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SunitaPfitzner\Public First Dropbox\Policy and Research Team\Polling\Client Tables\CPAG\"/>
    </mc:Choice>
  </mc:AlternateContent>
  <xr:revisionPtr revIDLastSave="0" documentId="13_ncr:1_{C46996F5-8C10-486D-9FA7-1E030E8CA6A8}"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30" l="1"/>
  <c r="B19" i="129"/>
  <c r="B20" i="128"/>
  <c r="B19" i="127"/>
  <c r="B19" i="126"/>
  <c r="B19" i="125"/>
  <c r="B16" i="124"/>
  <c r="B19" i="123"/>
  <c r="B19" i="122"/>
  <c r="B19" i="121"/>
  <c r="B19" i="120"/>
  <c r="B19" i="119"/>
  <c r="B19" i="118"/>
  <c r="B19" i="117"/>
  <c r="B17" i="116"/>
  <c r="B17" i="115"/>
  <c r="B17" i="114"/>
  <c r="B17" i="113"/>
  <c r="B17" i="112"/>
  <c r="B17" i="111"/>
  <c r="B17" i="110"/>
  <c r="B17" i="109"/>
  <c r="B17" i="108"/>
  <c r="B17" i="107"/>
  <c r="B16" i="106"/>
  <c r="B16" i="105"/>
  <c r="B25" i="104"/>
  <c r="B26" i="103"/>
  <c r="B22" i="102"/>
  <c r="B27" i="101"/>
  <c r="B16" i="100"/>
  <c r="B22" i="99"/>
  <c r="B22" i="98"/>
  <c r="B22" i="97"/>
  <c r="B17" i="96"/>
  <c r="B16" i="95"/>
  <c r="B22" i="94"/>
  <c r="B22" i="93"/>
  <c r="B22" i="92"/>
  <c r="B22" i="91"/>
  <c r="B22" i="90"/>
  <c r="B22" i="89"/>
  <c r="B22" i="88"/>
  <c r="B22" i="87"/>
  <c r="B22" i="86"/>
  <c r="B22" i="85"/>
  <c r="B22" i="84"/>
  <c r="B22" i="83"/>
  <c r="B17" i="82"/>
  <c r="B22" i="81"/>
  <c r="B22" i="80"/>
  <c r="B22" i="79"/>
  <c r="B22" i="78"/>
  <c r="B22" i="77"/>
  <c r="B22" i="76"/>
  <c r="B22" i="75"/>
  <c r="B22" i="74"/>
  <c r="B22" i="73"/>
  <c r="B22" i="72"/>
  <c r="B22" i="71"/>
  <c r="B22" i="70"/>
  <c r="B22" i="69"/>
  <c r="B22" i="68"/>
  <c r="B22" i="67"/>
  <c r="B17" i="66"/>
  <c r="B22" i="65"/>
  <c r="B22" i="64"/>
  <c r="B22" i="63"/>
  <c r="B22" i="62"/>
  <c r="B22" i="61"/>
  <c r="B16" i="60"/>
  <c r="B16" i="59"/>
  <c r="B22" i="58"/>
  <c r="B22" i="57"/>
  <c r="B22" i="56"/>
  <c r="B22" i="55"/>
  <c r="B22" i="54"/>
  <c r="B22" i="53"/>
  <c r="B22" i="52"/>
  <c r="B16" i="51"/>
  <c r="B21" i="50"/>
  <c r="B22" i="49"/>
  <c r="B22" i="48"/>
  <c r="B22" i="47"/>
  <c r="B22" i="46"/>
  <c r="B22" i="45"/>
  <c r="B22" i="44"/>
  <c r="B22" i="43"/>
  <c r="B22" i="42"/>
  <c r="B22" i="41"/>
  <c r="B22" i="40"/>
  <c r="B22" i="39"/>
  <c r="B22" i="38"/>
  <c r="B22" i="37"/>
  <c r="B17" i="36"/>
  <c r="B17" i="35"/>
  <c r="B17" i="34"/>
  <c r="B17" i="33"/>
  <c r="B17" i="32"/>
  <c r="B17" i="31"/>
  <c r="B17" i="30"/>
  <c r="B17" i="29"/>
  <c r="B17" i="28"/>
  <c r="B17" i="27"/>
  <c r="B18" i="26"/>
  <c r="B18" i="25"/>
  <c r="B22" i="24"/>
  <c r="B22" i="23"/>
  <c r="B22" i="22"/>
  <c r="B22" i="21"/>
  <c r="B19" i="20"/>
  <c r="B16" i="19"/>
  <c r="B23" i="18"/>
  <c r="B18" i="17"/>
  <c r="B18" i="16"/>
  <c r="B18" i="15"/>
  <c r="B18" i="14"/>
  <c r="B18" i="13"/>
  <c r="B18" i="12"/>
  <c r="B18" i="11"/>
  <c r="B18" i="10"/>
  <c r="B18" i="9"/>
  <c r="B18" i="8"/>
  <c r="B31" i="7"/>
  <c r="B31" i="6"/>
  <c r="B32" i="5"/>
  <c r="B19" i="4"/>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D112" i="2"/>
  <c r="E111" i="2"/>
  <c r="D111" i="2"/>
  <c r="E110" i="2"/>
  <c r="D110" i="2"/>
  <c r="E109" i="2"/>
  <c r="D109" i="2"/>
  <c r="E108" i="2"/>
  <c r="D108" i="2"/>
  <c r="E107" i="2"/>
  <c r="D107" i="2"/>
  <c r="E106" i="2"/>
  <c r="D106" i="2"/>
  <c r="E105" i="2"/>
  <c r="D105" i="2"/>
  <c r="E104" i="2"/>
  <c r="D104" i="2"/>
  <c r="E103" i="2"/>
  <c r="D103" i="2"/>
  <c r="D102" i="2"/>
  <c r="E101" i="2"/>
  <c r="D101" i="2"/>
  <c r="E100" i="2"/>
  <c r="D100" i="2"/>
  <c r="E99" i="2"/>
  <c r="D99" i="2"/>
  <c r="E98" i="2"/>
  <c r="D98" i="2"/>
  <c r="E97" i="2"/>
  <c r="D97" i="2"/>
  <c r="D96" i="2"/>
  <c r="E95" i="2"/>
  <c r="D95" i="2"/>
  <c r="E94" i="2"/>
  <c r="D94" i="2"/>
  <c r="E93" i="2"/>
  <c r="D93" i="2"/>
  <c r="E92" i="2"/>
  <c r="D92" i="2"/>
  <c r="E91" i="2"/>
  <c r="D91" i="2"/>
  <c r="E90" i="2"/>
  <c r="D90" i="2"/>
  <c r="E89" i="2"/>
  <c r="D89" i="2"/>
  <c r="D88" i="2"/>
  <c r="E87" i="2"/>
  <c r="D87" i="2"/>
  <c r="E86" i="2"/>
  <c r="D86" i="2"/>
  <c r="E85" i="2"/>
  <c r="D85" i="2"/>
  <c r="E84" i="2"/>
  <c r="D84" i="2"/>
  <c r="E83" i="2"/>
  <c r="D83" i="2"/>
  <c r="E82" i="2"/>
  <c r="D82" i="2"/>
  <c r="E81" i="2"/>
  <c r="D81" i="2"/>
  <c r="E80" i="2"/>
  <c r="D80" i="2"/>
  <c r="E79" i="2"/>
  <c r="D79" i="2"/>
  <c r="E78" i="2"/>
  <c r="D78" i="2"/>
  <c r="D77" i="2"/>
  <c r="E76" i="2"/>
  <c r="D76" i="2"/>
  <c r="E75" i="2"/>
  <c r="D75" i="2"/>
  <c r="E74" i="2"/>
  <c r="D74" i="2"/>
  <c r="E73" i="2"/>
  <c r="D73" i="2"/>
  <c r="D72" i="2"/>
  <c r="E71" i="2"/>
  <c r="D71" i="2"/>
  <c r="E70" i="2"/>
  <c r="D70" i="2"/>
  <c r="E69" i="2"/>
  <c r="D69" i="2"/>
  <c r="E68" i="2"/>
  <c r="D68" i="2"/>
  <c r="E67" i="2"/>
  <c r="D67" i="2"/>
  <c r="D66" i="2"/>
  <c r="E65"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D47" i="2"/>
  <c r="E46" i="2"/>
  <c r="D46" i="2"/>
  <c r="E45" i="2"/>
  <c r="D45" i="2"/>
  <c r="E44" i="2"/>
  <c r="D44" i="2"/>
  <c r="E43" i="2"/>
  <c r="D43"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D26" i="2"/>
  <c r="E25" i="2"/>
  <c r="D25" i="2"/>
  <c r="E24" i="2"/>
  <c r="D24" i="2"/>
  <c r="E23" i="2"/>
  <c r="D23" i="2"/>
  <c r="E22"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<sst xmlns="http://schemas.openxmlformats.org/spreadsheetml/2006/main" count="12142" uniqueCount="463">
  <si>
    <t>Public First Poll for CPAG Political Analysis</t>
  </si>
  <si>
    <t>Fieldwork:</t>
  </si>
  <si>
    <t>11th Mar - 14th Mar 2025</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</si>
  <si>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</si>
  <si>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</si>
  <si>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</si>
  <si>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</si>
  <si>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</si>
  <si>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</si>
  <si>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</si>
  <si>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</si>
  <si>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</si>
  <si>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</si>
  <si>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</si>
  <si>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</si>
  <si>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</si>
  <si>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</si>
  <si>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</si>
  <si>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</si>
  <si>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</si>
  <si>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</si>
  <si>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</si>
  <si>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</si>
  <si>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</si>
  <si>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</si>
  <si>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</si>
  <si>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</si>
  <si>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</si>
  <si>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</si>
  <si>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</si>
  <si>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</si>
  <si>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</si>
  <si>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</si>
  <si>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</si>
  <si>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</si>
  <si>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</si>
  <si>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</si>
  <si>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</si>
  <si>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</si>
  <si>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</si>
  <si>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</si>
  <si>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</si>
  <si>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</si>
  <si>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</si>
  <si>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</si>
  <si>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</si>
  <si>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</si>
  <si>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</si>
  <si>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</si>
  <si>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</si>
  <si>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</si>
  <si>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</si>
  <si>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</si>
  <si>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</si>
  <si>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</si>
  <si>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</si>
  <si>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</si>
  <si>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</si>
  <si>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</si>
  <si>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Yes</t>
  </si>
  <si>
    <t>No</t>
  </si>
  <si>
    <t>Conservative Party</t>
  </si>
  <si>
    <t>Labour Party</t>
  </si>
  <si>
    <t>Liberal Democrats</t>
  </si>
  <si>
    <t>Reform UK</t>
  </si>
  <si>
    <t>Green Party</t>
  </si>
  <si>
    <t>Labour</t>
  </si>
  <si>
    <t>Conservative</t>
  </si>
  <si>
    <t>The Green Party</t>
  </si>
  <si>
    <t>Don't Know</t>
  </si>
  <si>
    <t>LabLab</t>
  </si>
  <si>
    <t>LabOther</t>
  </si>
  <si>
    <t>LabRef</t>
  </si>
  <si>
    <t>LabGreen</t>
  </si>
  <si>
    <t>LabLib</t>
  </si>
  <si>
    <t>Gender</t>
  </si>
  <si>
    <t>Age</t>
  </si>
  <si>
    <t>Social Grade</t>
  </si>
  <si>
    <t>Region</t>
  </si>
  <si>
    <t>Income</t>
  </si>
  <si>
    <t>Parent</t>
  </si>
  <si>
    <t>Receives child benefit</t>
  </si>
  <si>
    <t>Receives any benefit</t>
  </si>
  <si>
    <t>Receives child tax credit</t>
  </si>
  <si>
    <t>2024 Vote</t>
  </si>
  <si>
    <t>Vote Intention</t>
  </si>
  <si>
    <t>Lab24</t>
  </si>
  <si>
    <t>A very good job</t>
  </si>
  <si>
    <t>A good job</t>
  </si>
  <si>
    <t>Neither a good nor bad job</t>
  </si>
  <si>
    <t>A bad job</t>
  </si>
  <si>
    <t>A very bad job</t>
  </si>
  <si>
    <t>Don’t Know</t>
  </si>
  <si>
    <t xml:space="preserve"> So far, would you say that the Labour Government has done a good or bad job in Government?</t>
  </si>
  <si>
    <t>BASE: All Respondents</t>
  </si>
  <si>
    <t>Fieldwork:  11th Mar - 14th Mar 2025</t>
  </si>
  <si>
    <t>Data weighted by interlocking age &amp; gender, region and social grade to Nationally Representative Proportions</t>
  </si>
  <si>
    <t>Cost of living</t>
  </si>
  <si>
    <t>Quality of the NHS</t>
  </si>
  <si>
    <t>Levels of immigration</t>
  </si>
  <si>
    <t>State of the economy</t>
  </si>
  <si>
    <t>Levels of crime</t>
  </si>
  <si>
    <t>Availability of housing</t>
  </si>
  <si>
    <t>Level of taxation</t>
  </si>
  <si>
    <t>Number of people living in poverty</t>
  </si>
  <si>
    <t>Threat of climate change</t>
  </si>
  <si>
    <t>The gap between the wealthiest and poorest households</t>
  </si>
  <si>
    <t>Number of people claiming benefits</t>
  </si>
  <si>
    <t>Britain leaving the EU</t>
  </si>
  <si>
    <t>State of Britain's Armed Forces</t>
  </si>
  <si>
    <t>Threat of terrorism</t>
  </si>
  <si>
    <t>Quality / cost of public transport</t>
  </si>
  <si>
    <t>Access to good pensions</t>
  </si>
  <si>
    <t>Quality of and access to schools / universities</t>
  </si>
  <si>
    <t>None of the above</t>
  </si>
  <si>
    <t>Don't know</t>
  </si>
  <si>
    <t>Which do you think are the most important issues facing the country at this time?Please select up to three</t>
  </si>
  <si>
    <t>Climate change and the environment</t>
  </si>
  <si>
    <t>Overpopulation</t>
  </si>
  <si>
    <t>Risk of conflict</t>
  </si>
  <si>
    <t>Number of children living in poverty</t>
  </si>
  <si>
    <t>Ageing population and a lack of young people</t>
  </si>
  <si>
    <t>Impact of Artificial Intelligence (AI)</t>
  </si>
  <si>
    <t>Labour shortages</t>
  </si>
  <si>
    <t>Don’t know</t>
  </si>
  <si>
    <t>What are the biggest challenges facing the UK in the long-term?Please select up to three</t>
  </si>
  <si>
    <t>Quality of local healthcare</t>
  </si>
  <si>
    <t>Quality of the roads</t>
  </si>
  <si>
    <t>Availability and affordability of housing</t>
  </si>
  <si>
    <t>Shops and businesses closing down</t>
  </si>
  <si>
    <t>Crime and anti-social behaviour</t>
  </si>
  <si>
    <t>Availability of good jobs and employment</t>
  </si>
  <si>
    <t>Opportunities for young people</t>
  </si>
  <si>
    <t>Level of homelessness</t>
  </si>
  <si>
    <t>Children living in poverty</t>
  </si>
  <si>
    <t>Quality and affordability of public transport</t>
  </si>
  <si>
    <t>Quality of education and schools</t>
  </si>
  <si>
    <t>Lack of local leadership</t>
  </si>
  <si>
    <t>Too many local developments or infrastructure</t>
  </si>
  <si>
    <t>Too few local developments or infrastructure</t>
  </si>
  <si>
    <t>Weather events, such as floods and water shortages</t>
  </si>
  <si>
    <t>Access to and quality of nature / green spaces</t>
  </si>
  <si>
    <t>Which of the following do you think are the most important issues facing your local area at this time?Please select up to three </t>
  </si>
  <si>
    <t xml:space="preserve"> Children living in poverty</t>
  </si>
  <si>
    <t xml:space="preserve"> Children going hungry</t>
  </si>
  <si>
    <t xml:space="preserve"> Cost of living</t>
  </si>
  <si>
    <t xml:space="preserve"> Rising population</t>
  </si>
  <si>
    <t xml:space="preserve"> Benefit levels being too low for people who are on low wages or can’t work</t>
  </si>
  <si>
    <t xml:space="preserve"> If you're paying attention, select "This is not an issue in the UK"</t>
  </si>
  <si>
    <t xml:space="preserve"> Not enough children being born</t>
  </si>
  <si>
    <t xml:space="preserve"> Benefit levels being too high for people who are on low wages or can’t work</t>
  </si>
  <si>
    <t xml:space="preserve"> Homelessness</t>
  </si>
  <si>
    <t>This is a significant issue in the UK</t>
  </si>
  <si>
    <t>This is somewhat of an issue in the UK</t>
  </si>
  <si>
    <t>This is only a small issue in the UK</t>
  </si>
  <si>
    <t>This is not an issue in the UK</t>
  </si>
  <si>
    <t>Grid Summary: For each of the following, would you say they are significant issues in the UK or not?</t>
  </si>
  <si>
    <t>For each of the following, would you say they are significant issues in the UK or not?: Children living in poverty</t>
  </si>
  <si>
    <t>For each of the following, would you say they are significant issues in the UK or not?: Children going hungry</t>
  </si>
  <si>
    <t>For each of the following, would you say they are significant issues in the UK or not?: Cost of living</t>
  </si>
  <si>
    <t>For each of the following, would you say they are significant issues in the UK or not?: Rising population</t>
  </si>
  <si>
    <t>For each of the following, would you say they are significant issues in the UK or not?: Benefit levels being too low for people who are on low wages or can’t work</t>
  </si>
  <si>
    <t>For each of the following, would you say they are significant issues in the UK or not?: If you're paying attention, select "This is not an issue in the UK"</t>
  </si>
  <si>
    <t>For each of the following, would you say they are significant issues in the UK or not?: Not enough children being born</t>
  </si>
  <si>
    <t>For each of the following, would you say they are significant issues in the UK or not?: Benefit levels being too high for people who are on low wages or can’t work</t>
  </si>
  <si>
    <t>For each of the following, would you say they are significant issues in the UK or not?: Homelessness</t>
  </si>
  <si>
    <t>The national government</t>
  </si>
  <si>
    <t>Local government and councils</t>
  </si>
  <si>
    <t>Parents</t>
  </si>
  <si>
    <t>Charities</t>
  </si>
  <si>
    <t>Schools</t>
  </si>
  <si>
    <t>Employers</t>
  </si>
  <si>
    <t>Businesses</t>
  </si>
  <si>
    <t>Other (please specify)</t>
  </si>
  <si>
    <t>Which of the following has a role to play in addressing child poverty in the UK?Select any which apply</t>
  </si>
  <si>
    <t>The Government has a role to play in ensuring that families with children maintain a decent standard of living</t>
  </si>
  <si>
    <t>The Government should not be involved in ensuring that families with children maintain a decent standard of living, as this falls to parents</t>
  </si>
  <si>
    <t xml:space="preserve"> Which of the following comes closest to your view?</t>
  </si>
  <si>
    <t>Significantly improved</t>
  </si>
  <si>
    <t>Somewhat improved</t>
  </si>
  <si>
    <t>No change</t>
  </si>
  <si>
    <t>Somewhat worsened</t>
  </si>
  <si>
    <t>Significantly worsened</t>
  </si>
  <si>
    <t xml:space="preserve"> Thinking about your current standard of living (i.e. level of income, ability to afford both necessities and comforts), to what extent has it improved or worsened in the past five years? </t>
  </si>
  <si>
    <t xml:space="preserve"> The government has a responsibility to provide greater support to those families with children most in need.</t>
  </si>
  <si>
    <t xml:space="preserve"> If the government invested more into benefits, including for those currently employed, the average standard of living across the country would increase</t>
  </si>
  <si>
    <t xml:space="preserve"> If the government invested more into benefits, including for those currently employed, my standard of living would increase</t>
  </si>
  <si>
    <t>Strongly agree</t>
  </si>
  <si>
    <t>Somewhat agree</t>
  </si>
  <si>
    <t>Neither agree nor disagree</t>
  </si>
  <si>
    <t>Somewhat disagree</t>
  </si>
  <si>
    <t>Strongly disagree</t>
  </si>
  <si>
    <t>Total Agree:</t>
  </si>
  <si>
    <t>Total Disagree:</t>
  </si>
  <si>
    <t>Net:</t>
  </si>
  <si>
    <t>Grid Summary: To what extent do you agree or disagree with the following statements?  </t>
  </si>
  <si>
    <t>To what extent do you agree or disagree with the following statements?  : The government has a responsibility to provide greater support to those families with children most in need.</t>
  </si>
  <si>
    <t>To what extent do you agree or disagree with the following statements?  : If the government invested more into benefits, including for those currently employed, my standard of living would increase</t>
  </si>
  <si>
    <t>To what extent do you agree or disagree with the following statements?  : If the government invested more into benefits, including for those currently employed, the average standard of living across the country would increase</t>
  </si>
  <si>
    <t>I know for certain that some of my neighbours are struggling with financial hardships</t>
  </si>
  <si>
    <t>I suspect that some of my neighbours are struggling with financial hardships, but I haven’t seen it</t>
  </si>
  <si>
    <t>I am fairly certain that none of my neighbours are struggling with financial hardships</t>
  </si>
  <si>
    <t>I know for certain that none of my neighbours are struggling with financial hardships</t>
  </si>
  <si>
    <t>Prefer not to say</t>
  </si>
  <si>
    <t xml:space="preserve"> To what extent are you aware of financial hardship in your neighbourhood, including challenges such as affording basic needs like food, housing, utilities, clothing, transportation, or healthcare?</t>
  </si>
  <si>
    <t>This is a significant issue in my area</t>
  </si>
  <si>
    <t>This is somewhat of an issue in my area</t>
  </si>
  <si>
    <t>This is only a small issue in my area</t>
  </si>
  <si>
    <t>This is not an issue in my area</t>
  </si>
  <si>
    <t xml:space="preserve"> How much of a problem do you think child poverty is in your local area?</t>
  </si>
  <si>
    <t>I would vote to re-elect the current government</t>
  </si>
  <si>
    <t>I would vote to elect a new party in government</t>
  </si>
  <si>
    <t>I would not vote</t>
  </si>
  <si>
    <t xml:space="preserve"> Imagine in five year’s time that you noticed an increase in the number of children living in poverty in your area. If nothing else were different, how would you vote if a general election was called tomorrow?</t>
  </si>
  <si>
    <t>BASE: Question randomly assigned to respondents</t>
  </si>
  <si>
    <t>0</t>
  </si>
  <si>
    <t>*</t>
  </si>
  <si>
    <t xml:space="preserve"> Imagine in five year’s time that you noticed a decrease in the number of children living in poverty in your area. If nothing else were different, how would you vote if a general election was called tomorrow?</t>
  </si>
  <si>
    <t xml:space="preserve"> Imagine in five year’s time that you noticed more families struggling to make ends meet in your area. If nothing else were different, how would you vote if a general election was called tomorrow?</t>
  </si>
  <si>
    <t xml:space="preserve"> Imagine in five year’s time that you noticed fewer families struggling to make ends meet in your area. If nothing else were different, how would you vote if a general election was called tomorrow?</t>
  </si>
  <si>
    <t xml:space="preserve"> Imagine in five year’s time that you noticed an increase in NHS waiting times in your area. If nothing else were different, how would you vote if a general election was called tomorrow?</t>
  </si>
  <si>
    <t xml:space="preserve"> Imagine in five year’s time that you noticed a decrease in NHS waiting times in your area. If nothing else were different, how would you vote if a general election was called tomorrow?</t>
  </si>
  <si>
    <t xml:space="preserve"> Imagine in five year’s time that you noticed an increase in levels of crime among adolescents in your area. If nothing else were different, how would you vote if a general election was called tomorrow?</t>
  </si>
  <si>
    <t xml:space="preserve"> Imagine in five year’s time that you noticed a decrease in levels of crime among adolescents in your area. If nothing else were different, how would you vote if a general election was called tomorrow?</t>
  </si>
  <si>
    <t xml:space="preserve"> Imagine in five year’s time that you noticed an increase in rent and mortgage prices in your area. If nothing else were different, how would you vote if a general election was called tomorrow?</t>
  </si>
  <si>
    <t xml:space="preserve"> Imagine in five year’s time that you noticed a decrease in rent and mortgage prices in your area. If nothing else were different, how would you vote if a general election was called tomorrow?</t>
  </si>
  <si>
    <t xml:space="preserve"> No child should be living in poverty in the UK</t>
  </si>
  <si>
    <t xml:space="preserve"> The UK has enough money to stop children living in poverty</t>
  </si>
  <si>
    <t xml:space="preserve"> It is the government’s responsibility to stop children living in poverty</t>
  </si>
  <si>
    <t xml:space="preserve"> It is not the taxpayer’s responsibility to stop children living in poverty</t>
  </si>
  <si>
    <t>Strongly Agree</t>
  </si>
  <si>
    <t>Agree</t>
  </si>
  <si>
    <t>Neither Agree nor Disagree</t>
  </si>
  <si>
    <t>Disagree</t>
  </si>
  <si>
    <t>Strongly Disagree</t>
  </si>
  <si>
    <t>Grid Summary: Do you agree or disagree with the following?</t>
  </si>
  <si>
    <t>Do you agree or disagree with the following?: No child should be living in poverty in the UK</t>
  </si>
  <si>
    <t>Do you agree or disagree with the following?: The UK has enough money to stop children living in poverty</t>
  </si>
  <si>
    <t>Do you agree or disagree with the following?: It is the government’s responsibility to stop children living in poverty</t>
  </si>
  <si>
    <t>Do you agree or disagree with the following?: It is not the taxpayer’s responsibility to stop children living in poverty</t>
  </si>
  <si>
    <t xml:space="preserve"> Having children in poverty increases the strain on education and healthcare services</t>
  </si>
  <si>
    <t xml:space="preserve"> Low benefit levels for families with children makes it harder for parents  to work as they cannot afford childcare</t>
  </si>
  <si>
    <t xml:space="preserve"> Low benefit levels for families with children causes problems for healthcare and the NHS in the UK</t>
  </si>
  <si>
    <t xml:space="preserve"> Low benefit levels for families with children means that having children is a luxury some people can’t afford to have, rather than a fundamental part of family life</t>
  </si>
  <si>
    <t xml:space="preserve"> Low benefit levels for families with children makes it harder to improve education outcomes in the UK</t>
  </si>
  <si>
    <t xml:space="preserve"> The government should prioritise spending money on education over benefits for families with children</t>
  </si>
  <si>
    <t xml:space="preserve"> Low benefit levels for families with children is bad for women’s equality</t>
  </si>
  <si>
    <t>Do you agree or disagree with the following?: Low benefit levels for families with children makes it harder to improve education outcomes in the UK</t>
  </si>
  <si>
    <t>Do you agree or disagree with the following?: Low benefit levels for families with children causes problems for healthcare and the NHS in the UK</t>
  </si>
  <si>
    <t>Do you agree or disagree with the following?: Low benefit levels for families with children makes it harder for parents  to work as they cannot afford childcare</t>
  </si>
  <si>
    <t>Do you agree or disagree with the following?: Low benefit levels for families with children is bad for women’s equality</t>
  </si>
  <si>
    <t>Do you agree or disagree with the following?: Having children in poverty increases the strain on education and healthcare services</t>
  </si>
  <si>
    <t>Do you agree or disagree with the following?: The government should prioritise spending money on education over benefits for families with children</t>
  </si>
  <si>
    <t>Do you agree or disagree with the following?: Low benefit levels for families with children means that having children is a luxury some people can’t afford to have, rather than a fundamental part of family life</t>
  </si>
  <si>
    <t>It increases the risks of crime and antisocial behaviour</t>
  </si>
  <si>
    <t>It impacts their physical health in the long term</t>
  </si>
  <si>
    <t>It impacts their mental health in the long term</t>
  </si>
  <si>
    <t>It damages their education</t>
  </si>
  <si>
    <t>It creates divides in society</t>
  </si>
  <si>
    <t>It impacts their ability to earn in the future</t>
  </si>
  <si>
    <t>What do you think are the long term impacts of children in the UK being born into poverty?Select any of the following</t>
  </si>
  <si>
    <t>Lifting children out of poverty will cost government more than it saves in the long term through reducing healthcare and education costs</t>
  </si>
  <si>
    <t>Lifting children out of poverty will save government more than it costs in the long term, through reducing healthcare and education costs</t>
  </si>
  <si>
    <t xml:space="preserve"> No child in the UK should be born into poverty</t>
  </si>
  <si>
    <t xml:space="preserve"> The government should prioritise helping those who need it</t>
  </si>
  <si>
    <t xml:space="preserve"> The gap between the poorest and richest families in the UK is too large</t>
  </si>
  <si>
    <t xml:space="preserve"> Low benefit levels for families with children means children have unequal opportunities</t>
  </si>
  <si>
    <t xml:space="preserve"> Reversing benefit cuts for families with children will lift many low income families out of poverty</t>
  </si>
  <si>
    <t xml:space="preserve"> Reversing benefit cuts for families with children is unfair to better-off families</t>
  </si>
  <si>
    <t>Do you agree or disagree with the following?: Low benefit levels for families with children means children have unequal opportunities</t>
  </si>
  <si>
    <t>Do you agree or disagree with the following?: The gap between the poorest and richest families in the UK is too large</t>
  </si>
  <si>
    <t>Do you agree or disagree with the following?: Reversing benefit cuts for families with children is unfair to better-off families</t>
  </si>
  <si>
    <t>Do you agree or disagree with the following?: Reversing benefit cuts for families with children will lift many low income families out of poverty</t>
  </si>
  <si>
    <t>Do you agree or disagree with the following?: No child in the UK should be born into poverty</t>
  </si>
  <si>
    <t>Do you agree or disagree with the following?: The government should prioritise helping those who need it</t>
  </si>
  <si>
    <t>Inequality in the UK mostly forms from childhood as some children are born into worse circumstances</t>
  </si>
  <si>
    <t>Inequality in the UK mostly forms later in life as a result of the decisions people make as they grow up</t>
  </si>
  <si>
    <t>It is only fair that parents who earn more are able to provide more for their children</t>
  </si>
  <si>
    <t>How much parents earn should not have an impact on the quality of life of their children</t>
  </si>
  <si>
    <t xml:space="preserve"> Our population is getting older and needs more young working people to fill job vacancies and support public services through taxes</t>
  </si>
  <si>
    <t xml:space="preserve"> Reversing benefit cuts for families with children would help parents feel confident in starting or expanding their families</t>
  </si>
  <si>
    <t xml:space="preserve"> If the UK’s domestic population continues to decline, we will become more reliant on foreign workers</t>
  </si>
  <si>
    <t xml:space="preserve"> People in the UK are currently not having enough children</t>
  </si>
  <si>
    <t>Grid Summary: Do you agree or disagree with the following?  </t>
  </si>
  <si>
    <t>Do you agree or disagree with the following?  : People in the UK are currently not having enough children</t>
  </si>
  <si>
    <t>Do you agree or disagree with the following?  : Our population is getting older and needs more young working people to fill job vacancies and support public services through taxes</t>
  </si>
  <si>
    <t>Do you agree or disagree with the following?  : Reversing benefit cuts for families with children would help parents feel confident in starting or expanding their families</t>
  </si>
  <si>
    <t>Do you agree or disagree with the following?  : If the UK’s domestic population continues to decline, we will become more reliant on foreign workers</t>
  </si>
  <si>
    <t>We need to find ways to encourage more people to have children in the UK</t>
  </si>
  <si>
    <t>We need to find ways to encourage fewer people to have children in the UK</t>
  </si>
  <si>
    <t>We do not need to encourage people either way</t>
  </si>
  <si>
    <t xml:space="preserve"> A self-reliant Britain requires policies that focus on reducing reliance on external labour sources</t>
  </si>
  <si>
    <t xml:space="preserve"> Providing support to families with children is a patriotic policy that supports British families</t>
  </si>
  <si>
    <t xml:space="preserve"> Reversing benefit cuts for families with children would increase the birthrate and mean the UK can depend on its own labour force in the future</t>
  </si>
  <si>
    <t xml:space="preserve"> Reversing benefit cuts for families with children would increase the birthrate and reduce the need for immigration to the UK in the long-term</t>
  </si>
  <si>
    <t>Do you agree or disagree with the following?: Reversing benefit cuts for families with children would increase the birthrate and reduce the need for immigration to the UK in the long-term</t>
  </si>
  <si>
    <t>Do you agree or disagree with the following?: Reversing benefit cuts for families with children would increase the birthrate and mean the UK can depend on its own labour force in the future</t>
  </si>
  <si>
    <t>Do you agree or disagree with the following?: A self-reliant Britain requires policies that focus on reducing reliance on external labour sources</t>
  </si>
  <si>
    <t>Do you agree or disagree with the following?: Providing support to families with children is a patriotic policy that supports British families</t>
  </si>
  <si>
    <t xml:space="preserve"> Children should be a priority for government investment because they are the future of the country</t>
  </si>
  <si>
    <t xml:space="preserve"> Investing in families now will secure a strong workforce for the future</t>
  </si>
  <si>
    <t xml:space="preserve"> We need to prioritise saving taxpayer money now to improve public finances in the longer term</t>
  </si>
  <si>
    <t xml:space="preserve"> Reversing benefit cuts for families with children would save money in the long run on healthcare and education</t>
  </si>
  <si>
    <t xml:space="preserve"> Low benefit levels for families with children reduces the number of tax-paying workers the UK will have in the future</t>
  </si>
  <si>
    <t xml:space="preserve"> Larger families today means more cost to the taxpayer in the future</t>
  </si>
  <si>
    <t xml:space="preserve"> Supporting low-income families with the cost of living now is good for the economy in the long run</t>
  </si>
  <si>
    <t xml:space="preserve"> Larger families today means more taxpayers tomorrow, ensuring we can fund public services in the future</t>
  </si>
  <si>
    <t xml:space="preserve"> Reversing benefit cuts for families with children is sensible in the long-term </t>
  </si>
  <si>
    <t>Do you agree or disagree with the following?: Reversing benefit cuts for families with children would save money in the long run on healthcare and education</t>
  </si>
  <si>
    <t xml:space="preserve">Do you agree or disagree with the following?: Reversing benefit cuts for families with children is sensible in the long-term </t>
  </si>
  <si>
    <t>Do you agree or disagree with the following?: Larger families today means more taxpayers tomorrow, ensuring we can fund public services in the future</t>
  </si>
  <si>
    <t>Do you agree or disagree with the following?: Investing in families now will secure a strong workforce for the future</t>
  </si>
  <si>
    <t>Do you agree or disagree with the following?: Low benefit levels for families with children reduces the number of tax-paying workers the UK will have in the future</t>
  </si>
  <si>
    <t>Do you agree or disagree with the following?: Larger families today means more cost to the taxpayer in the future</t>
  </si>
  <si>
    <t>Do you agree or disagree with the following?: We need to prioritise saving taxpayer money now to improve public finances in the longer term</t>
  </si>
  <si>
    <t>Do you agree or disagree with the following?: Supporting low-income families with the cost of living now is good for the economy in the long run</t>
  </si>
  <si>
    <t>Do you agree or disagree with the following?: Children should be a priority for government investment because they are the future of the country</t>
  </si>
  <si>
    <t>The government spends too much time thinking about how to address immediate problems, and should think more about the long term issues affecting the UK</t>
  </si>
  <si>
    <t>The government gets the balance of short and long term priorities right</t>
  </si>
  <si>
    <t>The government spends too much time thinking about how to address long term issues, and should think more about how to address the immediate problems affecting the UK</t>
  </si>
  <si>
    <t xml:space="preserve"> The best thing a parent can do for their children is spend time with them</t>
  </si>
  <si>
    <t xml:space="preserve"> The rising cost of living has made it more difficult for parents to support their children</t>
  </si>
  <si>
    <t xml:space="preserve"> These days, parents spend less time with their children than they used to</t>
  </si>
  <si>
    <t xml:space="preserve"> Parents should be able to choose a working schedule that works for their family’s needs</t>
  </si>
  <si>
    <t xml:space="preserve"> The government should support parents to have more choice about when they go back to work if their children are young or if they have additional needs</t>
  </si>
  <si>
    <t xml:space="preserve"> All families should be able to afford going on holiday, day trips, and spend quality time together</t>
  </si>
  <si>
    <t xml:space="preserve"> Benefits should reflect the fact that families with children have higher costs</t>
  </si>
  <si>
    <t>Do you agree or disagree with the following?  : Parents should be able to choose a working schedule that works for their family’s needs</t>
  </si>
  <si>
    <t>Do you agree or disagree with the following?  : All families should be able to afford going on holiday, day trips, and spend quality time together</t>
  </si>
  <si>
    <t>Do you agree or disagree with the following?  : Benefits should reflect the fact that families with children have higher costs</t>
  </si>
  <si>
    <t>Do you agree or disagree with the following?  : The government should support parents to have more choice about when they go back to work if their children are young or if they have additional needs</t>
  </si>
  <si>
    <t>Do you agree or disagree with the following?  : The rising cost of living has made it more difficult for parents to support their children</t>
  </si>
  <si>
    <t>Do you agree or disagree with the following?  : These days, parents spend less time with their children than they used to</t>
  </si>
  <si>
    <t>Do you agree or disagree with the following?  : The best thing a parent can do for their children is spend time with them</t>
  </si>
  <si>
    <t xml:space="preserve"> The government has a role to play in helping children have the best start in life they can</t>
  </si>
  <si>
    <t xml:space="preserve"> Regardless of family background, all children deserve a good childhood even if it costs the government more money to support families that need it </t>
  </si>
  <si>
    <t xml:space="preserve"> Children should be a priority for government investment because they don’t have the means to help themselves</t>
  </si>
  <si>
    <t xml:space="preserve">Do you agree or disagree with the following?  : Regardless of family background, all children deserve a good childhood even if it costs the government more money to support families that need it </t>
  </si>
  <si>
    <t>Do you agree or disagree with the following?  : The government has a role to play in helping children have the best start in life they can</t>
  </si>
  <si>
    <t>Do you agree or disagree with the following?  : Children should be a priority for government investment because they don’t have the means to help themselves</t>
  </si>
  <si>
    <t>The government should not get involved in family affairs, even if some families are struggling</t>
  </si>
  <si>
    <t>The government has a responsibility to support families who are struggling</t>
  </si>
  <si>
    <t>Growing the economy to generate funds that can be spent on addressing the country’s biggest issues</t>
  </si>
  <si>
    <t>Reallocating existing spending from less important areas and put it towards addressing the country’s biggest issues</t>
  </si>
  <si>
    <t>Increasing taxes on high earners and corporations to generate funds that can be spent on addressing the country’s biggest issues</t>
  </si>
  <si>
    <t xml:space="preserve"> Which of the following comes closest to your view? The government should prioritise...</t>
  </si>
  <si>
    <t xml:space="preserve"> The only way to reduce poverty is by growing the economy</t>
  </si>
  <si>
    <t xml:space="preserve"> The government won’t be able to grow the economy if we do not reduce poverty first</t>
  </si>
  <si>
    <t>Do you agree or disagree with the following?: The government won’t be able to grow the economy if we do not reduce poverty first</t>
  </si>
  <si>
    <t>Do you agree or disagree with the following?: The only way to reduce poverty is by growing the economy</t>
  </si>
  <si>
    <t>The government should focus on growing the economy, even if it means some people stay in poverty</t>
  </si>
  <si>
    <t>The government should focus on reducing poverty first and then work on growing the economy</t>
  </si>
  <si>
    <t>It would reduce rates of child poverty</t>
  </si>
  <si>
    <t>It would improve living standards</t>
  </si>
  <si>
    <t>It would mean more children grow up in homes where there is less stress and worry about money</t>
  </si>
  <si>
    <t>It would mean more children grow up healthier</t>
  </si>
  <si>
    <t>It reduces inequality among children</t>
  </si>
  <si>
    <t>It would support a decent family life</t>
  </si>
  <si>
    <t>It would make it easier for parents to afford childcare so they can work</t>
  </si>
  <si>
    <t>It reduces the need for immigration to solve labour shortages in the long-term</t>
  </si>
  <si>
    <t>It means there are more taxpayers in the long run</t>
  </si>
  <si>
    <t>It would mean more children are born which is good for the future of the country</t>
  </si>
  <si>
    <t>It encourages young people to start a family</t>
  </si>
  <si>
    <t>N/A - There are no advantages to reversing benefit cuts for families with children</t>
  </si>
  <si>
    <t>It reduces the risk of an ageing population</t>
  </si>
  <si>
    <t>In your view, what are the main advantages of reversing benefit cuts for families with children?Select up to three of the following</t>
  </si>
  <si>
    <t>It means taxes would have to go up to afford it</t>
  </si>
  <si>
    <t>It would mean parents who cannot afford children are encouraged to have them anyway</t>
  </si>
  <si>
    <t>It will cost the government a lot of money which could be spent on other priorities</t>
  </si>
  <si>
    <t>It would put a strain on public services like schools and healthcare</t>
  </si>
  <si>
    <t>It would be unfair for families who do not receive the benefits</t>
  </si>
  <si>
    <t>It increases the risk of overpopulation</t>
  </si>
  <si>
    <t>N/A - There are no disadvantages to reversing benefit cuts for families with children</t>
  </si>
  <si>
    <t>It would mean more children are born which is bad for the future of the country</t>
  </si>
  <si>
    <t>In your view, what are the main disadvantages of reversing benefit cuts for families with children?Select up to three of the following</t>
  </si>
  <si>
    <t>Reversing benefit cuts for families with children would mean families can afford the essentials</t>
  </si>
  <si>
    <t>Reversing benefit cuts for families with children would give children the best start in life</t>
  </si>
  <si>
    <t>Reversing benefit cuts for families with children would help all children have the same opportunities</t>
  </si>
  <si>
    <t>Reversing benefit cuts for families with children would save money in the long run on healthcare and education</t>
  </si>
  <si>
    <t>None of the above are convincing</t>
  </si>
  <si>
    <t>Reversing benefit cuts for families with children would mean families can live with dignity</t>
  </si>
  <si>
    <t>Reversing benefit cuts for families with children will help the UK economy grow</t>
  </si>
  <si>
    <t>Reversing benefit cuts for families with children would mean the UK can depend on its own labour force in the future</t>
  </si>
  <si>
    <t>Reversing benefit cuts for families with children would reduce mental ill-health</t>
  </si>
  <si>
    <t>Reversing benefit cuts for families with children will improve education outcomes in the UK</t>
  </si>
  <si>
    <t>Reversing benefit cuts for families with children would help parents feel confident in starting or expanding their families</t>
  </si>
  <si>
    <t>Reversing benefit cuts for families with children means families will have more money to spend on day trips and spending quality time together</t>
  </si>
  <si>
    <t>Which of the following arguments for reversing benefit cuts  for families with children do you find most convincing?Select only TWO of the following</t>
  </si>
  <si>
    <t>Which of the following arguments for reversing benefit cuts for families with children do you find least convincing?Select only TWO of the following</t>
  </si>
  <si>
    <t>The government should reverse benefit cuts for families with children, even if it means an increase in taxes</t>
  </si>
  <si>
    <t>The government should not reverse benefit cuts for families with children if it means taxes would increase</t>
  </si>
  <si>
    <t>The government should reverse benefit cuts for families with children, even if it means an increase in government borrowing</t>
  </si>
  <si>
    <t>The government should not reverse benefit cuts for families with children if it means they would need to borrow more money</t>
  </si>
  <si>
    <t xml:space="preserve"> Keir Starmer</t>
  </si>
  <si>
    <t xml:space="preserve"> Rachel Reeves</t>
  </si>
  <si>
    <t xml:space="preserve"> Kemi Badenoch</t>
  </si>
  <si>
    <t xml:space="preserve"> Nigel Farage</t>
  </si>
  <si>
    <t xml:space="preserve"> Ed Davey</t>
  </si>
  <si>
    <t>Would support reversing benefit cuts for families with children</t>
  </si>
  <si>
    <t>Would oppose reversing benefit cuts for families with children</t>
  </si>
  <si>
    <t>Would be divided on the issue</t>
  </si>
  <si>
    <t>Grid Summary: Do you think the following political groups and people support reversing benefit cuts for families with children?</t>
  </si>
  <si>
    <t>Do you think the following political groups and people support reversing benefit cuts for families with children?: Keir Starmer</t>
  </si>
  <si>
    <t>Do you think the following political groups and people support reversing benefit cuts for families with children?: Rachel Reeves</t>
  </si>
  <si>
    <t>Do you think the following political groups and people support reversing benefit cuts for families with children?: Kemi Badenoch</t>
  </si>
  <si>
    <t>Do you think the following political groups and people support reversing benefit cuts for families with children?: Nigel Farage</t>
  </si>
  <si>
    <t>Do you think the following political groups and people support reversing benefit cuts for families with children?: Ed Davey</t>
  </si>
  <si>
    <t>For the better</t>
  </si>
  <si>
    <t>It would not change either way</t>
  </si>
  <si>
    <t>For the worse</t>
  </si>
  <si>
    <t xml:space="preserve"> If Keir Starmer reversed benefit cuts for families with children, would your perception of him as a leader change for better or worse?</t>
  </si>
  <si>
    <t xml:space="preserve"> If Nigel Farage reversed benefit cuts for families with children, would your perception of him as a leader change for better or worse?</t>
  </si>
  <si>
    <t xml:space="preserve"> If Kemi Badenoch reversed benefit cuts for families with children, would your perception of her as a leader change for better or worse?</t>
  </si>
  <si>
    <t>Too high</t>
  </si>
  <si>
    <t>Too low</t>
  </si>
  <si>
    <t>About right</t>
  </si>
  <si>
    <t xml:space="preserve"> In general, do you think the level of benefits for families with children in the UK is too high, too low or about right?</t>
  </si>
  <si>
    <t xml:space="preserve"> Families with young children</t>
  </si>
  <si>
    <t xml:space="preserve"> Those who are unable to work due to disability</t>
  </si>
  <si>
    <t xml:space="preserve"> Those who are in work but struggle to afford essentials</t>
  </si>
  <si>
    <t xml:space="preserve"> Those who have children and are in work but struggle to afford essentials</t>
  </si>
  <si>
    <t xml:space="preserve"> Those who are looking for work</t>
  </si>
  <si>
    <t xml:space="preserve"> Those with children who are looking for work</t>
  </si>
  <si>
    <t>Greatly increased</t>
  </si>
  <si>
    <t>Increased</t>
  </si>
  <si>
    <t>Stay the same</t>
  </si>
  <si>
    <t>Decreased</t>
  </si>
  <si>
    <t>Greatly decreased</t>
  </si>
  <si>
    <t>Grid Summary: Do you think the amount of government support in the form of benefits  should be increased or decreased for the following groups of people in the UK?</t>
  </si>
  <si>
    <t>Do you think the amount of government support in the form of benefits  should be increased or decreased for the following groups of people in the UK?: Families with young children</t>
  </si>
  <si>
    <t>Do you think the amount of government support in the form of benefits  should be increased or decreased for the following groups of people in the UK?: Those who are unable to work due to disability</t>
  </si>
  <si>
    <t>Do you think the amount of government support in the form of benefits  should be increased or decreased for the following groups of people in the UK?: Those who are in work but struggle to afford essentials</t>
  </si>
  <si>
    <t>Do you think the amount of government support in the form of benefits  should be increased or decreased for the following groups of people in the UK?: Those who have children and are in work but struggle to afford essentials</t>
  </si>
  <si>
    <t>Do you think the amount of government support in the form of benefits  should be increased or decreased for the following groups of people in the UK?: Those who are looking for work</t>
  </si>
  <si>
    <t>Do you think the amount of government support in the form of benefits  should be increased or decreased for the following groups of people in the UK?: Those with children who are looking for work</t>
  </si>
  <si>
    <t>Not sure</t>
  </si>
  <si>
    <t xml:space="preserve"> Thinking about the benefits system, have you heard of the two-child limit?</t>
  </si>
  <si>
    <t>Parents receive no benefits of any kind after having their first two children</t>
  </si>
  <si>
    <t>Child benefit is only paid for the first two children, meaning families with three or more children receive no additional child benefit payments after the first two</t>
  </si>
  <si>
    <t>Universal Credit is only paid for the first two children, meaning families with three or more children receive no additional Universal Credit payments after the first two</t>
  </si>
  <si>
    <t>Parents with more than two children have their overall benefits reduced</t>
  </si>
  <si>
    <t>Parents with more than two children are fined</t>
  </si>
  <si>
    <t xml:space="preserve"> From what you understand, what does the two-child limit in the benefits system do?  </t>
  </si>
  <si>
    <t>Strongly support the limit</t>
  </si>
  <si>
    <t>Support the limit</t>
  </si>
  <si>
    <t>Neither support nor oppose</t>
  </si>
  <si>
    <t>Oppose the limit</t>
  </si>
  <si>
    <t>Strongly oppose the limit</t>
  </si>
  <si>
    <t xml:space="preserve"> In the UK, adults earning below a certain amount are entitled to an income top-up through Universal Credit. The amount of Universal Credit someone can receive is based on the size of their family. The two-child limit means that families with more than two children do not get any extra Universal Credit to help with the costs of their additional children. Do you support or oppose the two-child limit on benefits?</t>
  </si>
  <si>
    <t>Strongly support removing the limit</t>
  </si>
  <si>
    <t>Support removing the limit</t>
  </si>
  <si>
    <t>Oppose removing the limit</t>
  </si>
  <si>
    <t>Strongly oppose removing the limit</t>
  </si>
  <si>
    <t xml:space="preserve"> To what extent would you support or oppose removing the two-child limit? This would mean that parents on low incomes receive more in Universal Credit for each child they have.  </t>
  </si>
  <si>
    <t>Parents should be able to receive benefits for each child they have. There should be no limit on the number of children parents can receive Universal Credit for, as it should reflect the size of the family</t>
  </si>
  <si>
    <t>There should be a limit on the number of children parents can receive Universal Credit for, but it should be for more than two children</t>
  </si>
  <si>
    <t>The current system of a two-child limit is the best approach</t>
  </si>
  <si>
    <t>Levels of benefits should be limited, and support through Universal Credit should only be provided for one child</t>
  </si>
  <si>
    <t>All families should receive support with the extra costs of a child, for example through increasing child benefit</t>
  </si>
  <si>
    <t>Parents should not receive any kind of benefit payments for their children</t>
  </si>
  <si>
    <t xml:space="preserve"> Research has shown that the most cost-effective way for the government to reduce child poverty in the long term is to remove the two-child limit on benefits. To what extent would you support or oppose removing the two-child limit? This would mean that parents on low incomes receive more in Universal Credit for each child they have after their first two children.</t>
  </si>
  <si>
    <t xml:space="preserve"> Child benefit is a weekly payment to all parents of children under 16 (or under 20 if the child stays in education). Higher earning parents are subject to a charge.  Imagine the government announced that, in addition to removing the two-child limit on benefits, it would provide additional support to all families through increasing child benefit. To what extent would you support or oppose removing the two-child limit? This would mean that parents on low incomes receive more in Universal Credit for each child they have after their first two children.  </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</si>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</sst>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alcChain" Target="calcChain.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2008</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5"/>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 So far, would you say that the Labour Government has done a good or bad job in Government?")</f>
        <v xml:space="preserve"> So far, would you say that the Labour Government has done a good or bad job in Government?</v>
      </c>
      <c r="E9" s="14" t="str">
        <f>HYPERLINK("#'Full Results'!A11", "11")</f>
        <v>11</v>
      </c>
      <c r="F9" t="s">
        <v>94</v>
      </c>
    </row>
    <row r="10" spans="3:6" x14ac:dyDescent="0.3">
      <c r="C10">
        <v>2</v>
      </c>
      <c r="D10" s="8" t="str">
        <f>HYPERLINK("#'Table 2'!A1", "Which do you think are the most important issues facing the country at this time?Please select up to three")</f>
        <v>Which do you think are the most important issues facing the country at this time?Please select up to three</v>
      </c>
      <c r="E10" s="14" t="str">
        <f>HYPERLINK("#'Full Results'!A20", "20")</f>
        <v>20</v>
      </c>
      <c r="F10" t="s">
        <v>94</v>
      </c>
    </row>
    <row r="11" spans="3:6" x14ac:dyDescent="0.3">
      <c r="C11">
        <v>3</v>
      </c>
      <c r="D11" s="8" t="str">
        <f>HYPERLINK("#'Table 3'!A1", "What are the biggest challenges facing the UK in the long-term?Please select up to three")</f>
        <v>What are the biggest challenges facing the UK in the long-term?Please select up to three</v>
      </c>
      <c r="E11" s="14" t="str">
        <f>HYPERLINK("#'Full Results'!A42", "42")</f>
        <v>42</v>
      </c>
      <c r="F11" t="s">
        <v>94</v>
      </c>
    </row>
    <row r="12" spans="3:6" x14ac:dyDescent="0.3">
      <c r="C12">
        <v>4</v>
      </c>
      <c r="D12" s="8" t="str">
        <f>HYPERLINK("#'Table 4'!A1", "Which of the following do you think are the most important issues facing your local area at this time?Please select up to three ")</f>
        <v>Which of the following do you think are the most important issues facing your local area at this time?Please select up to three </v>
      </c>
      <c r="E12" s="14" t="str">
        <f>HYPERLINK("#'Full Results'!A63", "63")</f>
        <v>63</v>
      </c>
      <c r="F12" t="s">
        <v>94</v>
      </c>
    </row>
    <row r="13" spans="3:6" x14ac:dyDescent="0.3">
      <c r="C13">
        <v>5</v>
      </c>
      <c r="D13" s="8" t="str">
        <f>HYPERLINK("#'Table 5'!A1", "Grid Summary: For each of the following, would you say they are significant issues in the UK or not?")</f>
        <v>Grid Summary: For each of the following, would you say they are significant issues in the UK or not?</v>
      </c>
      <c r="E13" s="7"/>
      <c r="F13" t="s">
        <v>94</v>
      </c>
    </row>
    <row r="14" spans="3:6" x14ac:dyDescent="0.3">
      <c r="C14">
        <v>6</v>
      </c>
      <c r="D14" s="8" t="str">
        <f>HYPERLINK("#'Table 6'!A1", "For each of the following, would you say they are significant issues in the UK or not?: Children living in poverty")</f>
        <v>For each of the following, would you say they are significant issues in the UK or not?: Children living in poverty</v>
      </c>
      <c r="E14" s="14" t="str">
        <f>HYPERLINK("#'Full Results'!A84", "84")</f>
        <v>84</v>
      </c>
      <c r="F14" t="s">
        <v>94</v>
      </c>
    </row>
    <row r="15" spans="3:6" x14ac:dyDescent="0.3">
      <c r="C15">
        <v>7</v>
      </c>
      <c r="D15" s="8" t="str">
        <f>HYPERLINK("#'Table 7'!A1", "For each of the following, would you say they are significant issues in the UK or not?: Children going hungry")</f>
        <v>For each of the following, would you say they are significant issues in the UK or not?: Children going hungry</v>
      </c>
      <c r="E15" s="14" t="str">
        <f>HYPERLINK("#'Full Results'!A92", "92")</f>
        <v>92</v>
      </c>
      <c r="F15" t="s">
        <v>94</v>
      </c>
    </row>
    <row r="16" spans="3:6" x14ac:dyDescent="0.3">
      <c r="C16">
        <v>8</v>
      </c>
      <c r="D16" s="8" t="str">
        <f>HYPERLINK("#'Table 8'!A1", "For each of the following, would you say they are significant issues in the UK or not?: Cost of living")</f>
        <v>For each of the following, would you say they are significant issues in the UK or not?: Cost of living</v>
      </c>
      <c r="E16" s="14" t="str">
        <f>HYPERLINK("#'Full Results'!A100", "100")</f>
        <v>100</v>
      </c>
      <c r="F16" t="s">
        <v>94</v>
      </c>
    </row>
    <row r="17" spans="3:6" x14ac:dyDescent="0.3">
      <c r="C17">
        <v>9</v>
      </c>
      <c r="D17" s="8" t="str">
        <f>HYPERLINK("#'Table 9'!A1", "For each of the following, would you say they are significant issues in the UK or not?: Rising population")</f>
        <v>For each of the following, would you say they are significant issues in the UK or not?: Rising population</v>
      </c>
      <c r="E17" s="14" t="str">
        <f>HYPERLINK("#'Full Results'!A108", "108")</f>
        <v>108</v>
      </c>
      <c r="F17" t="s">
        <v>94</v>
      </c>
    </row>
    <row r="18" spans="3:6" x14ac:dyDescent="0.3">
      <c r="C18">
        <v>10</v>
      </c>
      <c r="D18" s="8" t="str">
        <f>HYPERLINK("#'Table 10'!A1", "For each of the following, would you say they are significant issues in the UK or not?: Benefit levels being too low for people who are on low wages or can’t work")</f>
        <v>For each of the following, would you say they are significant issues in the UK or not?: Benefit levels being too low for people who are on low wages or can’t work</v>
      </c>
      <c r="E18" s="14" t="str">
        <f>HYPERLINK("#'Full Results'!A116", "116")</f>
        <v>116</v>
      </c>
      <c r="F18" t="s">
        <v>94</v>
      </c>
    </row>
    <row r="19" spans="3:6" x14ac:dyDescent="0.3">
      <c r="C19">
        <v>11</v>
      </c>
      <c r="D19" s="8" t="str">
        <f>HYPERLINK("#'Table 11'!A1", "For each of the following, would you say they are significant issues in the UK or not?: If you're paying attention, select ""This is not an issue in the UK""")</f>
        <v>For each of the following, would you say they are significant issues in the UK or not?: If you're paying attention, select "This is not an issue in the UK"</v>
      </c>
      <c r="E19" s="14" t="str">
        <f>HYPERLINK("#'Full Results'!A124", "124")</f>
        <v>124</v>
      </c>
      <c r="F19" t="s">
        <v>94</v>
      </c>
    </row>
    <row r="20" spans="3:6" x14ac:dyDescent="0.3">
      <c r="C20">
        <v>12</v>
      </c>
      <c r="D20" s="8" t="str">
        <f>HYPERLINK("#'Table 12'!A1", "For each of the following, would you say they are significant issues in the UK or not?: Not enough children being born")</f>
        <v>For each of the following, would you say they are significant issues in the UK or not?: Not enough children being born</v>
      </c>
      <c r="E20" s="14" t="str">
        <f>HYPERLINK("#'Full Results'!A132", "132")</f>
        <v>132</v>
      </c>
      <c r="F20" t="s">
        <v>94</v>
      </c>
    </row>
    <row r="21" spans="3:6" x14ac:dyDescent="0.3">
      <c r="C21">
        <v>13</v>
      </c>
      <c r="D21" s="8" t="str">
        <f>HYPERLINK("#'Table 13'!A1", "For each of the following, would you say they are significant issues in the UK or not?: Benefit levels being too high for people who are on low wages or can’t work")</f>
        <v>For each of the following, would you say they are significant issues in the UK or not?: Benefit levels being too high for people who are on low wages or can’t work</v>
      </c>
      <c r="E21" s="14" t="str">
        <f>HYPERLINK("#'Full Results'!A140", "140")</f>
        <v>140</v>
      </c>
      <c r="F21" t="s">
        <v>94</v>
      </c>
    </row>
    <row r="22" spans="3:6" x14ac:dyDescent="0.3">
      <c r="C22">
        <v>14</v>
      </c>
      <c r="D22" s="8" t="str">
        <f>HYPERLINK("#'Table 14'!A1", "For each of the following, would you say they are significant issues in the UK or not?: Homelessness")</f>
        <v>For each of the following, would you say they are significant issues in the UK or not?: Homelessness</v>
      </c>
      <c r="E22" s="14" t="str">
        <f>HYPERLINK("#'Full Results'!A148", "148")</f>
        <v>148</v>
      </c>
      <c r="F22" t="s">
        <v>94</v>
      </c>
    </row>
    <row r="23" spans="3:6" x14ac:dyDescent="0.3">
      <c r="C23">
        <v>15</v>
      </c>
      <c r="D23" s="8" t="str">
        <f>HYPERLINK("#'Table 15'!A1", "Which of the following has a role to play in addressing child poverty in the UK?Select any which apply")</f>
        <v>Which of the following has a role to play in addressing child poverty in the UK?Select any which apply</v>
      </c>
      <c r="E23" s="14" t="str">
        <f>HYPERLINK("#'Full Results'!A156", "156")</f>
        <v>156</v>
      </c>
      <c r="F23" t="s">
        <v>94</v>
      </c>
    </row>
    <row r="24" spans="3:6" x14ac:dyDescent="0.3">
      <c r="C24">
        <v>16</v>
      </c>
      <c r="D24" s="8" t="str">
        <f>HYPERLINK("#'Table 16'!A1", " Which of the following comes closest to your view?")</f>
        <v xml:space="preserve"> Which of the following comes closest to your view?</v>
      </c>
      <c r="E24" s="14" t="str">
        <f>HYPERLINK("#'Full Results'!A169", "169")</f>
        <v>169</v>
      </c>
      <c r="F24" t="s">
        <v>94</v>
      </c>
    </row>
    <row r="25" spans="3:6" x14ac:dyDescent="0.3">
      <c r="C25">
        <v>17</v>
      </c>
      <c r="D25" s="8" t="str">
        <f>HYPERLINK("#'Table 17'!A1", " Thinking about your current standard of living (i.e. level of income, ability to afford both necessities and comforts), to what extent has it improved or worsened in the past five years? ")</f>
        <v xml:space="preserve"> Thinking about your current standard of living (i.e. level of income, ability to afford both necessities and comforts), to what extent has it improved or worsened in the past five years? </v>
      </c>
      <c r="E25" s="14" t="str">
        <f>HYPERLINK("#'Full Results'!A175", "175")</f>
        <v>175</v>
      </c>
      <c r="F25" t="s">
        <v>94</v>
      </c>
    </row>
    <row r="26" spans="3:6" x14ac:dyDescent="0.3">
      <c r="C26">
        <v>18</v>
      </c>
      <c r="D26" s="8" t="str">
        <f>HYPERLINK("#'Table 18'!A1", "Grid Summary: To what extent do you agree or disagree with the following statements?  ")</f>
        <v>Grid Summary: To what extent do you agree or disagree with the following statements?  </v>
      </c>
      <c r="E26" s="7"/>
      <c r="F26" t="s">
        <v>94</v>
      </c>
    </row>
    <row r="27" spans="3:6" x14ac:dyDescent="0.3">
      <c r="C27">
        <v>19</v>
      </c>
      <c r="D27" s="8" t="str">
        <f>HYPERLINK("#'Table 19'!A1", "To what extent do you agree or disagree with the following statements?  : The government has a responsibility to provide greater support to those families with children most in need.")</f>
        <v>To what extent do you agree or disagree with the following statements?  : The government has a responsibility to provide greater support to those families with children most in need.</v>
      </c>
      <c r="E27" s="14" t="str">
        <f>HYPERLINK("#'Full Results'!A184", "184")</f>
        <v>184</v>
      </c>
      <c r="F27" t="s">
        <v>94</v>
      </c>
    </row>
    <row r="28" spans="3:6" x14ac:dyDescent="0.3">
      <c r="C28">
        <v>20</v>
      </c>
      <c r="D28" s="8" t="str">
        <f>HYPERLINK("#'Table 20'!A1", "To what extent do you agree or disagree with the following statements?  : If the government invested more into benefits, including for those currently employed, my standard of living would increase")</f>
        <v>To what extent do you agree or disagree with the following statements?  : If the government invested more into benefits, including for those currently employed, my standard of living would increase</v>
      </c>
      <c r="E28" s="14" t="str">
        <f>HYPERLINK("#'Full Results'!A196", "196")</f>
        <v>196</v>
      </c>
      <c r="F28" t="s">
        <v>94</v>
      </c>
    </row>
    <row r="29" spans="3:6" x14ac:dyDescent="0.3">
      <c r="C29">
        <v>21</v>
      </c>
      <c r="D29" s="8" t="str">
        <f>HYPERLINK("#'Table 21'!A1", "To what extent do you agree or disagree with the following statements?  : If the government invested more into benefits, including for those currently employed, the average standard of living across the country would increase")</f>
        <v>To what extent do you agree or disagree with the following statements?  : If the government invested more into benefits, including for those currently employed, the average standard of living across the country would increase</v>
      </c>
      <c r="E29" s="14" t="str">
        <f>HYPERLINK("#'Full Results'!A208", "208")</f>
        <v>208</v>
      </c>
      <c r="F29" t="s">
        <v>94</v>
      </c>
    </row>
    <row r="30" spans="3:6" x14ac:dyDescent="0.3">
      <c r="C30">
        <v>22</v>
      </c>
      <c r="D30" s="8" t="str">
        <f>HYPERLINK("#'Table 22'!A1", " To what extent are you aware of financial hardship in your neighbourhood, including challenges such as affording basic needs like food, housing, utilities, clothing, transportation, or healthcare?")</f>
        <v xml:space="preserve"> To what extent are you aware of financial hardship in your neighbourhood, including challenges such as affording basic needs like food, housing, utilities, clothing, transportation, or healthcare?</v>
      </c>
      <c r="E30" s="14" t="str">
        <f>HYPERLINK("#'Full Results'!A220", "220")</f>
        <v>220</v>
      </c>
      <c r="F30" t="s">
        <v>94</v>
      </c>
    </row>
    <row r="31" spans="3:6" x14ac:dyDescent="0.3">
      <c r="C31">
        <v>23</v>
      </c>
      <c r="D31" s="8" t="str">
        <f>HYPERLINK("#'Table 23'!A1", " How much of a problem do you think child poverty is in your local area?")</f>
        <v xml:space="preserve"> How much of a problem do you think child poverty is in your local area?</v>
      </c>
      <c r="E31" s="14" t="str">
        <f>HYPERLINK("#'Full Results'!A228", "228")</f>
        <v>228</v>
      </c>
      <c r="F31" t="s">
        <v>94</v>
      </c>
    </row>
    <row r="32" spans="3:6" x14ac:dyDescent="0.3">
      <c r="C32">
        <v>24</v>
      </c>
      <c r="D32" s="8" t="str">
        <f>HYPERLINK("#'Table 24'!A1", " Imagine in five year’s time that you noticed an increase in the number of children living in poverty in your area. If nothing else were different, how would you vote if a general election was called tomorrow?")</f>
        <v xml:space="preserve"> Imagine in five year’s time that you noticed an increase in the number of children living in poverty in your area. If nothing else were different, how would you vote if a general election was called tomorrow?</v>
      </c>
      <c r="E32" s="14" t="str">
        <f>HYPERLINK("#'Full Results'!A236", "236")</f>
        <v>236</v>
      </c>
      <c r="F32" t="s">
        <v>214</v>
      </c>
    </row>
    <row r="33" spans="3:6" x14ac:dyDescent="0.3">
      <c r="C33">
        <v>25</v>
      </c>
      <c r="D33" s="8" t="str">
        <f>HYPERLINK("#'Table 25'!A1", " Imagine in five year’s time that you noticed a decrease in the number of children living in poverty in your area. If nothing else were different, how would you vote if a general election was called tomorrow?")</f>
        <v xml:space="preserve"> Imagine in five year’s time that you noticed a decrease in the number of children living in poverty in your area. If nothing else were different, how would you vote if a general election was called tomorrow?</v>
      </c>
      <c r="E33" s="14" t="str">
        <f>HYPERLINK("#'Full Results'!A243", "243")</f>
        <v>243</v>
      </c>
      <c r="F33" t="s">
        <v>214</v>
      </c>
    </row>
    <row r="34" spans="3:6" x14ac:dyDescent="0.3">
      <c r="C34">
        <v>26</v>
      </c>
      <c r="D34" s="8" t="str">
        <f>HYPERLINK("#'Table 26'!A1", " Imagine in five year’s time that you noticed more families struggling to make ends meet in your area. If nothing else were different, how would you vote if a general election was called tomorrow?")</f>
        <v xml:space="preserve"> Imagine in five year’s time that you noticed more families struggling to make ends meet in your area. If nothing else were different, how would you vote if a general election was called tomorrow?</v>
      </c>
      <c r="E34" s="14" t="str">
        <f>HYPERLINK("#'Full Results'!A250", "250")</f>
        <v>250</v>
      </c>
      <c r="F34" t="s">
        <v>214</v>
      </c>
    </row>
    <row r="35" spans="3:6" x14ac:dyDescent="0.3">
      <c r="C35">
        <v>27</v>
      </c>
      <c r="D35" s="8" t="str">
        <f>HYPERLINK("#'Table 27'!A1", " Imagine in five year’s time that you noticed fewer families struggling to make ends meet in your area. If nothing else were different, how would you vote if a general election was called tomorrow?")</f>
        <v xml:space="preserve"> Imagine in five year’s time that you noticed fewer families struggling to make ends meet in your area. If nothing else were different, how would you vote if a general election was called tomorrow?</v>
      </c>
      <c r="E35" s="14" t="str">
        <f>HYPERLINK("#'Full Results'!A257", "257")</f>
        <v>257</v>
      </c>
      <c r="F35" t="s">
        <v>214</v>
      </c>
    </row>
    <row r="36" spans="3:6" x14ac:dyDescent="0.3">
      <c r="C36">
        <v>28</v>
      </c>
      <c r="D36" s="8" t="str">
        <f>HYPERLINK("#'Table 28'!A1", " Imagine in five year’s time that you noticed an increase in NHS waiting times in your area. If nothing else were different, how would you vote if a general election was called tomorrow?")</f>
        <v xml:space="preserve"> Imagine in five year’s time that you noticed an increase in NHS waiting times in your area. If nothing else were different, how would you vote if a general election was called tomorrow?</v>
      </c>
      <c r="E36" s="14" t="str">
        <f>HYPERLINK("#'Full Results'!A264", "264")</f>
        <v>264</v>
      </c>
      <c r="F36" t="s">
        <v>214</v>
      </c>
    </row>
    <row r="37" spans="3:6" x14ac:dyDescent="0.3">
      <c r="C37">
        <v>29</v>
      </c>
      <c r="D37" s="8" t="str">
        <f>HYPERLINK("#'Table 29'!A1", " Imagine in five year’s time that you noticed a decrease in NHS waiting times in your area. If nothing else were different, how would you vote if a general election was called tomorrow?")</f>
        <v xml:space="preserve"> Imagine in five year’s time that you noticed a decrease in NHS waiting times in your area. If nothing else were different, how would you vote if a general election was called tomorrow?</v>
      </c>
      <c r="E37" s="14" t="str">
        <f>HYPERLINK("#'Full Results'!A271", "271")</f>
        <v>271</v>
      </c>
      <c r="F37" t="s">
        <v>214</v>
      </c>
    </row>
    <row r="38" spans="3:6" x14ac:dyDescent="0.3">
      <c r="C38">
        <v>30</v>
      </c>
      <c r="D38" s="8" t="str">
        <f>HYPERLINK("#'Table 30'!A1", " Imagine in five year’s time that you noticed an increase in levels of crime among adolescents in your area. If nothing else were different, how would you vote if a general election was called tomorrow?")</f>
        <v xml:space="preserve"> Imagine in five year’s time that you noticed an increase in levels of crime among adolescents in your area. If nothing else were different, how would you vote if a general election was called tomorrow?</v>
      </c>
      <c r="E38" s="14" t="str">
        <f>HYPERLINK("#'Full Results'!A278", "278")</f>
        <v>278</v>
      </c>
      <c r="F38" t="s">
        <v>214</v>
      </c>
    </row>
    <row r="39" spans="3:6" x14ac:dyDescent="0.3">
      <c r="C39">
        <v>31</v>
      </c>
      <c r="D39" s="8" t="str">
        <f>HYPERLINK("#'Table 31'!A1", " Imagine in five year’s time that you noticed a decrease in levels of crime among adolescents in your area. If nothing else were different, how would you vote if a general election was called tomorrow?")</f>
        <v xml:space="preserve"> Imagine in five year’s time that you noticed a decrease in levels of crime among adolescents in your area. If nothing else were different, how would you vote if a general election was called tomorrow?</v>
      </c>
      <c r="E39" s="14" t="str">
        <f>HYPERLINK("#'Full Results'!A285", "285")</f>
        <v>285</v>
      </c>
      <c r="F39" t="s">
        <v>214</v>
      </c>
    </row>
    <row r="40" spans="3:6" x14ac:dyDescent="0.3">
      <c r="C40">
        <v>32</v>
      </c>
      <c r="D40" s="8" t="str">
        <f>HYPERLINK("#'Table 32'!A1", " Imagine in five year’s time that you noticed an increase in rent and mortgage prices in your area. If nothing else were different, how would you vote if a general election was called tomorrow?")</f>
        <v xml:space="preserve"> Imagine in five year’s time that you noticed an increase in rent and mortgage prices in your area. If nothing else were different, how would you vote if a general election was called tomorrow?</v>
      </c>
      <c r="E40" s="14" t="str">
        <f>HYPERLINK("#'Full Results'!A292", "292")</f>
        <v>292</v>
      </c>
      <c r="F40" t="s">
        <v>214</v>
      </c>
    </row>
    <row r="41" spans="3:6" x14ac:dyDescent="0.3">
      <c r="C41">
        <v>33</v>
      </c>
      <c r="D41" s="8" t="str">
        <f>HYPERLINK("#'Table 33'!A1", " Imagine in five year’s time that you noticed a decrease in rent and mortgage prices in your area. If nothing else were different, how would you vote if a general election was called tomorrow?")</f>
        <v xml:space="preserve"> Imagine in five year’s time that you noticed a decrease in rent and mortgage prices in your area. If nothing else were different, how would you vote if a general election was called tomorrow?</v>
      </c>
      <c r="E41" s="14" t="str">
        <f>HYPERLINK("#'Full Results'!A299", "299")</f>
        <v>299</v>
      </c>
      <c r="F41" t="s">
        <v>214</v>
      </c>
    </row>
    <row r="42" spans="3:6" x14ac:dyDescent="0.3">
      <c r="C42">
        <v>34</v>
      </c>
      <c r="D42" s="8" t="str">
        <f>HYPERLINK("#'Table 34'!A1", "Grid Summary: Do you agree or disagree with the following?")</f>
        <v>Grid Summary: Do you agree or disagree with the following?</v>
      </c>
      <c r="E42" s="7"/>
      <c r="F42" t="s">
        <v>94</v>
      </c>
    </row>
    <row r="43" spans="3:6" x14ac:dyDescent="0.3">
      <c r="C43">
        <v>35</v>
      </c>
      <c r="D43" s="8" t="str">
        <f>HYPERLINK("#'Table 35'!A1", "Do you agree or disagree with the following?: No child should be living in poverty in the UK")</f>
        <v>Do you agree or disagree with the following?: No child should be living in poverty in the UK</v>
      </c>
      <c r="E43" s="14" t="str">
        <f>HYPERLINK("#'Full Results'!A306", "306")</f>
        <v>306</v>
      </c>
      <c r="F43" t="s">
        <v>94</v>
      </c>
    </row>
    <row r="44" spans="3:6" x14ac:dyDescent="0.3">
      <c r="C44">
        <v>36</v>
      </c>
      <c r="D44" s="8" t="str">
        <f>HYPERLINK("#'Table 36'!A1", "Do you agree or disagree with the following?: The UK has enough money to stop children living in poverty")</f>
        <v>Do you agree or disagree with the following?: The UK has enough money to stop children living in poverty</v>
      </c>
      <c r="E44" s="14" t="str">
        <f>HYPERLINK("#'Full Results'!A318", "318")</f>
        <v>318</v>
      </c>
      <c r="F44" t="s">
        <v>94</v>
      </c>
    </row>
    <row r="45" spans="3:6" x14ac:dyDescent="0.3">
      <c r="C45">
        <v>37</v>
      </c>
      <c r="D45" s="8" t="str">
        <f>HYPERLINK("#'Table 37'!A1", "Do you agree or disagree with the following?: It is the government’s responsibility to stop children living in poverty")</f>
        <v>Do you agree or disagree with the following?: It is the government’s responsibility to stop children living in poverty</v>
      </c>
      <c r="E45" s="14" t="str">
        <f>HYPERLINK("#'Full Results'!A330", "330")</f>
        <v>330</v>
      </c>
      <c r="F45" t="s">
        <v>94</v>
      </c>
    </row>
    <row r="46" spans="3:6" x14ac:dyDescent="0.3">
      <c r="C46">
        <v>38</v>
      </c>
      <c r="D46" s="8" t="str">
        <f>HYPERLINK("#'Table 38'!A1", "Do you agree or disagree with the following?: It is not the taxpayer’s responsibility to stop children living in poverty")</f>
        <v>Do you agree or disagree with the following?: It is not the taxpayer’s responsibility to stop children living in poverty</v>
      </c>
      <c r="E46" s="14" t="str">
        <f>HYPERLINK("#'Full Results'!A342", "342")</f>
        <v>342</v>
      </c>
      <c r="F46" t="s">
        <v>94</v>
      </c>
    </row>
    <row r="47" spans="3:6" x14ac:dyDescent="0.3">
      <c r="C47">
        <v>39</v>
      </c>
      <c r="D47" s="8" t="str">
        <f>HYPERLINK("#'Table 39'!A1", "Grid Summary: Do you agree or disagree with the following?")</f>
        <v>Grid Summary: Do you agree or disagree with the following?</v>
      </c>
      <c r="E47" s="7"/>
      <c r="F47" t="s">
        <v>94</v>
      </c>
    </row>
    <row r="48" spans="3:6" x14ac:dyDescent="0.3">
      <c r="C48">
        <v>40</v>
      </c>
      <c r="D48" s="8" t="str">
        <f>HYPERLINK("#'Table 40'!A1", "Do you agree or disagree with the following?: Low benefit levels for families with children makes it harder to improve education outcomes in the UK")</f>
        <v>Do you agree or disagree with the following?: Low benefit levels for families with children makes it harder to improve education outcomes in the UK</v>
      </c>
      <c r="E48" s="14" t="str">
        <f>HYPERLINK("#'Full Results'!A354", "354")</f>
        <v>354</v>
      </c>
      <c r="F48" t="s">
        <v>94</v>
      </c>
    </row>
    <row r="49" spans="3:6" x14ac:dyDescent="0.3">
      <c r="C49">
        <v>41</v>
      </c>
      <c r="D49" s="8" t="str">
        <f>HYPERLINK("#'Table 41'!A1", "Do you agree or disagree with the following?: Low benefit levels for families with children causes problems for healthcare and the NHS in the UK")</f>
        <v>Do you agree or disagree with the following?: Low benefit levels for families with children causes problems for healthcare and the NHS in the UK</v>
      </c>
      <c r="E49" s="14" t="str">
        <f>HYPERLINK("#'Full Results'!A366", "366")</f>
        <v>366</v>
      </c>
      <c r="F49" t="s">
        <v>94</v>
      </c>
    </row>
    <row r="50" spans="3:6" x14ac:dyDescent="0.3">
      <c r="C50">
        <v>42</v>
      </c>
      <c r="D50" s="8" t="str">
        <f>HYPERLINK("#'Table 42'!A1", "Do you agree or disagree with the following?: Low benefit levels for families with children makes it harder for parents  to work as they cannot afford childcare")</f>
        <v>Do you agree or disagree with the following?: Low benefit levels for families with children makes it harder for parents  to work as they cannot afford childcare</v>
      </c>
      <c r="E50" s="14" t="str">
        <f>HYPERLINK("#'Full Results'!A378", "378")</f>
        <v>378</v>
      </c>
      <c r="F50" t="s">
        <v>94</v>
      </c>
    </row>
    <row r="51" spans="3:6" x14ac:dyDescent="0.3">
      <c r="C51">
        <v>43</v>
      </c>
      <c r="D51" s="8" t="str">
        <f>HYPERLINK("#'Table 43'!A1", "Do you agree or disagree with the following?: Low benefit levels for families with children is bad for women’s equality")</f>
        <v>Do you agree or disagree with the following?: Low benefit levels for families with children is bad for women’s equality</v>
      </c>
      <c r="E51" s="14" t="str">
        <f>HYPERLINK("#'Full Results'!A390", "390")</f>
        <v>390</v>
      </c>
      <c r="F51" t="s">
        <v>94</v>
      </c>
    </row>
    <row r="52" spans="3:6" x14ac:dyDescent="0.3">
      <c r="C52">
        <v>44</v>
      </c>
      <c r="D52" s="8" t="str">
        <f>HYPERLINK("#'Table 44'!A1", "Do you agree or disagree with the following?: Having children in poverty increases the strain on education and healthcare services")</f>
        <v>Do you agree or disagree with the following?: Having children in poverty increases the strain on education and healthcare services</v>
      </c>
      <c r="E52" s="14" t="str">
        <f>HYPERLINK("#'Full Results'!A402", "402")</f>
        <v>402</v>
      </c>
      <c r="F52" t="s">
        <v>94</v>
      </c>
    </row>
    <row r="53" spans="3:6" x14ac:dyDescent="0.3">
      <c r="C53">
        <v>45</v>
      </c>
      <c r="D53" s="8" t="str">
        <f>HYPERLINK("#'Table 45'!A1", "Do you agree or disagree with the following?: The government should prioritise spending money on education over benefits for families with children")</f>
        <v>Do you agree or disagree with the following?: The government should prioritise spending money on education over benefits for families with children</v>
      </c>
      <c r="E53" s="14" t="str">
        <f>HYPERLINK("#'Full Results'!A414", "414")</f>
        <v>414</v>
      </c>
      <c r="F53" t="s">
        <v>94</v>
      </c>
    </row>
    <row r="54" spans="3:6" x14ac:dyDescent="0.3">
      <c r="C54">
        <v>46</v>
      </c>
      <c r="D54" s="8" t="str">
        <f>HYPERLINK("#'Table 46'!A1", "Do you agree or disagree with the following?: Low benefit levels for families with children means that having children is a luxury some people can’t afford to have, rather than a fundamental part of family life")</f>
        <v>Do you agree or disagree with the following?: Low benefit levels for families with children means that having children is a luxury some people can’t afford to have, rather than a fundamental part of family life</v>
      </c>
      <c r="E54" s="14" t="str">
        <f>HYPERLINK("#'Full Results'!A426", "426")</f>
        <v>426</v>
      </c>
      <c r="F54" t="s">
        <v>94</v>
      </c>
    </row>
    <row r="55" spans="3:6" x14ac:dyDescent="0.3">
      <c r="C55">
        <v>47</v>
      </c>
      <c r="D55" s="8" t="str">
        <f>HYPERLINK("#'Table 47'!A1", "What do you think are the long term impacts of children in the UK being born into poverty?Select any of the following")</f>
        <v>What do you think are the long term impacts of children in the UK being born into poverty?Select any of the following</v>
      </c>
      <c r="E55" s="14" t="str">
        <f>HYPERLINK("#'Full Results'!A438", "438")</f>
        <v>438</v>
      </c>
      <c r="F55" t="s">
        <v>94</v>
      </c>
    </row>
    <row r="56" spans="3:6" x14ac:dyDescent="0.3">
      <c r="C56">
        <v>48</v>
      </c>
      <c r="D56" s="8" t="str">
        <f>HYPERLINK("#'Table 48'!A1", " Which of the following comes closest to your view?")</f>
        <v xml:space="preserve"> Which of the following comes closest to your view?</v>
      </c>
      <c r="E56" s="14" t="str">
        <f>HYPERLINK("#'Full Results'!A449", "449")</f>
        <v>449</v>
      </c>
      <c r="F56" t="s">
        <v>94</v>
      </c>
    </row>
    <row r="57" spans="3:6" x14ac:dyDescent="0.3">
      <c r="C57">
        <v>49</v>
      </c>
      <c r="D57" s="8" t="str">
        <f>HYPERLINK("#'Table 49'!A1", "Grid Summary: Do you agree or disagree with the following?")</f>
        <v>Grid Summary: Do you agree or disagree with the following?</v>
      </c>
      <c r="E57" s="7"/>
      <c r="F57" t="s">
        <v>94</v>
      </c>
    </row>
    <row r="58" spans="3:6" x14ac:dyDescent="0.3">
      <c r="C58">
        <v>50</v>
      </c>
      <c r="D58" s="8" t="str">
        <f>HYPERLINK("#'Table 50'!A1", "Do you agree or disagree with the following?: Low benefit levels for families with children means children have unequal opportunities")</f>
        <v>Do you agree or disagree with the following?: Low benefit levels for families with children means children have unequal opportunities</v>
      </c>
      <c r="E58" s="14" t="str">
        <f>HYPERLINK("#'Full Results'!A455", "455")</f>
        <v>455</v>
      </c>
      <c r="F58" t="s">
        <v>94</v>
      </c>
    </row>
    <row r="59" spans="3:6" x14ac:dyDescent="0.3">
      <c r="C59">
        <v>51</v>
      </c>
      <c r="D59" s="8" t="str">
        <f>HYPERLINK("#'Table 51'!A1", "Do you agree or disagree with the following?: The gap between the poorest and richest families in the UK is too large")</f>
        <v>Do you agree or disagree with the following?: The gap between the poorest and richest families in the UK is too large</v>
      </c>
      <c r="E59" s="14" t="str">
        <f>HYPERLINK("#'Full Results'!A467", "467")</f>
        <v>467</v>
      </c>
      <c r="F59" t="s">
        <v>94</v>
      </c>
    </row>
    <row r="60" spans="3:6" x14ac:dyDescent="0.3">
      <c r="C60">
        <v>52</v>
      </c>
      <c r="D60" s="8" t="str">
        <f>HYPERLINK("#'Table 52'!A1", "Do you agree or disagree with the following?: Reversing benefit cuts for families with children is unfair to better-off families")</f>
        <v>Do you agree or disagree with the following?: Reversing benefit cuts for families with children is unfair to better-off families</v>
      </c>
      <c r="E60" s="14" t="str">
        <f>HYPERLINK("#'Full Results'!A479", "479")</f>
        <v>479</v>
      </c>
      <c r="F60" t="s">
        <v>94</v>
      </c>
    </row>
    <row r="61" spans="3:6" x14ac:dyDescent="0.3">
      <c r="C61">
        <v>53</v>
      </c>
      <c r="D61" s="8" t="str">
        <f>HYPERLINK("#'Table 53'!A1", "Do you agree or disagree with the following?: Reversing benefit cuts for families with children will lift many low income families out of poverty")</f>
        <v>Do you agree or disagree with the following?: Reversing benefit cuts for families with children will lift many low income families out of poverty</v>
      </c>
      <c r="E61" s="14" t="str">
        <f>HYPERLINK("#'Full Results'!A491", "491")</f>
        <v>491</v>
      </c>
      <c r="F61" t="s">
        <v>94</v>
      </c>
    </row>
    <row r="62" spans="3:6" x14ac:dyDescent="0.3">
      <c r="C62">
        <v>54</v>
      </c>
      <c r="D62" s="8" t="str">
        <f>HYPERLINK("#'Table 54'!A1", "Do you agree or disagree with the following?: No child in the UK should be born into poverty")</f>
        <v>Do you agree or disagree with the following?: No child in the UK should be born into poverty</v>
      </c>
      <c r="E62" s="14" t="str">
        <f>HYPERLINK("#'Full Results'!A503", "503")</f>
        <v>503</v>
      </c>
      <c r="F62" t="s">
        <v>94</v>
      </c>
    </row>
    <row r="63" spans="3:6" x14ac:dyDescent="0.3">
      <c r="C63">
        <v>55</v>
      </c>
      <c r="D63" s="8" t="str">
        <f>HYPERLINK("#'Table 55'!A1", "Do you agree or disagree with the following?: The government should prioritise helping those who need it")</f>
        <v>Do you agree or disagree with the following?: The government should prioritise helping those who need it</v>
      </c>
      <c r="E63" s="14" t="str">
        <f>HYPERLINK("#'Full Results'!A515", "515")</f>
        <v>515</v>
      </c>
      <c r="F63" t="s">
        <v>94</v>
      </c>
    </row>
    <row r="64" spans="3:6" x14ac:dyDescent="0.3">
      <c r="C64">
        <v>56</v>
      </c>
      <c r="D64" s="8" t="str">
        <f>HYPERLINK("#'Table 56'!A1", " Which of the following comes closest to your view?")</f>
        <v xml:space="preserve"> Which of the following comes closest to your view?</v>
      </c>
      <c r="E64" s="14" t="str">
        <f>HYPERLINK("#'Full Results'!A527", "527")</f>
        <v>527</v>
      </c>
      <c r="F64" t="s">
        <v>94</v>
      </c>
    </row>
    <row r="65" spans="3:6" x14ac:dyDescent="0.3">
      <c r="C65">
        <v>57</v>
      </c>
      <c r="D65" s="8" t="str">
        <f>HYPERLINK("#'Table 57'!A1", " Which of the following comes closest to your view?")</f>
        <v xml:space="preserve"> Which of the following comes closest to your view?</v>
      </c>
      <c r="E65" s="14" t="str">
        <f>HYPERLINK("#'Full Results'!A533", "533")</f>
        <v>533</v>
      </c>
      <c r="F65" t="s">
        <v>94</v>
      </c>
    </row>
    <row r="66" spans="3:6" x14ac:dyDescent="0.3">
      <c r="C66">
        <v>58</v>
      </c>
      <c r="D66" s="8" t="str">
        <f>HYPERLINK("#'Table 58'!A1", "Grid Summary: Do you agree or disagree with the following?  ")</f>
        <v>Grid Summary: Do you agree or disagree with the following?  </v>
      </c>
      <c r="E66" s="7"/>
      <c r="F66" t="s">
        <v>94</v>
      </c>
    </row>
    <row r="67" spans="3:6" x14ac:dyDescent="0.3">
      <c r="C67">
        <v>59</v>
      </c>
      <c r="D67" s="8" t="str">
        <f>HYPERLINK("#'Table 59'!A1", "Do you agree or disagree with the following?  : People in the UK are currently not having enough children")</f>
        <v>Do you agree or disagree with the following?  : People in the UK are currently not having enough children</v>
      </c>
      <c r="E67" s="14" t="str">
        <f>HYPERLINK("#'Full Results'!A539", "539")</f>
        <v>539</v>
      </c>
      <c r="F67" t="s">
        <v>94</v>
      </c>
    </row>
    <row r="68" spans="3:6" x14ac:dyDescent="0.3">
      <c r="C68">
        <v>60</v>
      </c>
      <c r="D68" s="8" t="str">
        <f>HYPERLINK("#'Table 60'!A1", "Do you agree or disagree with the following?  : Our population is getting older and needs more young working people to fill job vacancies and support public services through taxes")</f>
        <v>Do you agree or disagree with the following?  : Our population is getting older and needs more young working people to fill job vacancies and support public services through taxes</v>
      </c>
      <c r="E68" s="14" t="str">
        <f>HYPERLINK("#'Full Results'!A551", "551")</f>
        <v>551</v>
      </c>
      <c r="F68" t="s">
        <v>94</v>
      </c>
    </row>
    <row r="69" spans="3:6" x14ac:dyDescent="0.3">
      <c r="C69">
        <v>61</v>
      </c>
      <c r="D69" s="8" t="str">
        <f>HYPERLINK("#'Table 61'!A1", "Do you agree or disagree with the following?  : Reversing benefit cuts for families with children would help parents feel confident in starting or expanding their families")</f>
        <v>Do you agree or disagree with the following?  : Reversing benefit cuts for families with children would help parents feel confident in starting or expanding their families</v>
      </c>
      <c r="E69" s="14" t="str">
        <f>HYPERLINK("#'Full Results'!A563", "563")</f>
        <v>563</v>
      </c>
      <c r="F69" t="s">
        <v>94</v>
      </c>
    </row>
    <row r="70" spans="3:6" x14ac:dyDescent="0.3">
      <c r="C70">
        <v>62</v>
      </c>
      <c r="D70" s="8" t="str">
        <f>HYPERLINK("#'Table 62'!A1", "Do you agree or disagree with the following?  : If the UK’s domestic population continues to decline, we will become more reliant on foreign workers")</f>
        <v>Do you agree or disagree with the following?  : If the UK’s domestic population continues to decline, we will become more reliant on foreign workers</v>
      </c>
      <c r="E70" s="14" t="str">
        <f>HYPERLINK("#'Full Results'!A575", "575")</f>
        <v>575</v>
      </c>
      <c r="F70" t="s">
        <v>94</v>
      </c>
    </row>
    <row r="71" spans="3:6" x14ac:dyDescent="0.3">
      <c r="C71">
        <v>63</v>
      </c>
      <c r="D71" s="8" t="str">
        <f>HYPERLINK("#'Table 63'!A1", " Which of the following comes closest to your view?")</f>
        <v xml:space="preserve"> Which of the following comes closest to your view?</v>
      </c>
      <c r="E71" s="14" t="str">
        <f>HYPERLINK("#'Full Results'!A587", "587")</f>
        <v>587</v>
      </c>
      <c r="F71" t="s">
        <v>94</v>
      </c>
    </row>
    <row r="72" spans="3:6" x14ac:dyDescent="0.3">
      <c r="C72">
        <v>64</v>
      </c>
      <c r="D72" s="8" t="str">
        <f>HYPERLINK("#'Table 64'!A1", "Grid Summary: Do you agree or disagree with the following?")</f>
        <v>Grid Summary: Do you agree or disagree with the following?</v>
      </c>
      <c r="E72" s="7"/>
      <c r="F72" t="s">
        <v>94</v>
      </c>
    </row>
    <row r="73" spans="3:6" x14ac:dyDescent="0.3">
      <c r="C73">
        <v>65</v>
      </c>
      <c r="D73" s="8" t="str">
        <f>HYPERLINK("#'Table 65'!A1", "Do you agree or disagree with the following?: Reversing benefit cuts for families with children would increase the birthrate and reduce the need for immigration to the UK in the long-term")</f>
        <v>Do you agree or disagree with the following?: Reversing benefit cuts for families with children would increase the birthrate and reduce the need for immigration to the UK in the long-term</v>
      </c>
      <c r="E73" s="14" t="str">
        <f>HYPERLINK("#'Full Results'!A594", "594")</f>
        <v>594</v>
      </c>
      <c r="F73" t="s">
        <v>94</v>
      </c>
    </row>
    <row r="74" spans="3:6" x14ac:dyDescent="0.3">
      <c r="C74">
        <v>66</v>
      </c>
      <c r="D74" s="8" t="str">
        <f>HYPERLINK("#'Table 66'!A1", "Do you agree or disagree with the following?: Reversing benefit cuts for families with children would increase the birthrate and mean the UK can depend on its own labour force in the future")</f>
        <v>Do you agree or disagree with the following?: Reversing benefit cuts for families with children would increase the birthrate and mean the UK can depend on its own labour force in the future</v>
      </c>
      <c r="E74" s="14" t="str">
        <f>HYPERLINK("#'Full Results'!A606", "606")</f>
        <v>606</v>
      </c>
      <c r="F74" t="s">
        <v>94</v>
      </c>
    </row>
    <row r="75" spans="3:6" x14ac:dyDescent="0.3">
      <c r="C75">
        <v>67</v>
      </c>
      <c r="D75" s="8" t="str">
        <f>HYPERLINK("#'Table 67'!A1", "Do you agree or disagree with the following?: A self-reliant Britain requires policies that focus on reducing reliance on external labour sources")</f>
        <v>Do you agree or disagree with the following?: A self-reliant Britain requires policies that focus on reducing reliance on external labour sources</v>
      </c>
      <c r="E75" s="14" t="str">
        <f>HYPERLINK("#'Full Results'!A618", "618")</f>
        <v>618</v>
      </c>
      <c r="F75" t="s">
        <v>94</v>
      </c>
    </row>
    <row r="76" spans="3:6" x14ac:dyDescent="0.3">
      <c r="C76">
        <v>68</v>
      </c>
      <c r="D76" s="8" t="str">
        <f>HYPERLINK("#'Table 68'!A1", "Do you agree or disagree with the following?: Providing support to families with children is a patriotic policy that supports British families")</f>
        <v>Do you agree or disagree with the following?: Providing support to families with children is a patriotic policy that supports British families</v>
      </c>
      <c r="E76" s="14" t="str">
        <f>HYPERLINK("#'Full Results'!A630", "630")</f>
        <v>630</v>
      </c>
      <c r="F76" t="s">
        <v>94</v>
      </c>
    </row>
    <row r="77" spans="3:6" x14ac:dyDescent="0.3">
      <c r="C77">
        <v>69</v>
      </c>
      <c r="D77" s="8" t="str">
        <f>HYPERLINK("#'Table 69'!A1", "Grid Summary: Do you agree or disagree with the following?")</f>
        <v>Grid Summary: Do you agree or disagree with the following?</v>
      </c>
      <c r="E77" s="7"/>
      <c r="F77" t="s">
        <v>94</v>
      </c>
    </row>
    <row r="78" spans="3:6" x14ac:dyDescent="0.3">
      <c r="C78">
        <v>70</v>
      </c>
      <c r="D78" s="8" t="str">
        <f>HYPERLINK("#'Table 70'!A1", "Do you agree or disagree with the following?: Reversing benefit cuts for families with children would save money in the long run on healthcare and education")</f>
        <v>Do you agree or disagree with the following?: Reversing benefit cuts for families with children would save money in the long run on healthcare and education</v>
      </c>
      <c r="E78" s="14" t="str">
        <f>HYPERLINK("#'Full Results'!A642", "642")</f>
        <v>642</v>
      </c>
      <c r="F78" t="s">
        <v>94</v>
      </c>
    </row>
    <row r="79" spans="3:6" x14ac:dyDescent="0.3">
      <c r="C79">
        <v>71</v>
      </c>
      <c r="D79" s="8" t="str">
        <f>HYPERLINK("#'Table 71'!A1", "Do you agree or disagree with the following?: Reversing benefit cuts for families with children is sensible in the long-term ")</f>
        <v xml:space="preserve">Do you agree or disagree with the following?: Reversing benefit cuts for families with children is sensible in the long-term </v>
      </c>
      <c r="E79" s="14" t="str">
        <f>HYPERLINK("#'Full Results'!A654", "654")</f>
        <v>654</v>
      </c>
      <c r="F79" t="s">
        <v>94</v>
      </c>
    </row>
    <row r="80" spans="3:6" x14ac:dyDescent="0.3">
      <c r="C80">
        <v>72</v>
      </c>
      <c r="D80" s="8" t="str">
        <f>HYPERLINK("#'Table 72'!A1", "Do you agree or disagree with the following?: Larger families today means more taxpayers tomorrow, ensuring we can fund public services in the future")</f>
        <v>Do you agree or disagree with the following?: Larger families today means more taxpayers tomorrow, ensuring we can fund public services in the future</v>
      </c>
      <c r="E80" s="14" t="str">
        <f>HYPERLINK("#'Full Results'!A666", "666")</f>
        <v>666</v>
      </c>
      <c r="F80" t="s">
        <v>94</v>
      </c>
    </row>
    <row r="81" spans="3:6" x14ac:dyDescent="0.3">
      <c r="C81">
        <v>73</v>
      </c>
      <c r="D81" s="8" t="str">
        <f>HYPERLINK("#'Table 73'!A1", "Do you agree or disagree with the following?: Investing in families now will secure a strong workforce for the future")</f>
        <v>Do you agree or disagree with the following?: Investing in families now will secure a strong workforce for the future</v>
      </c>
      <c r="E81" s="14" t="str">
        <f>HYPERLINK("#'Full Results'!A678", "678")</f>
        <v>678</v>
      </c>
      <c r="F81" t="s">
        <v>94</v>
      </c>
    </row>
    <row r="82" spans="3:6" x14ac:dyDescent="0.3">
      <c r="C82">
        <v>74</v>
      </c>
      <c r="D82" s="8" t="str">
        <f>HYPERLINK("#'Table 74'!A1", "Do you agree or disagree with the following?: Low benefit levels for families with children reduces the number of tax-paying workers the UK will have in the future")</f>
        <v>Do you agree or disagree with the following?: Low benefit levels for families with children reduces the number of tax-paying workers the UK will have in the future</v>
      </c>
      <c r="E82" s="14" t="str">
        <f>HYPERLINK("#'Full Results'!A690", "690")</f>
        <v>690</v>
      </c>
      <c r="F82" t="s">
        <v>94</v>
      </c>
    </row>
    <row r="83" spans="3:6" x14ac:dyDescent="0.3">
      <c r="C83">
        <v>75</v>
      </c>
      <c r="D83" s="8" t="str">
        <f>HYPERLINK("#'Table 75'!A1", "Do you agree or disagree with the following?: Larger families today means more cost to the taxpayer in the future")</f>
        <v>Do you agree or disagree with the following?: Larger families today means more cost to the taxpayer in the future</v>
      </c>
      <c r="E83" s="14" t="str">
        <f>HYPERLINK("#'Full Results'!A702", "702")</f>
        <v>702</v>
      </c>
      <c r="F83" t="s">
        <v>94</v>
      </c>
    </row>
    <row r="84" spans="3:6" x14ac:dyDescent="0.3">
      <c r="C84">
        <v>76</v>
      </c>
      <c r="D84" s="8" t="str">
        <f>HYPERLINK("#'Table 76'!A1", "Do you agree or disagree with the following?: We need to prioritise saving taxpayer money now to improve public finances in the longer term")</f>
        <v>Do you agree or disagree with the following?: We need to prioritise saving taxpayer money now to improve public finances in the longer term</v>
      </c>
      <c r="E84" s="14" t="str">
        <f>HYPERLINK("#'Full Results'!A714", "714")</f>
        <v>714</v>
      </c>
      <c r="F84" t="s">
        <v>94</v>
      </c>
    </row>
    <row r="85" spans="3:6" x14ac:dyDescent="0.3">
      <c r="C85">
        <v>77</v>
      </c>
      <c r="D85" s="8" t="str">
        <f>HYPERLINK("#'Table 77'!A1", "Do you agree or disagree with the following?: Supporting low-income families with the cost of living now is good for the economy in the long run")</f>
        <v>Do you agree or disagree with the following?: Supporting low-income families with the cost of living now is good for the economy in the long run</v>
      </c>
      <c r="E85" s="14" t="str">
        <f>HYPERLINK("#'Full Results'!A726", "726")</f>
        <v>726</v>
      </c>
      <c r="F85" t="s">
        <v>94</v>
      </c>
    </row>
    <row r="86" spans="3:6" x14ac:dyDescent="0.3">
      <c r="C86">
        <v>78</v>
      </c>
      <c r="D86" s="8" t="str">
        <f>HYPERLINK("#'Table 78'!A1", "Do you agree or disagree with the following?: Children should be a priority for government investment because they are the future of the country")</f>
        <v>Do you agree or disagree with the following?: Children should be a priority for government investment because they are the future of the country</v>
      </c>
      <c r="E86" s="14" t="str">
        <f>HYPERLINK("#'Full Results'!A738", "738")</f>
        <v>738</v>
      </c>
      <c r="F86" t="s">
        <v>94</v>
      </c>
    </row>
    <row r="87" spans="3:6" x14ac:dyDescent="0.3">
      <c r="C87">
        <v>79</v>
      </c>
      <c r="D87" s="8" t="str">
        <f>HYPERLINK("#'Table 79'!A1", " Which of the following comes closest to your view?")</f>
        <v xml:space="preserve"> Which of the following comes closest to your view?</v>
      </c>
      <c r="E87" s="14" t="str">
        <f>HYPERLINK("#'Full Results'!A750", "750")</f>
        <v>750</v>
      </c>
      <c r="F87" t="s">
        <v>94</v>
      </c>
    </row>
    <row r="88" spans="3:6" x14ac:dyDescent="0.3">
      <c r="C88">
        <v>80</v>
      </c>
      <c r="D88" s="8" t="str">
        <f>HYPERLINK("#'Table 80'!A1", "Grid Summary: Do you agree or disagree with the following?  ")</f>
        <v>Grid Summary: Do you agree or disagree with the following?  </v>
      </c>
      <c r="E88" s="7"/>
      <c r="F88" t="s">
        <v>94</v>
      </c>
    </row>
    <row r="89" spans="3:6" x14ac:dyDescent="0.3">
      <c r="C89">
        <v>81</v>
      </c>
      <c r="D89" s="8" t="str">
        <f>HYPERLINK("#'Table 81'!A1", "Do you agree or disagree with the following?  : Parents should be able to choose a working schedule that works for their family’s needs")</f>
        <v>Do you agree or disagree with the following?  : Parents should be able to choose a working schedule that works for their family’s needs</v>
      </c>
      <c r="E89" s="14" t="str">
        <f>HYPERLINK("#'Full Results'!A757", "757")</f>
        <v>757</v>
      </c>
      <c r="F89" t="s">
        <v>94</v>
      </c>
    </row>
    <row r="90" spans="3:6" x14ac:dyDescent="0.3">
      <c r="C90">
        <v>82</v>
      </c>
      <c r="D90" s="8" t="str">
        <f>HYPERLINK("#'Table 82'!A1", "Do you agree or disagree with the following?  : All families should be able to afford going on holiday, day trips, and spend quality time together")</f>
        <v>Do you agree or disagree with the following?  : All families should be able to afford going on holiday, day trips, and spend quality time together</v>
      </c>
      <c r="E90" s="14" t="str">
        <f>HYPERLINK("#'Full Results'!A769", "769")</f>
        <v>769</v>
      </c>
      <c r="F90" t="s">
        <v>94</v>
      </c>
    </row>
    <row r="91" spans="3:6" x14ac:dyDescent="0.3">
      <c r="C91">
        <v>83</v>
      </c>
      <c r="D91" s="8" t="str">
        <f>HYPERLINK("#'Table 83'!A1", "Do you agree or disagree with the following?  : Benefits should reflect the fact that families with children have higher costs")</f>
        <v>Do you agree or disagree with the following?  : Benefits should reflect the fact that families with children have higher costs</v>
      </c>
      <c r="E91" s="14" t="str">
        <f>HYPERLINK("#'Full Results'!A781", "781")</f>
        <v>781</v>
      </c>
      <c r="F91" t="s">
        <v>94</v>
      </c>
    </row>
    <row r="92" spans="3:6" x14ac:dyDescent="0.3">
      <c r="C92">
        <v>84</v>
      </c>
      <c r="D92" s="8" t="str">
        <f>HYPERLINK("#'Table 84'!A1", "Do you agree or disagree with the following?  : The government should support parents to have more choice about when they go back to work if their children are young or if they have additional needs")</f>
        <v>Do you agree or disagree with the following?  : The government should support parents to have more choice about when they go back to work if their children are young or if they have additional needs</v>
      </c>
      <c r="E92" s="14" t="str">
        <f>HYPERLINK("#'Full Results'!A793", "793")</f>
        <v>793</v>
      </c>
      <c r="F92" t="s">
        <v>94</v>
      </c>
    </row>
    <row r="93" spans="3:6" x14ac:dyDescent="0.3">
      <c r="C93">
        <v>85</v>
      </c>
      <c r="D93" s="8" t="str">
        <f>HYPERLINK("#'Table 85'!A1", "Do you agree or disagree with the following?  : The rising cost of living has made it more difficult for parents to support their children")</f>
        <v>Do you agree or disagree with the following?  : The rising cost of living has made it more difficult for parents to support their children</v>
      </c>
      <c r="E93" s="14" t="str">
        <f>HYPERLINK("#'Full Results'!A805", "805")</f>
        <v>805</v>
      </c>
      <c r="F93" t="s">
        <v>94</v>
      </c>
    </row>
    <row r="94" spans="3:6" x14ac:dyDescent="0.3">
      <c r="C94">
        <v>86</v>
      </c>
      <c r="D94" s="8" t="str">
        <f>HYPERLINK("#'Table 86'!A1", "Do you agree or disagree with the following?  : These days, parents spend less time with their children than they used to")</f>
        <v>Do you agree or disagree with the following?  : These days, parents spend less time with their children than they used to</v>
      </c>
      <c r="E94" s="14" t="str">
        <f>HYPERLINK("#'Full Results'!A817", "817")</f>
        <v>817</v>
      </c>
      <c r="F94" t="s">
        <v>94</v>
      </c>
    </row>
    <row r="95" spans="3:6" x14ac:dyDescent="0.3">
      <c r="C95">
        <v>87</v>
      </c>
      <c r="D95" s="8" t="str">
        <f>HYPERLINK("#'Table 87'!A1", "Do you agree or disagree with the following?  : The best thing a parent can do for their children is spend time with them")</f>
        <v>Do you agree or disagree with the following?  : The best thing a parent can do for their children is spend time with them</v>
      </c>
      <c r="E95" s="14" t="str">
        <f>HYPERLINK("#'Full Results'!A829", "829")</f>
        <v>829</v>
      </c>
      <c r="F95" t="s">
        <v>94</v>
      </c>
    </row>
    <row r="96" spans="3:6" x14ac:dyDescent="0.3">
      <c r="C96">
        <v>88</v>
      </c>
      <c r="D96" s="8" t="str">
        <f>HYPERLINK("#'Table 88'!A1", "Grid Summary: Do you agree or disagree with the following?  ")</f>
        <v>Grid Summary: Do you agree or disagree with the following?  </v>
      </c>
      <c r="E96" s="7"/>
      <c r="F96" t="s">
        <v>94</v>
      </c>
    </row>
    <row r="97" spans="3:6" x14ac:dyDescent="0.3">
      <c r="C97">
        <v>89</v>
      </c>
      <c r="D97" s="8" t="str">
        <f>HYPERLINK("#'Table 89'!A1", "Do you agree or disagree with the following?  : Regardless of family background, all children deserve a good childhood even if it costs the government more money to support families that need it ")</f>
        <v xml:space="preserve">Do you agree or disagree with the following?  : Regardless of family background, all children deserve a good childhood even if it costs the government more money to support families that need it </v>
      </c>
      <c r="E97" s="14" t="str">
        <f>HYPERLINK("#'Full Results'!A841", "841")</f>
        <v>841</v>
      </c>
      <c r="F97" t="s">
        <v>94</v>
      </c>
    </row>
    <row r="98" spans="3:6" x14ac:dyDescent="0.3">
      <c r="C98">
        <v>90</v>
      </c>
      <c r="D98" s="8" t="str">
        <f>HYPERLINK("#'Table 90'!A1", "Do you agree or disagree with the following?  : The government has a role to play in helping children have the best start in life they can")</f>
        <v>Do you agree or disagree with the following?  : The government has a role to play in helping children have the best start in life they can</v>
      </c>
      <c r="E98" s="14" t="str">
        <f>HYPERLINK("#'Full Results'!A853", "853")</f>
        <v>853</v>
      </c>
      <c r="F98" t="s">
        <v>94</v>
      </c>
    </row>
    <row r="99" spans="3:6" x14ac:dyDescent="0.3">
      <c r="C99">
        <v>91</v>
      </c>
      <c r="D99" s="8" t="str">
        <f>HYPERLINK("#'Table 91'!A1", "Do you agree or disagree with the following?  : Children should be a priority for government investment because they don’t have the means to help themselves")</f>
        <v>Do you agree or disagree with the following?  : Children should be a priority for government investment because they don’t have the means to help themselves</v>
      </c>
      <c r="E99" s="14" t="str">
        <f>HYPERLINK("#'Full Results'!A865", "865")</f>
        <v>865</v>
      </c>
      <c r="F99" t="s">
        <v>94</v>
      </c>
    </row>
    <row r="100" spans="3:6" x14ac:dyDescent="0.3">
      <c r="C100">
        <v>92</v>
      </c>
      <c r="D100" s="8" t="str">
        <f>HYPERLINK("#'Table 92'!A1", " Which of the following comes closest to your view?")</f>
        <v xml:space="preserve"> Which of the following comes closest to your view?</v>
      </c>
      <c r="E100" s="14" t="str">
        <f>HYPERLINK("#'Full Results'!A877", "877")</f>
        <v>877</v>
      </c>
      <c r="F100" t="s">
        <v>94</v>
      </c>
    </row>
    <row r="101" spans="3:6" x14ac:dyDescent="0.3">
      <c r="C101">
        <v>93</v>
      </c>
      <c r="D101" s="8" t="str">
        <f>HYPERLINK("#'Table 93'!A1", " Which of the following comes closest to your view? The government should prioritise...")</f>
        <v xml:space="preserve"> Which of the following comes closest to your view? The government should prioritise...</v>
      </c>
      <c r="E101" s="14" t="str">
        <f>HYPERLINK("#'Full Results'!A883", "883")</f>
        <v>883</v>
      </c>
      <c r="F101" t="s">
        <v>94</v>
      </c>
    </row>
    <row r="102" spans="3:6" x14ac:dyDescent="0.3">
      <c r="C102">
        <v>94</v>
      </c>
      <c r="D102" s="8" t="str">
        <f>HYPERLINK("#'Table 94'!A1", "Grid Summary: Do you agree or disagree with the following?")</f>
        <v>Grid Summary: Do you agree or disagree with the following?</v>
      </c>
      <c r="E102" s="7"/>
      <c r="F102" t="s">
        <v>94</v>
      </c>
    </row>
    <row r="103" spans="3:6" x14ac:dyDescent="0.3">
      <c r="C103">
        <v>95</v>
      </c>
      <c r="D103" s="8" t="str">
        <f>HYPERLINK("#'Table 95'!A1", "Do you agree or disagree with the following?: The government won’t be able to grow the economy if we do not reduce poverty first")</f>
        <v>Do you agree or disagree with the following?: The government won’t be able to grow the economy if we do not reduce poverty first</v>
      </c>
      <c r="E103" s="14" t="str">
        <f>HYPERLINK("#'Full Results'!A890", "890")</f>
        <v>890</v>
      </c>
      <c r="F103" t="s">
        <v>94</v>
      </c>
    </row>
    <row r="104" spans="3:6" x14ac:dyDescent="0.3">
      <c r="C104">
        <v>96</v>
      </c>
      <c r="D104" s="8" t="str">
        <f>HYPERLINK("#'Table 96'!A1", "Do you agree or disagree with the following?: The only way to reduce poverty is by growing the economy")</f>
        <v>Do you agree or disagree with the following?: The only way to reduce poverty is by growing the economy</v>
      </c>
      <c r="E104" s="14" t="str">
        <f>HYPERLINK("#'Full Results'!A902", "902")</f>
        <v>902</v>
      </c>
      <c r="F104" t="s">
        <v>94</v>
      </c>
    </row>
    <row r="105" spans="3:6" x14ac:dyDescent="0.3">
      <c r="C105">
        <v>97</v>
      </c>
      <c r="D105" s="8" t="str">
        <f>HYPERLINK("#'Table 97'!A1", " Which of the following comes closest to your view?")</f>
        <v xml:space="preserve"> Which of the following comes closest to your view?</v>
      </c>
      <c r="E105" s="14" t="str">
        <f>HYPERLINK("#'Full Results'!A914", "914")</f>
        <v>914</v>
      </c>
      <c r="F105" t="s">
        <v>94</v>
      </c>
    </row>
    <row r="106" spans="3:6" x14ac:dyDescent="0.3">
      <c r="C106">
        <v>98</v>
      </c>
      <c r="D106" s="8" t="str">
        <f>HYPERLINK("#'Table 98'!A1", "In your view, what are the main advantages of reversing benefit cuts for families with children?Select up to three of the following")</f>
        <v>In your view, what are the main advantages of reversing benefit cuts for families with children?Select up to three of the following</v>
      </c>
      <c r="E106" s="14" t="str">
        <f>HYPERLINK("#'Full Results'!A920", "920")</f>
        <v>920</v>
      </c>
      <c r="F106" t="s">
        <v>94</v>
      </c>
    </row>
    <row r="107" spans="3:6" x14ac:dyDescent="0.3">
      <c r="C107">
        <v>99</v>
      </c>
      <c r="D107" s="8" t="str">
        <f>HYPERLINK("#'Table 99'!A1", "In your view, what are the main disadvantages of reversing benefit cuts for families with children?Select up to three of the following")</f>
        <v>In your view, what are the main disadvantages of reversing benefit cuts for families with children?Select up to three of the following</v>
      </c>
      <c r="E107" s="14" t="str">
        <f>HYPERLINK("#'Full Results'!A937", "937")</f>
        <v>937</v>
      </c>
      <c r="F107" t="s">
        <v>94</v>
      </c>
    </row>
    <row r="108" spans="3:6" x14ac:dyDescent="0.3">
      <c r="C108">
        <v>100</v>
      </c>
      <c r="D108" s="8" t="str">
        <f>HYPERLINK("#'Table 100'!A1", "Which of the following arguments for reversing benefit cuts  for families with children do you find most convincing?Select only TWO of the following")</f>
        <v>Which of the following arguments for reversing benefit cuts  for families with children do you find most convincing?Select only TWO of the following</v>
      </c>
      <c r="E108" s="14" t="str">
        <f>HYPERLINK("#'Full Results'!A949", "949")</f>
        <v>949</v>
      </c>
      <c r="F108" t="s">
        <v>94</v>
      </c>
    </row>
    <row r="109" spans="3:6" x14ac:dyDescent="0.3">
      <c r="C109">
        <v>101</v>
      </c>
      <c r="D109" s="8" t="str">
        <f>HYPERLINK("#'Table 101'!A1", "Which of the following arguments for reversing benefit cuts for families with children do you find least convincing?Select only TWO of the following")</f>
        <v>Which of the following arguments for reversing benefit cuts for families with children do you find least convincing?Select only TWO of the following</v>
      </c>
      <c r="E109" s="14" t="str">
        <f>HYPERLINK("#'Full Results'!A965", "965")</f>
        <v>965</v>
      </c>
      <c r="F109" t="s">
        <v>94</v>
      </c>
    </row>
    <row r="110" spans="3:6" x14ac:dyDescent="0.3">
      <c r="C110">
        <v>102</v>
      </c>
      <c r="D110" s="8" t="str">
        <f>HYPERLINK("#'Table 102'!A1", " Which of the following comes closest to your view?")</f>
        <v xml:space="preserve"> Which of the following comes closest to your view?</v>
      </c>
      <c r="E110" s="14" t="str">
        <f>HYPERLINK("#'Full Results'!A980", "980")</f>
        <v>980</v>
      </c>
      <c r="F110" t="s">
        <v>94</v>
      </c>
    </row>
    <row r="111" spans="3:6" x14ac:dyDescent="0.3">
      <c r="C111">
        <v>103</v>
      </c>
      <c r="D111" s="8" t="str">
        <f>HYPERLINK("#'Table 103'!A1", " Which of the following comes closest to your view?")</f>
        <v xml:space="preserve"> Which of the following comes closest to your view?</v>
      </c>
      <c r="E111" s="14" t="str">
        <f>HYPERLINK("#'Full Results'!A986", "986")</f>
        <v>986</v>
      </c>
      <c r="F111" t="s">
        <v>94</v>
      </c>
    </row>
    <row r="112" spans="3:6" x14ac:dyDescent="0.3">
      <c r="C112">
        <v>104</v>
      </c>
      <c r="D112" s="8" t="str">
        <f>HYPERLINK("#'Table 104'!A1", "Grid Summary: Do you think the following political groups and people support reversing benefit cuts for families with children?")</f>
        <v>Grid Summary: Do you think the following political groups and people support reversing benefit cuts for families with children?</v>
      </c>
      <c r="E112" s="7"/>
      <c r="F112" t="s">
        <v>94</v>
      </c>
    </row>
    <row r="113" spans="3:6" x14ac:dyDescent="0.3">
      <c r="C113">
        <v>105</v>
      </c>
      <c r="D113" s="8" t="str">
        <f>HYPERLINK("#'Table 105'!A1", "Do you think the following political groups and people support reversing benefit cuts for families with children?: Keir Starmer")</f>
        <v>Do you think the following political groups and people support reversing benefit cuts for families with children?: Keir Starmer</v>
      </c>
      <c r="E113" s="14" t="str">
        <f>HYPERLINK("#'Full Results'!A992", "992")</f>
        <v>992</v>
      </c>
      <c r="F113" t="s">
        <v>94</v>
      </c>
    </row>
    <row r="114" spans="3:6" x14ac:dyDescent="0.3">
      <c r="C114">
        <v>106</v>
      </c>
      <c r="D114" s="8" t="str">
        <f>HYPERLINK("#'Table 106'!A1", "Do you think the following political groups and people support reversing benefit cuts for families with children?: Rachel Reeves")</f>
        <v>Do you think the following political groups and people support reversing benefit cuts for families with children?: Rachel Reeves</v>
      </c>
      <c r="E114" s="14" t="str">
        <f>HYPERLINK("#'Full Results'!A999", "999")</f>
        <v>999</v>
      </c>
      <c r="F114" t="s">
        <v>94</v>
      </c>
    </row>
    <row r="115" spans="3:6" x14ac:dyDescent="0.3">
      <c r="C115">
        <v>107</v>
      </c>
      <c r="D115" s="8" t="str">
        <f>HYPERLINK("#'Table 107'!A1", "Do you think the following political groups and people support reversing benefit cuts for families with children?: Kemi Badenoch")</f>
        <v>Do you think the following political groups and people support reversing benefit cuts for families with children?: Kemi Badenoch</v>
      </c>
      <c r="E115" s="14" t="str">
        <f>HYPERLINK("#'Full Results'!A1006", "1006")</f>
        <v>1006</v>
      </c>
      <c r="F115" t="s">
        <v>94</v>
      </c>
    </row>
    <row r="116" spans="3:6" x14ac:dyDescent="0.3">
      <c r="C116">
        <v>108</v>
      </c>
      <c r="D116" s="8" t="str">
        <f>HYPERLINK("#'Table 108'!A1", "Do you think the following political groups and people support reversing benefit cuts for families with children?: Nigel Farage")</f>
        <v>Do you think the following political groups and people support reversing benefit cuts for families with children?: Nigel Farage</v>
      </c>
      <c r="E116" s="14" t="str">
        <f>HYPERLINK("#'Full Results'!A1013", "1013")</f>
        <v>1013</v>
      </c>
      <c r="F116" t="s">
        <v>94</v>
      </c>
    </row>
    <row r="117" spans="3:6" x14ac:dyDescent="0.3">
      <c r="C117">
        <v>109</v>
      </c>
      <c r="D117" s="8" t="str">
        <f>HYPERLINK("#'Table 109'!A1", "Do you think the following political groups and people support reversing benefit cuts for families with children?: Ed Davey")</f>
        <v>Do you think the following political groups and people support reversing benefit cuts for families with children?: Ed Davey</v>
      </c>
      <c r="E117" s="14" t="str">
        <f>HYPERLINK("#'Full Results'!A1020", "1020")</f>
        <v>1020</v>
      </c>
      <c r="F117" t="s">
        <v>94</v>
      </c>
    </row>
    <row r="118" spans="3:6" x14ac:dyDescent="0.3">
      <c r="C118">
        <v>110</v>
      </c>
      <c r="D118" s="8" t="str">
        <f>HYPERLINK("#'Table 110'!A1", " If Keir Starmer reversed benefit cuts for families with children, would your perception of him as a leader change for better or worse?")</f>
        <v xml:space="preserve"> If Keir Starmer reversed benefit cuts for families with children, would your perception of him as a leader change for better or worse?</v>
      </c>
      <c r="E118" s="14" t="str">
        <f>HYPERLINK("#'Full Results'!A1027", "1027")</f>
        <v>1027</v>
      </c>
      <c r="F118" t="s">
        <v>94</v>
      </c>
    </row>
    <row r="119" spans="3:6" x14ac:dyDescent="0.3">
      <c r="C119">
        <v>111</v>
      </c>
      <c r="D119" s="8" t="str">
        <f>HYPERLINK("#'Table 111'!A1", " If Nigel Farage reversed benefit cuts for families with children, would your perception of him as a leader change for better or worse?")</f>
        <v xml:space="preserve"> If Nigel Farage reversed benefit cuts for families with children, would your perception of him as a leader change for better or worse?</v>
      </c>
      <c r="E119" s="14" t="str">
        <f>HYPERLINK("#'Full Results'!A1034", "1034")</f>
        <v>1034</v>
      </c>
      <c r="F119" t="s">
        <v>214</v>
      </c>
    </row>
    <row r="120" spans="3:6" x14ac:dyDescent="0.3">
      <c r="C120">
        <v>112</v>
      </c>
      <c r="D120" s="8" t="str">
        <f>HYPERLINK("#'Table 112'!A1", " If Kemi Badenoch reversed benefit cuts for families with children, would your perception of her as a leader change for better or worse?")</f>
        <v xml:space="preserve"> If Kemi Badenoch reversed benefit cuts for families with children, would your perception of her as a leader change for better or worse?</v>
      </c>
      <c r="E120" s="14" t="str">
        <f>HYPERLINK("#'Full Results'!A1041", "1041")</f>
        <v>1041</v>
      </c>
      <c r="F120" t="s">
        <v>214</v>
      </c>
    </row>
    <row r="121" spans="3:6" x14ac:dyDescent="0.3">
      <c r="C121">
        <v>113</v>
      </c>
      <c r="D121" s="8" t="str">
        <f>HYPERLINK("#'Table 113'!A1", " In general, do you think the level of benefits for families with children in the UK is too high, too low or about right?")</f>
        <v xml:space="preserve"> In general, do you think the level of benefits for families with children in the UK is too high, too low or about right?</v>
      </c>
      <c r="E121" s="14" t="str">
        <f>HYPERLINK("#'Full Results'!A1048", "1048")</f>
        <v>1048</v>
      </c>
      <c r="F121" t="s">
        <v>94</v>
      </c>
    </row>
    <row r="122" spans="3:6" x14ac:dyDescent="0.3">
      <c r="C122">
        <v>114</v>
      </c>
      <c r="D122" s="8" t="str">
        <f>HYPERLINK("#'Table 114'!A1", "Grid Summary: Do you think the amount of government support in the form of benefits  should be increased or decreased for the following groups of people in the UK?")</f>
        <v>Grid Summary: Do you think the amount of government support in the form of benefits  should be increased or decreased for the following groups of people in the UK?</v>
      </c>
      <c r="E122" s="7"/>
      <c r="F122" t="s">
        <v>94</v>
      </c>
    </row>
    <row r="123" spans="3:6" x14ac:dyDescent="0.3">
      <c r="C123">
        <v>115</v>
      </c>
      <c r="D123" s="8" t="str">
        <f>HYPERLINK("#'Table 115'!A1", "Do you think the amount of government support in the form of benefits  should be increased or decreased for the following groups of people in the UK?: Families with young children")</f>
        <v>Do you think the amount of government support in the form of benefits  should be increased or decreased for the following groups of people in the UK?: Families with young children</v>
      </c>
      <c r="E123" s="14" t="str">
        <f>HYPERLINK("#'Full Results'!A1055", "1055")</f>
        <v>1055</v>
      </c>
      <c r="F123" t="s">
        <v>94</v>
      </c>
    </row>
    <row r="124" spans="3:6" x14ac:dyDescent="0.3">
      <c r="C124">
        <v>116</v>
      </c>
      <c r="D124" s="8" t="str">
        <f>HYPERLINK("#'Table 116'!A1", "Do you think the amount of government support in the form of benefits  should be increased or decreased for the following groups of people in the UK?: Those who are unable to work due to disability")</f>
        <v>Do you think the amount of government support in the form of benefits  should be increased or decreased for the following groups of people in the UK?: Those who are unable to work due to disability</v>
      </c>
      <c r="E124" s="14" t="str">
        <f>HYPERLINK("#'Full Results'!A1064", "1064")</f>
        <v>1064</v>
      </c>
      <c r="F124" t="s">
        <v>94</v>
      </c>
    </row>
    <row r="125" spans="3:6" x14ac:dyDescent="0.3">
      <c r="C125">
        <v>117</v>
      </c>
      <c r="D125" s="8" t="str">
        <f>HYPERLINK("#'Table 117'!A1", "Do you think the amount of government support in the form of benefits  should be increased or decreased for the following groups of people in the UK?: Those who are in work but struggle to afford essentials")</f>
        <v>Do you think the amount of government support in the form of benefits  should be increased or decreased for the following groups of people in the UK?: Those who are in work but struggle to afford essentials</v>
      </c>
      <c r="E125" s="14" t="str">
        <f>HYPERLINK("#'Full Results'!A1073", "1073")</f>
        <v>1073</v>
      </c>
      <c r="F125" t="s">
        <v>94</v>
      </c>
    </row>
    <row r="126" spans="3:6" x14ac:dyDescent="0.3">
      <c r="C126">
        <v>118</v>
      </c>
      <c r="D126" s="8" t="str">
        <f>HYPERLINK("#'Table 118'!A1", "Do you think the amount of government support in the form of benefits  should be increased or decreased for the following groups of people in the UK?: Those who have children and are in work but struggle to afford essentials")</f>
        <v>Do you think the amount of government support in the form of benefits  should be increased or decreased for the following groups of people in the UK?: Those who have children and are in work but struggle to afford essentials</v>
      </c>
      <c r="E126" s="14" t="str">
        <f>HYPERLINK("#'Full Results'!A1082", "1082")</f>
        <v>1082</v>
      </c>
      <c r="F126" t="s">
        <v>94</v>
      </c>
    </row>
    <row r="127" spans="3:6" x14ac:dyDescent="0.3">
      <c r="C127">
        <v>119</v>
      </c>
      <c r="D127" s="8" t="str">
        <f>HYPERLINK("#'Table 119'!A1", "Do you think the amount of government support in the form of benefits  should be increased or decreased for the following groups of people in the UK?: Those who are looking for work")</f>
        <v>Do you think the amount of government support in the form of benefits  should be increased or decreased for the following groups of people in the UK?: Those who are looking for work</v>
      </c>
      <c r="E127" s="14" t="str">
        <f>HYPERLINK("#'Full Results'!A1091", "1091")</f>
        <v>1091</v>
      </c>
      <c r="F127" t="s">
        <v>94</v>
      </c>
    </row>
    <row r="128" spans="3:6" x14ac:dyDescent="0.3">
      <c r="C128">
        <v>120</v>
      </c>
      <c r="D128" s="8" t="str">
        <f>HYPERLINK("#'Table 120'!A1", "Do you think the amount of government support in the form of benefits  should be increased or decreased for the following groups of people in the UK?: Those with children who are looking for work")</f>
        <v>Do you think the amount of government support in the form of benefits  should be increased or decreased for the following groups of people in the UK?: Those with children who are looking for work</v>
      </c>
      <c r="E128" s="14" t="str">
        <f>HYPERLINK("#'Full Results'!A1100", "1100")</f>
        <v>1100</v>
      </c>
      <c r="F128" t="s">
        <v>94</v>
      </c>
    </row>
    <row r="129" spans="3:6" x14ac:dyDescent="0.3">
      <c r="C129">
        <v>121</v>
      </c>
      <c r="D129" s="8" t="str">
        <f>HYPERLINK("#'Table 121'!A1", " Thinking about the benefits system, have you heard of the two-child limit?")</f>
        <v xml:space="preserve"> Thinking about the benefits system, have you heard of the two-child limit?</v>
      </c>
      <c r="E129" s="14" t="str">
        <f>HYPERLINK("#'Full Results'!A1109", "1109")</f>
        <v>1109</v>
      </c>
      <c r="F129" t="s">
        <v>94</v>
      </c>
    </row>
    <row r="130" spans="3:6" x14ac:dyDescent="0.3">
      <c r="C130">
        <v>122</v>
      </c>
      <c r="D130" s="8" t="str">
        <f>HYPERLINK("#'Table 122'!A1", " From what you understand, what does the two-child limit in the benefits system do?  ")</f>
        <v xml:space="preserve"> From what you understand, what does the two-child limit in the benefits system do?  </v>
      </c>
      <c r="E130" s="14" t="str">
        <f>HYPERLINK("#'Full Results'!A1115", "1115")</f>
        <v>1115</v>
      </c>
      <c r="F130" t="s">
        <v>94</v>
      </c>
    </row>
    <row r="131" spans="3:6" x14ac:dyDescent="0.3">
      <c r="C131">
        <v>123</v>
      </c>
      <c r="D131" s="8" t="str">
        <f>HYPERLINK("#'Table 123'!A1", " In the UK, adults earning below a certain amount are entitled to an income top-up through Universal Credit. The amount of Universal Credit someone can receive is based on the size of their family. The two-child limit means that families with mor...")</f>
        <v xml:space="preserve"> In the UK, adults earning below a certain amount are entitled to an income top-up through Universal Credit. The amount of Universal Credit someone can receive is based on the size of their family. The two-child limit means that families with mor...</v>
      </c>
      <c r="E131" s="14" t="str">
        <f>HYPERLINK("#'Full Results'!A1124", "1124")</f>
        <v>1124</v>
      </c>
      <c r="F131" t="s">
        <v>94</v>
      </c>
    </row>
    <row r="132" spans="3:6" x14ac:dyDescent="0.3">
      <c r="C132">
        <v>124</v>
      </c>
      <c r="D132" s="8" t="str">
        <f>HYPERLINK("#'Table 124'!A1", " To what extent would you support or oppose removing the two-child limit? This would mean that parents on low incomes receive more in Universal Credit for each child they have.  ")</f>
        <v xml:space="preserve"> To what extent would you support or oppose removing the two-child limit? This would mean that parents on low incomes receive more in Universal Credit for each child they have.  </v>
      </c>
      <c r="E132" s="14" t="str">
        <f>HYPERLINK("#'Full Results'!A1133", "1133")</f>
        <v>1133</v>
      </c>
      <c r="F132" t="s">
        <v>94</v>
      </c>
    </row>
    <row r="133" spans="3:6" x14ac:dyDescent="0.3">
      <c r="C133">
        <v>125</v>
      </c>
      <c r="D133" s="8" t="str">
        <f>HYPERLINK("#'Table 125'!A1", " Which of the following comes closest to your view?")</f>
        <v xml:space="preserve"> Which of the following comes closest to your view?</v>
      </c>
      <c r="E133" s="14" t="str">
        <f>HYPERLINK("#'Full Results'!A1142", "1142")</f>
        <v>1142</v>
      </c>
      <c r="F133" t="s">
        <v>94</v>
      </c>
    </row>
    <row r="134" spans="3:6" x14ac:dyDescent="0.3">
      <c r="C134">
        <v>126</v>
      </c>
      <c r="D134" s="8" t="str">
        <f>HYPERLINK("#'Table 126'!A1", " Research has shown that the most cost-effective way for the government to reduce child poverty in the long term is to remove the two-child limit on benefits. To what extent would you support or oppose removing the two-child limit? This would mea...")</f>
        <v xml:space="preserve"> Research has shown that the most cost-effective way for the government to reduce child poverty in the long term is to remove the two-child limit on benefits. To what extent would you support or oppose removing the two-child limit? This would mea...</v>
      </c>
      <c r="E134" s="14" t="str">
        <f>HYPERLINK("#'Full Results'!A1152", "1152")</f>
        <v>1152</v>
      </c>
      <c r="F134" t="s">
        <v>214</v>
      </c>
    </row>
    <row r="135" spans="3:6" x14ac:dyDescent="0.3">
      <c r="C135">
        <v>127</v>
      </c>
      <c r="D135" s="8" t="str">
        <f>HYPERLINK("#'Table 127'!A1", " Child benefit is a weekly payment to all parents of children under 16 (or under 20 if the child stays in education). Higher earning parents are subject to a charge.  Imagine the government announced that, in addition to removing the two-child li...")</f>
        <v xml:space="preserve"> Child benefit is a weekly payment to all parents of children under 16 (or under 20 if the child stays in education). Higher earning parents are subject to a charge.  Imagine the government announced that, in addition to removing the two-child li...</v>
      </c>
      <c r="E135" s="14" t="str">
        <f>HYPERLINK("#'Full Results'!A1161", "1161")</f>
        <v>1161</v>
      </c>
      <c r="F135" t="s">
        <v>214</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C1170"/>
  <sheetViews>
    <sheetView showGridLines="0" workbookViewId="0">
      <pane xSplit="2" ySplit="8" topLeftCell="C906" activePane="bottomRight" state="frozen"/>
      <selection pane="topRight"/>
      <selection pane="bottomLeft"/>
      <selection pane="bottomRight" activeCell="B912" sqref="B912"/>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25"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3"/>
      <c r="C5" s="13"/>
      <c r="D5" s="28" t="s">
        <v>75</v>
      </c>
      <c r="E5" s="28"/>
      <c r="F5" s="13"/>
      <c r="G5" s="28" t="s">
        <v>76</v>
      </c>
      <c r="H5" s="28"/>
      <c r="I5" s="28"/>
      <c r="J5" s="28"/>
      <c r="K5" s="28"/>
      <c r="L5" s="28"/>
      <c r="M5" s="13"/>
      <c r="N5" s="28" t="s">
        <v>77</v>
      </c>
      <c r="O5" s="28"/>
      <c r="P5" s="28"/>
      <c r="Q5" s="28"/>
      <c r="R5" s="13"/>
      <c r="S5" s="28" t="s">
        <v>78</v>
      </c>
      <c r="T5" s="28"/>
      <c r="U5" s="28"/>
      <c r="V5" s="28"/>
      <c r="W5" s="28"/>
      <c r="X5" s="28"/>
      <c r="Y5" s="28"/>
      <c r="Z5" s="28"/>
      <c r="AA5" s="28"/>
      <c r="AB5" s="28"/>
      <c r="AC5" s="28"/>
      <c r="AD5" s="28"/>
      <c r="AE5" s="13"/>
      <c r="AF5" s="28" t="s">
        <v>79</v>
      </c>
      <c r="AG5" s="28"/>
      <c r="AH5" s="28"/>
      <c r="AI5" s="28"/>
      <c r="AJ5" s="28"/>
      <c r="AK5" s="28"/>
      <c r="AL5" s="28"/>
      <c r="AM5" s="28"/>
      <c r="AN5" s="28"/>
      <c r="AO5" s="28"/>
      <c r="AP5" s="28"/>
      <c r="AQ5" s="28"/>
      <c r="AR5" s="28"/>
      <c r="AS5" s="28"/>
      <c r="AT5" s="28"/>
      <c r="AU5" s="28"/>
      <c r="AV5" s="13"/>
      <c r="AW5" s="28" t="s">
        <v>80</v>
      </c>
      <c r="AX5" s="28"/>
      <c r="AY5" s="13"/>
      <c r="AZ5" s="28" t="s">
        <v>81</v>
      </c>
      <c r="BA5" s="28"/>
      <c r="BB5" s="13"/>
      <c r="BC5" s="28" t="s">
        <v>82</v>
      </c>
      <c r="BD5" s="28"/>
      <c r="BE5" s="13"/>
      <c r="BF5" s="28" t="s">
        <v>83</v>
      </c>
      <c r="BG5" s="28"/>
      <c r="BH5" s="13"/>
      <c r="BI5" s="28" t="s">
        <v>84</v>
      </c>
      <c r="BJ5" s="28"/>
      <c r="BK5" s="28"/>
      <c r="BL5" s="28"/>
      <c r="BM5" s="28"/>
      <c r="BN5" s="13"/>
      <c r="BO5" s="28" t="s">
        <v>85</v>
      </c>
      <c r="BP5" s="28"/>
      <c r="BQ5" s="28"/>
      <c r="BR5" s="28"/>
      <c r="BS5" s="28"/>
      <c r="BT5" s="28"/>
      <c r="BU5" s="13"/>
      <c r="BV5" s="28" t="s">
        <v>86</v>
      </c>
      <c r="BW5" s="28"/>
      <c r="BX5" s="13"/>
      <c r="BY5" s="28" t="s">
        <v>72</v>
      </c>
      <c r="BZ5" s="13"/>
      <c r="CA5" s="28" t="s">
        <v>73</v>
      </c>
      <c r="CB5" s="13"/>
      <c r="CC5" s="28"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19.95"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19.95"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11" spans="2:81" x14ac:dyDescent="0.3">
      <c r="B11" s="6" t="s">
        <v>93</v>
      </c>
    </row>
    <row r="12" spans="2:81" x14ac:dyDescent="0.3">
      <c r="B12" s="24" t="s">
        <v>94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row>
    <row r="13" spans="2:81" x14ac:dyDescent="0.3">
      <c r="B13" t="s">
        <v>87</v>
      </c>
      <c r="C13" s="17">
        <v>4.2850726170918799E-2</v>
      </c>
      <c r="D13" s="17">
        <v>6.49126111433488E-2</v>
      </c>
      <c r="E13" s="17">
        <v>2.1478182213568099E-2</v>
      </c>
      <c r="F13" s="17"/>
      <c r="G13" s="17">
        <v>7.5221533315331907E-2</v>
      </c>
      <c r="H13" s="17">
        <v>7.8000372383885103E-2</v>
      </c>
      <c r="I13" s="17">
        <v>4.44896614848595E-2</v>
      </c>
      <c r="J13" s="17">
        <v>3.71380328687499E-2</v>
      </c>
      <c r="K13" s="17">
        <v>1.2753462045602701E-2</v>
      </c>
      <c r="L13" s="17">
        <v>1.6143214574089501E-2</v>
      </c>
      <c r="M13" s="17"/>
      <c r="N13" s="17">
        <v>5.6821969041219E-2</v>
      </c>
      <c r="O13" s="17">
        <v>4.3116123265921603E-2</v>
      </c>
      <c r="P13" s="17">
        <v>4.7165368045722397E-2</v>
      </c>
      <c r="Q13" s="17">
        <v>2.4032226363449101E-2</v>
      </c>
      <c r="R13" s="17"/>
      <c r="S13" s="17">
        <v>0.111233964752064</v>
      </c>
      <c r="T13" s="17">
        <v>1.74191714950639E-2</v>
      </c>
      <c r="U13" s="17">
        <v>1.7645873523766099E-2</v>
      </c>
      <c r="V13" s="17">
        <v>4.1262097130356702E-2</v>
      </c>
      <c r="W13" s="17">
        <v>6.1435854509105103E-3</v>
      </c>
      <c r="X13" s="17">
        <v>6.3300924213739201E-2</v>
      </c>
      <c r="Y13" s="17">
        <v>5.5164871478983902E-3</v>
      </c>
      <c r="Z13" s="17">
        <v>7.0964077272620496E-2</v>
      </c>
      <c r="AA13" s="17">
        <v>3.9987903272959098E-2</v>
      </c>
      <c r="AB13" s="17">
        <v>4.3542042574225802E-2</v>
      </c>
      <c r="AC13" s="17">
        <v>4.3318077166210299E-2</v>
      </c>
      <c r="AD13" s="17">
        <v>0</v>
      </c>
      <c r="AE13" s="17"/>
      <c r="AF13" s="17">
        <v>0.21039989892452499</v>
      </c>
      <c r="AG13" s="17">
        <v>4.7234716157849098E-2</v>
      </c>
      <c r="AH13" s="17">
        <v>0</v>
      </c>
      <c r="AI13" s="17">
        <v>8.5195361098045607E-3</v>
      </c>
      <c r="AJ13" s="17">
        <v>4.3822459619949801E-2</v>
      </c>
      <c r="AK13" s="17">
        <v>3.3806446867548898E-2</v>
      </c>
      <c r="AL13" s="17">
        <v>3.1277952227627803E-2</v>
      </c>
      <c r="AM13" s="17">
        <v>4.1306632309212603E-2</v>
      </c>
      <c r="AN13" s="17">
        <v>6.9395691614520198E-3</v>
      </c>
      <c r="AO13" s="17">
        <v>6.1095425763699203E-2</v>
      </c>
      <c r="AP13" s="17">
        <v>3.7947840643115099E-2</v>
      </c>
      <c r="AQ13" s="17">
        <v>5.1332823885359098E-2</v>
      </c>
      <c r="AR13" s="17">
        <v>3.2430500590013303E-2</v>
      </c>
      <c r="AS13" s="17">
        <v>0.104762776860086</v>
      </c>
      <c r="AT13" s="17">
        <v>0.13756385385776199</v>
      </c>
      <c r="AU13" s="17">
        <v>0.145754874473177</v>
      </c>
      <c r="AV13" s="17"/>
      <c r="AW13" s="17">
        <v>4.3179071337931398E-2</v>
      </c>
      <c r="AX13" s="17">
        <v>4.2684919551778402E-2</v>
      </c>
      <c r="AY13" s="17"/>
      <c r="AZ13" s="17">
        <v>4.8655283505121702E-2</v>
      </c>
      <c r="BA13" s="17">
        <v>4.15579312650705E-2</v>
      </c>
      <c r="BB13" s="17"/>
      <c r="BC13" s="17">
        <v>6.2417646121181398E-2</v>
      </c>
      <c r="BD13" s="17">
        <v>2.9388109988679099E-2</v>
      </c>
      <c r="BE13" s="17"/>
      <c r="BF13" s="17">
        <v>8.4796192023020397E-2</v>
      </c>
      <c r="BG13" s="17">
        <v>3.94800856134686E-2</v>
      </c>
      <c r="BH13" s="17"/>
      <c r="BI13" s="17">
        <v>2.7029269212741701E-2</v>
      </c>
      <c r="BJ13" s="17">
        <v>7.9644886833694306E-2</v>
      </c>
      <c r="BK13" s="17">
        <v>4.0268070405157397E-2</v>
      </c>
      <c r="BL13" s="17">
        <v>1.7984181905667199E-2</v>
      </c>
      <c r="BM13" s="17">
        <v>3.8601278894463603E-2</v>
      </c>
      <c r="BN13" s="17"/>
      <c r="BO13" s="17">
        <v>9.8702412987281302E-2</v>
      </c>
      <c r="BP13" s="17">
        <v>3.1628734765363299E-2</v>
      </c>
      <c r="BQ13" s="17">
        <v>3.6871861676205202E-2</v>
      </c>
      <c r="BR13" s="17">
        <v>2.4342603108446201E-2</v>
      </c>
      <c r="BS13" s="17">
        <v>1.4498323713724601E-2</v>
      </c>
      <c r="BT13" s="17">
        <v>9.7121651521802493E-3</v>
      </c>
      <c r="BU13" s="17"/>
      <c r="BV13" s="17">
        <v>9.9279335002439406E-2</v>
      </c>
      <c r="BW13" s="17">
        <v>4.3228296711292802E-2</v>
      </c>
      <c r="BX13" s="17"/>
      <c r="BY13" s="17">
        <v>0.135026138883173</v>
      </c>
      <c r="BZ13" s="17"/>
      <c r="CA13" s="17">
        <v>0.106991015276566</v>
      </c>
      <c r="CB13" s="17"/>
      <c r="CC13" s="17">
        <v>9.3950079994375102E-2</v>
      </c>
    </row>
    <row r="14" spans="2:81" x14ac:dyDescent="0.3">
      <c r="B14" t="s">
        <v>88</v>
      </c>
      <c r="C14" s="17">
        <v>0.200755170780757</v>
      </c>
      <c r="D14" s="17">
        <v>0.24106509960978101</v>
      </c>
      <c r="E14" s="17">
        <v>0.162187770465758</v>
      </c>
      <c r="F14" s="17"/>
      <c r="G14" s="17">
        <v>0.25950699367131802</v>
      </c>
      <c r="H14" s="17">
        <v>0.33753894753994201</v>
      </c>
      <c r="I14" s="17">
        <v>0.247156393156511</v>
      </c>
      <c r="J14" s="17">
        <v>0.13857515697528</v>
      </c>
      <c r="K14" s="17">
        <v>0.132447517813817</v>
      </c>
      <c r="L14" s="17">
        <v>0.10893201686786499</v>
      </c>
      <c r="M14" s="17"/>
      <c r="N14" s="17">
        <v>0.27424848285868397</v>
      </c>
      <c r="O14" s="17">
        <v>0.214807162690516</v>
      </c>
      <c r="P14" s="17">
        <v>0.166795057820319</v>
      </c>
      <c r="Q14" s="17">
        <v>0.13621689761889599</v>
      </c>
      <c r="R14" s="17"/>
      <c r="S14" s="17">
        <v>0.31855318247195102</v>
      </c>
      <c r="T14" s="17">
        <v>0.163040698569695</v>
      </c>
      <c r="U14" s="17">
        <v>0.14197762012457199</v>
      </c>
      <c r="V14" s="17">
        <v>0.182930150284625</v>
      </c>
      <c r="W14" s="17">
        <v>0.19158399263489201</v>
      </c>
      <c r="X14" s="17">
        <v>0.17834071741692201</v>
      </c>
      <c r="Y14" s="17">
        <v>0.190298706446176</v>
      </c>
      <c r="Z14" s="17">
        <v>0.195176186710733</v>
      </c>
      <c r="AA14" s="17">
        <v>0.18329930167932201</v>
      </c>
      <c r="AB14" s="17">
        <v>0.17428126449411799</v>
      </c>
      <c r="AC14" s="17">
        <v>0.19550759066321299</v>
      </c>
      <c r="AD14" s="17">
        <v>0.30207631455892497</v>
      </c>
      <c r="AE14" s="17"/>
      <c r="AF14" s="17">
        <v>8.8791091571332595E-2</v>
      </c>
      <c r="AG14" s="17">
        <v>0.119966664790032</v>
      </c>
      <c r="AH14" s="17">
        <v>0.16379386166089699</v>
      </c>
      <c r="AI14" s="17">
        <v>0.106439494011518</v>
      </c>
      <c r="AJ14" s="17">
        <v>0.16161500370036899</v>
      </c>
      <c r="AK14" s="17">
        <v>0.128847797102976</v>
      </c>
      <c r="AL14" s="17">
        <v>0.22872058915490701</v>
      </c>
      <c r="AM14" s="17">
        <v>0.16263169464777599</v>
      </c>
      <c r="AN14" s="17">
        <v>0.189647998679667</v>
      </c>
      <c r="AO14" s="17">
        <v>0.27226506324779998</v>
      </c>
      <c r="AP14" s="17">
        <v>0.23486589569076299</v>
      </c>
      <c r="AQ14" s="17">
        <v>0.29567313834639097</v>
      </c>
      <c r="AR14" s="17">
        <v>0.317654281833465</v>
      </c>
      <c r="AS14" s="17">
        <v>0.38540581578106903</v>
      </c>
      <c r="AT14" s="17">
        <v>0.25047503566068402</v>
      </c>
      <c r="AU14" s="17">
        <v>0.34917054381735602</v>
      </c>
      <c r="AV14" s="17"/>
      <c r="AW14" s="17">
        <v>0.197972755464141</v>
      </c>
      <c r="AX14" s="17">
        <v>0.204854712120277</v>
      </c>
      <c r="AY14" s="17"/>
      <c r="AZ14" s="17">
        <v>0.16407265315636499</v>
      </c>
      <c r="BA14" s="17">
        <v>0.208925125729616</v>
      </c>
      <c r="BB14" s="17"/>
      <c r="BC14" s="17">
        <v>0.185964391774814</v>
      </c>
      <c r="BD14" s="17">
        <v>0.20988542166625601</v>
      </c>
      <c r="BE14" s="17"/>
      <c r="BF14" s="17">
        <v>0.199760583088856</v>
      </c>
      <c r="BG14" s="17">
        <v>0.200835093545808</v>
      </c>
      <c r="BH14" s="17"/>
      <c r="BI14" s="17">
        <v>0.100606973274792</v>
      </c>
      <c r="BJ14" s="17">
        <v>0.38707100990695198</v>
      </c>
      <c r="BK14" s="17">
        <v>0.197253646274893</v>
      </c>
      <c r="BL14" s="17">
        <v>6.2862190773772406E-2</v>
      </c>
      <c r="BM14" s="17">
        <v>0.12901631966350599</v>
      </c>
      <c r="BN14" s="17"/>
      <c r="BO14" s="17">
        <v>0.527452772856706</v>
      </c>
      <c r="BP14" s="17">
        <v>0.132385411568363</v>
      </c>
      <c r="BQ14" s="17">
        <v>0.16878742919082099</v>
      </c>
      <c r="BR14" s="17">
        <v>4.9919179174649102E-2</v>
      </c>
      <c r="BS14" s="17">
        <v>0.109962241913187</v>
      </c>
      <c r="BT14" s="17">
        <v>4.6306748487326597E-2</v>
      </c>
      <c r="BU14" s="17"/>
      <c r="BV14" s="17">
        <v>0.53714953148551903</v>
      </c>
      <c r="BW14" s="17">
        <v>0.108715949477875</v>
      </c>
      <c r="BX14" s="17"/>
      <c r="BY14" s="17">
        <v>0.34372802762843602</v>
      </c>
      <c r="BZ14" s="17"/>
      <c r="CA14" s="17">
        <v>0.42211676780266799</v>
      </c>
      <c r="CB14" s="17"/>
      <c r="CC14" s="17">
        <v>0.40575735223133402</v>
      </c>
    </row>
    <row r="15" spans="2:81" x14ac:dyDescent="0.3">
      <c r="B15" t="s">
        <v>89</v>
      </c>
      <c r="C15" s="17">
        <v>0.25574917922722901</v>
      </c>
      <c r="D15" s="17">
        <v>0.23191394876761201</v>
      </c>
      <c r="E15" s="17">
        <v>0.27901194175394201</v>
      </c>
      <c r="F15" s="17"/>
      <c r="G15" s="17">
        <v>0.362069764682038</v>
      </c>
      <c r="H15" s="17">
        <v>0.23309046034987499</v>
      </c>
      <c r="I15" s="17">
        <v>0.25344620078033703</v>
      </c>
      <c r="J15" s="17">
        <v>0.24163129498146299</v>
      </c>
      <c r="K15" s="17">
        <v>0.217430506073989</v>
      </c>
      <c r="L15" s="17">
        <v>0.24215794793703599</v>
      </c>
      <c r="M15" s="17"/>
      <c r="N15" s="17">
        <v>0.26711151795424298</v>
      </c>
      <c r="O15" s="17">
        <v>0.25680286522310902</v>
      </c>
      <c r="P15" s="17">
        <v>0.259810401855604</v>
      </c>
      <c r="Q15" s="17">
        <v>0.24085097945424</v>
      </c>
      <c r="R15" s="17"/>
      <c r="S15" s="17">
        <v>0.26806938475370601</v>
      </c>
      <c r="T15" s="17">
        <v>0.28573098487098397</v>
      </c>
      <c r="U15" s="17">
        <v>0.203331022768</v>
      </c>
      <c r="V15" s="17">
        <v>0.237734386041243</v>
      </c>
      <c r="W15" s="17">
        <v>0.26189751455389398</v>
      </c>
      <c r="X15" s="17">
        <v>0.26521902636977501</v>
      </c>
      <c r="Y15" s="17">
        <v>0.21012911674410301</v>
      </c>
      <c r="Z15" s="17">
        <v>0.23899711341163599</v>
      </c>
      <c r="AA15" s="17">
        <v>0.27002217629399</v>
      </c>
      <c r="AB15" s="17">
        <v>0.30761755251425099</v>
      </c>
      <c r="AC15" s="17">
        <v>0.14863592621145999</v>
      </c>
      <c r="AD15" s="17">
        <v>0.33395340549251001</v>
      </c>
      <c r="AE15" s="17"/>
      <c r="AF15" s="17">
        <v>9.0347383092131098E-2</v>
      </c>
      <c r="AG15" s="17">
        <v>0.33186764061142898</v>
      </c>
      <c r="AH15" s="17">
        <v>0.21793806839264501</v>
      </c>
      <c r="AI15" s="17">
        <v>0.32835625035789701</v>
      </c>
      <c r="AJ15" s="17">
        <v>0.25397249830033197</v>
      </c>
      <c r="AK15" s="17">
        <v>0.28515430749782</v>
      </c>
      <c r="AL15" s="17">
        <v>0.29016694961463502</v>
      </c>
      <c r="AM15" s="17">
        <v>0.21612025069739699</v>
      </c>
      <c r="AN15" s="17">
        <v>0.240259419519671</v>
      </c>
      <c r="AO15" s="17">
        <v>0.20440697433114199</v>
      </c>
      <c r="AP15" s="17">
        <v>0.27723196173717102</v>
      </c>
      <c r="AQ15" s="17">
        <v>0.25448718369004297</v>
      </c>
      <c r="AR15" s="17">
        <v>0.264336470767772</v>
      </c>
      <c r="AS15" s="17">
        <v>0.13935695716560501</v>
      </c>
      <c r="AT15" s="17">
        <v>0.23446176936384699</v>
      </c>
      <c r="AU15" s="17">
        <v>0.25139757871816998</v>
      </c>
      <c r="AV15" s="17"/>
      <c r="AW15" s="17">
        <v>0.246014668121467</v>
      </c>
      <c r="AX15" s="17">
        <v>0.26933847566786001</v>
      </c>
      <c r="AY15" s="17"/>
      <c r="AZ15" s="17">
        <v>0.25085724218144201</v>
      </c>
      <c r="BA15" s="17">
        <v>0.25683871472983499</v>
      </c>
      <c r="BB15" s="17"/>
      <c r="BC15" s="17">
        <v>0.24701281734487801</v>
      </c>
      <c r="BD15" s="17">
        <v>0.25961326272971702</v>
      </c>
      <c r="BE15" s="17"/>
      <c r="BF15" s="17">
        <v>0.21766765036543301</v>
      </c>
      <c r="BG15" s="17">
        <v>0.25880932275082003</v>
      </c>
      <c r="BH15" s="17"/>
      <c r="BI15" s="17">
        <v>0.17008040101990499</v>
      </c>
      <c r="BJ15" s="17">
        <v>0.28673954737927998</v>
      </c>
      <c r="BK15" s="17">
        <v>0.32928876402188501</v>
      </c>
      <c r="BL15" s="17">
        <v>0.116584363230156</v>
      </c>
      <c r="BM15" s="17">
        <v>0.35819116488998398</v>
      </c>
      <c r="BN15" s="17"/>
      <c r="BO15" s="17">
        <v>0.29647339861157901</v>
      </c>
      <c r="BP15" s="17">
        <v>0.19462082796425101</v>
      </c>
      <c r="BQ15" s="17">
        <v>0.32770412632245199</v>
      </c>
      <c r="BR15" s="17">
        <v>0.115885482114199</v>
      </c>
      <c r="BS15" s="17">
        <v>0.37655731465801301</v>
      </c>
      <c r="BT15" s="17">
        <v>0.36011490388975498</v>
      </c>
      <c r="BU15" s="17"/>
      <c r="BV15" s="17">
        <v>0.28939836928887203</v>
      </c>
      <c r="BW15" s="17">
        <v>0.28180815196353298</v>
      </c>
      <c r="BX15" s="17"/>
      <c r="BY15" s="17">
        <v>0.198359149089223</v>
      </c>
      <c r="BZ15" s="17"/>
      <c r="CA15" s="17">
        <v>0.28644439935365101</v>
      </c>
      <c r="CB15" s="17"/>
      <c r="CC15" s="17">
        <v>0.29966919514101498</v>
      </c>
    </row>
    <row r="16" spans="2:81" x14ac:dyDescent="0.3">
      <c r="B16" t="s">
        <v>90</v>
      </c>
      <c r="C16" s="17">
        <v>0.202468596621691</v>
      </c>
      <c r="D16" s="17">
        <v>0.17616058217689201</v>
      </c>
      <c r="E16" s="17">
        <v>0.22703592893148999</v>
      </c>
      <c r="F16" s="17"/>
      <c r="G16" s="17">
        <v>0.17057973188396899</v>
      </c>
      <c r="H16" s="17">
        <v>0.15841992779483499</v>
      </c>
      <c r="I16" s="17">
        <v>0.22882749136566299</v>
      </c>
      <c r="J16" s="17">
        <v>0.20230872457673099</v>
      </c>
      <c r="K16" s="17">
        <v>0.217027690667777</v>
      </c>
      <c r="L16" s="17">
        <v>0.22856765891987399</v>
      </c>
      <c r="M16" s="17"/>
      <c r="N16" s="17">
        <v>0.18760515505314099</v>
      </c>
      <c r="O16" s="17">
        <v>0.21210750427549799</v>
      </c>
      <c r="P16" s="17">
        <v>0.18367093037091101</v>
      </c>
      <c r="Q16" s="17">
        <v>0.22429727519151499</v>
      </c>
      <c r="R16" s="17"/>
      <c r="S16" s="17">
        <v>0.12875039519008299</v>
      </c>
      <c r="T16" s="17">
        <v>0.248786112915167</v>
      </c>
      <c r="U16" s="17">
        <v>0.19680116413054699</v>
      </c>
      <c r="V16" s="17">
        <v>0.22928656203179801</v>
      </c>
      <c r="W16" s="17">
        <v>0.18512722847913499</v>
      </c>
      <c r="X16" s="17">
        <v>0.20149033154689699</v>
      </c>
      <c r="Y16" s="17">
        <v>0.28250020601282499</v>
      </c>
      <c r="Z16" s="17">
        <v>0.230707193308785</v>
      </c>
      <c r="AA16" s="17">
        <v>0.21575915607096799</v>
      </c>
      <c r="AB16" s="17">
        <v>0.16899774969585701</v>
      </c>
      <c r="AC16" s="17">
        <v>0.19145135979542599</v>
      </c>
      <c r="AD16" s="17">
        <v>0.14190373080573301</v>
      </c>
      <c r="AE16" s="17"/>
      <c r="AF16" s="17">
        <v>0.31970104341746602</v>
      </c>
      <c r="AG16" s="17">
        <v>0.172511519926314</v>
      </c>
      <c r="AH16" s="17">
        <v>0.25467595635448997</v>
      </c>
      <c r="AI16" s="17">
        <v>0.17881170210288799</v>
      </c>
      <c r="AJ16" s="17">
        <v>0.20235422594139399</v>
      </c>
      <c r="AK16" s="17">
        <v>0.239489347749089</v>
      </c>
      <c r="AL16" s="17">
        <v>0.14871784374365399</v>
      </c>
      <c r="AM16" s="17">
        <v>0.26277329638165298</v>
      </c>
      <c r="AN16" s="17">
        <v>0.24447819374400301</v>
      </c>
      <c r="AO16" s="17">
        <v>0.227848857733362</v>
      </c>
      <c r="AP16" s="17">
        <v>0.194818299949513</v>
      </c>
      <c r="AQ16" s="17">
        <v>0.204733241063069</v>
      </c>
      <c r="AR16" s="17">
        <v>0.13879432993104901</v>
      </c>
      <c r="AS16" s="17">
        <v>0.18039225596946901</v>
      </c>
      <c r="AT16" s="17">
        <v>0.13446605229772099</v>
      </c>
      <c r="AU16" s="17">
        <v>0.111051149295516</v>
      </c>
      <c r="AV16" s="17"/>
      <c r="AW16" s="17">
        <v>0.204347574217005</v>
      </c>
      <c r="AX16" s="17">
        <v>0.19997610668251101</v>
      </c>
      <c r="AY16" s="17"/>
      <c r="AZ16" s="17">
        <v>0.21534221172494</v>
      </c>
      <c r="BA16" s="17">
        <v>0.19960137642433601</v>
      </c>
      <c r="BB16" s="17"/>
      <c r="BC16" s="17">
        <v>0.22056973380119699</v>
      </c>
      <c r="BD16" s="17">
        <v>0.19219906061174799</v>
      </c>
      <c r="BE16" s="17"/>
      <c r="BF16" s="17">
        <v>0.234602872779272</v>
      </c>
      <c r="BG16" s="17">
        <v>0.199886360561113</v>
      </c>
      <c r="BH16" s="17"/>
      <c r="BI16" s="17">
        <v>0.25120868677710401</v>
      </c>
      <c r="BJ16" s="17">
        <v>0.13449811855616101</v>
      </c>
      <c r="BK16" s="17">
        <v>0.222818727332835</v>
      </c>
      <c r="BL16" s="17">
        <v>0.23388578085372499</v>
      </c>
      <c r="BM16" s="17">
        <v>0.24875984171916399</v>
      </c>
      <c r="BN16" s="17"/>
      <c r="BO16" s="17">
        <v>6.1110396249076902E-2</v>
      </c>
      <c r="BP16" s="17">
        <v>0.246200566016609</v>
      </c>
      <c r="BQ16" s="17">
        <v>0.267740156119741</v>
      </c>
      <c r="BR16" s="17">
        <v>0.23122510991582401</v>
      </c>
      <c r="BS16" s="17">
        <v>0.28162312766022601</v>
      </c>
      <c r="BT16" s="17">
        <v>0.29585497048693299</v>
      </c>
      <c r="BU16" s="17"/>
      <c r="BV16" s="17">
        <v>6.05031560956217E-2</v>
      </c>
      <c r="BW16" s="17">
        <v>0.27173875785955598</v>
      </c>
      <c r="BX16" s="17"/>
      <c r="BY16" s="17">
        <v>0.15209114939412199</v>
      </c>
      <c r="BZ16" s="17"/>
      <c r="CA16" s="17">
        <v>0.121793056133157</v>
      </c>
      <c r="CB16" s="17"/>
      <c r="CC16" s="17">
        <v>0.12832081034590401</v>
      </c>
    </row>
    <row r="17" spans="2:81" x14ac:dyDescent="0.3">
      <c r="B17" t="s">
        <v>91</v>
      </c>
      <c r="C17" s="17">
        <v>0.27555033977517002</v>
      </c>
      <c r="D17" s="17">
        <v>0.27196237765400999</v>
      </c>
      <c r="E17" s="17">
        <v>0.27913412926194497</v>
      </c>
      <c r="F17" s="17"/>
      <c r="G17" s="17">
        <v>8.9762272588082004E-2</v>
      </c>
      <c r="H17" s="17">
        <v>0.15525765555902599</v>
      </c>
      <c r="I17" s="17">
        <v>0.19659745364137399</v>
      </c>
      <c r="J17" s="17">
        <v>0.36174733320173702</v>
      </c>
      <c r="K17" s="17">
        <v>0.41378085941341503</v>
      </c>
      <c r="L17" s="17">
        <v>0.39885311939776802</v>
      </c>
      <c r="M17" s="17"/>
      <c r="N17" s="17">
        <v>0.20856763816928101</v>
      </c>
      <c r="O17" s="17">
        <v>0.24727972435697601</v>
      </c>
      <c r="P17" s="17">
        <v>0.32426576858723699</v>
      </c>
      <c r="Q17" s="17">
        <v>0.33303575568172</v>
      </c>
      <c r="R17" s="17"/>
      <c r="S17" s="17">
        <v>0.153545703696186</v>
      </c>
      <c r="T17" s="17">
        <v>0.27408623826169698</v>
      </c>
      <c r="U17" s="17">
        <v>0.40840839833881099</v>
      </c>
      <c r="V17" s="17">
        <v>0.303319335437927</v>
      </c>
      <c r="W17" s="17">
        <v>0.33245690927586902</v>
      </c>
      <c r="X17" s="17">
        <v>0.25673280164350398</v>
      </c>
      <c r="Y17" s="17">
        <v>0.28066128462572298</v>
      </c>
      <c r="Z17" s="17">
        <v>0.22205957020893599</v>
      </c>
      <c r="AA17" s="17">
        <v>0.26781536061315597</v>
      </c>
      <c r="AB17" s="17">
        <v>0.27946266168179701</v>
      </c>
      <c r="AC17" s="17">
        <v>0.412392157643378</v>
      </c>
      <c r="AD17" s="17">
        <v>0.183203809231581</v>
      </c>
      <c r="AE17" s="17"/>
      <c r="AF17" s="17">
        <v>0.29076058299454499</v>
      </c>
      <c r="AG17" s="17">
        <v>0.28043943173143998</v>
      </c>
      <c r="AH17" s="17">
        <v>0.30151134468447399</v>
      </c>
      <c r="AI17" s="17">
        <v>0.352689844164711</v>
      </c>
      <c r="AJ17" s="17">
        <v>0.31519930515331201</v>
      </c>
      <c r="AK17" s="17">
        <v>0.284876674053408</v>
      </c>
      <c r="AL17" s="17">
        <v>0.29061004218375103</v>
      </c>
      <c r="AM17" s="17">
        <v>0.30436649077751399</v>
      </c>
      <c r="AN17" s="17">
        <v>0.30144314270773598</v>
      </c>
      <c r="AO17" s="17">
        <v>0.21477044420621799</v>
      </c>
      <c r="AP17" s="17">
        <v>0.24217942588065</v>
      </c>
      <c r="AQ17" s="17">
        <v>0.19377361301513801</v>
      </c>
      <c r="AR17" s="17">
        <v>0.246784416877701</v>
      </c>
      <c r="AS17" s="17">
        <v>0.19008219422377101</v>
      </c>
      <c r="AT17" s="17">
        <v>0.22409239119178101</v>
      </c>
      <c r="AU17" s="17">
        <v>0.14262585369578201</v>
      </c>
      <c r="AV17" s="17"/>
      <c r="AW17" s="17">
        <v>0.29096256190176301</v>
      </c>
      <c r="AX17" s="17">
        <v>0.25293774502662703</v>
      </c>
      <c r="AY17" s="17"/>
      <c r="AZ17" s="17">
        <v>0.29472802212888499</v>
      </c>
      <c r="BA17" s="17">
        <v>0.27127907348811497</v>
      </c>
      <c r="BB17" s="17"/>
      <c r="BC17" s="17">
        <v>0.25839081354604998</v>
      </c>
      <c r="BD17" s="17">
        <v>0.28954331665173799</v>
      </c>
      <c r="BE17" s="17"/>
      <c r="BF17" s="17">
        <v>0.23575917222534501</v>
      </c>
      <c r="BG17" s="17">
        <v>0.278747865906949</v>
      </c>
      <c r="BH17" s="17"/>
      <c r="BI17" s="17">
        <v>0.44871111985252998</v>
      </c>
      <c r="BJ17" s="17">
        <v>0.10352631701891001</v>
      </c>
      <c r="BK17" s="17">
        <v>0.18492665343943401</v>
      </c>
      <c r="BL17" s="17">
        <v>0.55700356388045302</v>
      </c>
      <c r="BM17" s="17">
        <v>0.21530929507737001</v>
      </c>
      <c r="BN17" s="17"/>
      <c r="BO17" s="17">
        <v>8.1978581596322802E-3</v>
      </c>
      <c r="BP17" s="17">
        <v>0.39027204722446801</v>
      </c>
      <c r="BQ17" s="17">
        <v>0.18687323193380601</v>
      </c>
      <c r="BR17" s="17">
        <v>0.570662819362318</v>
      </c>
      <c r="BS17" s="17">
        <v>0.185659734607035</v>
      </c>
      <c r="BT17" s="17">
        <v>0.204577048970599</v>
      </c>
      <c r="BU17" s="17"/>
      <c r="BV17" s="17">
        <v>9.4335726143348307E-3</v>
      </c>
      <c r="BW17" s="17">
        <v>0.27804290526343101</v>
      </c>
      <c r="BX17" s="17"/>
      <c r="BY17" s="17">
        <v>0.17079553500504599</v>
      </c>
      <c r="BZ17" s="17"/>
      <c r="CA17" s="17">
        <v>5.5991902325608099E-2</v>
      </c>
      <c r="CB17" s="17"/>
      <c r="CC17" s="17">
        <v>6.9795466737278294E-2</v>
      </c>
    </row>
    <row r="18" spans="2:81" x14ac:dyDescent="0.3">
      <c r="B18" t="s">
        <v>92</v>
      </c>
      <c r="C18" s="17">
        <v>2.2625987424233801E-2</v>
      </c>
      <c r="D18" s="17">
        <v>1.3985380648355999E-2</v>
      </c>
      <c r="E18" s="17">
        <v>3.1152047373295799E-2</v>
      </c>
      <c r="F18" s="17"/>
      <c r="G18" s="17">
        <v>4.2859703859260703E-2</v>
      </c>
      <c r="H18" s="17">
        <v>3.7692636372437298E-2</v>
      </c>
      <c r="I18" s="17">
        <v>2.9482799571256001E-2</v>
      </c>
      <c r="J18" s="17">
        <v>1.8599457396039701E-2</v>
      </c>
      <c r="K18" s="17">
        <v>6.5599639853996796E-3</v>
      </c>
      <c r="L18" s="17">
        <v>5.3460423033670603E-3</v>
      </c>
      <c r="M18" s="17"/>
      <c r="N18" s="17">
        <v>5.6452369234321204E-3</v>
      </c>
      <c r="O18" s="17">
        <v>2.5886620187980498E-2</v>
      </c>
      <c r="P18" s="17">
        <v>1.8292473320206101E-2</v>
      </c>
      <c r="Q18" s="17">
        <v>4.1566865690180803E-2</v>
      </c>
      <c r="R18" s="17"/>
      <c r="S18" s="17">
        <v>1.9847369136010099E-2</v>
      </c>
      <c r="T18" s="17">
        <v>1.0936793887392699E-2</v>
      </c>
      <c r="U18" s="17">
        <v>3.18359211143035E-2</v>
      </c>
      <c r="V18" s="17">
        <v>5.46746907405018E-3</v>
      </c>
      <c r="W18" s="17">
        <v>2.2790769605299299E-2</v>
      </c>
      <c r="X18" s="17">
        <v>3.4916198809162698E-2</v>
      </c>
      <c r="Y18" s="17">
        <v>3.08941990232749E-2</v>
      </c>
      <c r="Z18" s="17">
        <v>4.2095859087290202E-2</v>
      </c>
      <c r="AA18" s="17">
        <v>2.31161020696041E-2</v>
      </c>
      <c r="AB18" s="17">
        <v>2.6098729039749601E-2</v>
      </c>
      <c r="AC18" s="17">
        <v>8.6948885203131602E-3</v>
      </c>
      <c r="AD18" s="17">
        <v>3.8862739911251998E-2</v>
      </c>
      <c r="AE18" s="17"/>
      <c r="AF18" s="17">
        <v>0</v>
      </c>
      <c r="AG18" s="17">
        <v>4.7980026782936197E-2</v>
      </c>
      <c r="AH18" s="17">
        <v>6.2080768907492999E-2</v>
      </c>
      <c r="AI18" s="17">
        <v>2.51831732531821E-2</v>
      </c>
      <c r="AJ18" s="17">
        <v>2.30365072846427E-2</v>
      </c>
      <c r="AK18" s="17">
        <v>2.78254267291583E-2</v>
      </c>
      <c r="AL18" s="17">
        <v>1.05066230754268E-2</v>
      </c>
      <c r="AM18" s="17">
        <v>1.28016351864478E-2</v>
      </c>
      <c r="AN18" s="17">
        <v>1.72316761874713E-2</v>
      </c>
      <c r="AO18" s="17">
        <v>1.9613234717779E-2</v>
      </c>
      <c r="AP18" s="17">
        <v>1.2956576098789E-2</v>
      </c>
      <c r="AQ18" s="17">
        <v>0</v>
      </c>
      <c r="AR18" s="17">
        <v>0</v>
      </c>
      <c r="AS18" s="17">
        <v>0</v>
      </c>
      <c r="AT18" s="17">
        <v>1.8940897628204899E-2</v>
      </c>
      <c r="AU18" s="17">
        <v>0</v>
      </c>
      <c r="AV18" s="17"/>
      <c r="AW18" s="17">
        <v>1.7523368957693099E-2</v>
      </c>
      <c r="AX18" s="17">
        <v>3.02080409509464E-2</v>
      </c>
      <c r="AY18" s="17"/>
      <c r="AZ18" s="17">
        <v>2.6344587303246798E-2</v>
      </c>
      <c r="BA18" s="17">
        <v>2.17977783630279E-2</v>
      </c>
      <c r="BB18" s="17"/>
      <c r="BC18" s="17">
        <v>2.5644597411879601E-2</v>
      </c>
      <c r="BD18" s="17">
        <v>1.93708283518635E-2</v>
      </c>
      <c r="BE18" s="17"/>
      <c r="BF18" s="17">
        <v>2.7413529518072601E-2</v>
      </c>
      <c r="BG18" s="17">
        <v>2.2241271621841901E-2</v>
      </c>
      <c r="BH18" s="17"/>
      <c r="BI18" s="17">
        <v>2.36354986292675E-3</v>
      </c>
      <c r="BJ18" s="17">
        <v>8.5201203050028693E-3</v>
      </c>
      <c r="BK18" s="17">
        <v>2.5444138525795201E-2</v>
      </c>
      <c r="BL18" s="17">
        <v>1.16799193562259E-2</v>
      </c>
      <c r="BM18" s="17">
        <v>1.0122099755513E-2</v>
      </c>
      <c r="BN18" s="17"/>
      <c r="BO18" s="17">
        <v>8.0631611357247397E-3</v>
      </c>
      <c r="BP18" s="17">
        <v>4.8924124609461802E-3</v>
      </c>
      <c r="BQ18" s="17">
        <v>1.20231947569745E-2</v>
      </c>
      <c r="BR18" s="17">
        <v>7.9648063245638303E-3</v>
      </c>
      <c r="BS18" s="17">
        <v>3.16992574478141E-2</v>
      </c>
      <c r="BT18" s="17">
        <v>8.3434163013205803E-2</v>
      </c>
      <c r="BU18" s="17"/>
      <c r="BV18" s="17">
        <v>4.2360355132139401E-3</v>
      </c>
      <c r="BW18" s="17">
        <v>1.6465938724312301E-2</v>
      </c>
      <c r="BX18" s="17"/>
      <c r="BY18" s="17">
        <v>0</v>
      </c>
      <c r="BZ18" s="17"/>
      <c r="CA18" s="17">
        <v>6.6628591083494303E-3</v>
      </c>
      <c r="CB18" s="17"/>
      <c r="CC18" s="17">
        <v>2.5070955500934001E-3</v>
      </c>
    </row>
    <row r="19" spans="2:81" x14ac:dyDescent="0.3">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row>
    <row r="20" spans="2:81" x14ac:dyDescent="0.3">
      <c r="B20" s="6" t="s">
        <v>116</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row>
    <row r="21" spans="2:81" x14ac:dyDescent="0.3">
      <c r="B21" s="24" t="s">
        <v>94</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row>
    <row r="22" spans="2:81" x14ac:dyDescent="0.3">
      <c r="B22" t="s">
        <v>97</v>
      </c>
      <c r="C22" s="17">
        <v>0.57490194494768698</v>
      </c>
      <c r="D22" s="17">
        <v>0.54463439471979302</v>
      </c>
      <c r="E22" s="17">
        <v>0.60381443297563597</v>
      </c>
      <c r="F22" s="17"/>
      <c r="G22" s="17">
        <v>0.58103670943872499</v>
      </c>
      <c r="H22" s="17">
        <v>0.65897138954786905</v>
      </c>
      <c r="I22" s="17">
        <v>0.65912544110729498</v>
      </c>
      <c r="J22" s="17">
        <v>0.61583021216928402</v>
      </c>
      <c r="K22" s="17">
        <v>0.489181360209548</v>
      </c>
      <c r="L22" s="17">
        <v>0.45852907847317598</v>
      </c>
      <c r="M22" s="17"/>
      <c r="N22" s="17">
        <v>0.52059970476217499</v>
      </c>
      <c r="O22" s="17">
        <v>0.60125846596812205</v>
      </c>
      <c r="P22" s="17">
        <v>0.57690016940697197</v>
      </c>
      <c r="Q22" s="17">
        <v>0.60539898822003602</v>
      </c>
      <c r="R22" s="17"/>
      <c r="S22" s="17">
        <v>0.56062134466626401</v>
      </c>
      <c r="T22" s="17">
        <v>0.50050541836927198</v>
      </c>
      <c r="U22" s="17">
        <v>0.64165701987907497</v>
      </c>
      <c r="V22" s="17">
        <v>0.525971371940951</v>
      </c>
      <c r="W22" s="17">
        <v>0.52591440090806596</v>
      </c>
      <c r="X22" s="17">
        <v>0.57462642592023905</v>
      </c>
      <c r="Y22" s="17">
        <v>0.55323775751204596</v>
      </c>
      <c r="Z22" s="17">
        <v>0.62027208660959499</v>
      </c>
      <c r="AA22" s="17">
        <v>0.654268209034782</v>
      </c>
      <c r="AB22" s="17">
        <v>0.64249769059418405</v>
      </c>
      <c r="AC22" s="17">
        <v>0.58655745311989205</v>
      </c>
      <c r="AD22" s="17">
        <v>0.53097865685920398</v>
      </c>
      <c r="AE22" s="17"/>
      <c r="AF22" s="17">
        <v>0.69029544940988896</v>
      </c>
      <c r="AG22" s="17">
        <v>0.63432924472068397</v>
      </c>
      <c r="AH22" s="17">
        <v>0.616693481693807</v>
      </c>
      <c r="AI22" s="17">
        <v>0.63199502014447595</v>
      </c>
      <c r="AJ22" s="17">
        <v>0.61776970170508305</v>
      </c>
      <c r="AK22" s="17">
        <v>0.60392653625231696</v>
      </c>
      <c r="AL22" s="17">
        <v>0.57024809595912596</v>
      </c>
      <c r="AM22" s="17">
        <v>0.52929659566017495</v>
      </c>
      <c r="AN22" s="17">
        <v>0.53748761236167397</v>
      </c>
      <c r="AO22" s="17">
        <v>0.538682256204571</v>
      </c>
      <c r="AP22" s="17">
        <v>0.58283158954924197</v>
      </c>
      <c r="AQ22" s="17">
        <v>0.54279391177421998</v>
      </c>
      <c r="AR22" s="17">
        <v>0.57001932389474097</v>
      </c>
      <c r="AS22" s="17">
        <v>0.52895809950853201</v>
      </c>
      <c r="AT22" s="17">
        <v>0.49239864630923602</v>
      </c>
      <c r="AU22" s="17">
        <v>0.51370210000572603</v>
      </c>
      <c r="AV22" s="17"/>
      <c r="AW22" s="17">
        <v>0.57961561041407805</v>
      </c>
      <c r="AX22" s="17">
        <v>0.56971308877008298</v>
      </c>
      <c r="AY22" s="17"/>
      <c r="AZ22" s="17">
        <v>0.58810169623509601</v>
      </c>
      <c r="BA22" s="17">
        <v>0.57196208748047295</v>
      </c>
      <c r="BB22" s="17"/>
      <c r="BC22" s="17">
        <v>0.58273832738515596</v>
      </c>
      <c r="BD22" s="17">
        <v>0.57365513440117999</v>
      </c>
      <c r="BE22" s="17"/>
      <c r="BF22" s="17">
        <v>0.58481151907738804</v>
      </c>
      <c r="BG22" s="17">
        <v>0.57410563450530405</v>
      </c>
      <c r="BH22" s="17"/>
      <c r="BI22" s="17">
        <v>0.51197753673729296</v>
      </c>
      <c r="BJ22" s="17">
        <v>0.60198575573517399</v>
      </c>
      <c r="BK22" s="17">
        <v>0.57501492523822295</v>
      </c>
      <c r="BL22" s="17">
        <v>0.51217794041647402</v>
      </c>
      <c r="BM22" s="17">
        <v>0.44819831120128401</v>
      </c>
      <c r="BN22" s="17"/>
      <c r="BO22" s="17">
        <v>0.57870831533229405</v>
      </c>
      <c r="BP22" s="17">
        <v>0.54836267137629802</v>
      </c>
      <c r="BQ22" s="17">
        <v>0.56620442180120301</v>
      </c>
      <c r="BR22" s="17">
        <v>0.53722623694951399</v>
      </c>
      <c r="BS22" s="17">
        <v>0.50952891077353302</v>
      </c>
      <c r="BT22" s="17">
        <v>0.60604705784276203</v>
      </c>
      <c r="BU22" s="17"/>
      <c r="BV22" s="17">
        <v>0.57873446415480301</v>
      </c>
      <c r="BW22" s="17">
        <v>0.64511061200929398</v>
      </c>
      <c r="BX22" s="17"/>
      <c r="BY22" s="17">
        <v>0.62608586493287299</v>
      </c>
      <c r="BZ22" s="17"/>
      <c r="CA22" s="17">
        <v>0.60459210134412</v>
      </c>
      <c r="CB22" s="17"/>
      <c r="CC22" s="17">
        <v>0.58476559381971704</v>
      </c>
    </row>
    <row r="23" spans="2:81" x14ac:dyDescent="0.3">
      <c r="B23" t="s">
        <v>98</v>
      </c>
      <c r="C23" s="17">
        <v>0.44555064518934201</v>
      </c>
      <c r="D23" s="17">
        <v>0.37999390988061599</v>
      </c>
      <c r="E23" s="17">
        <v>0.50737436343184195</v>
      </c>
      <c r="F23" s="17"/>
      <c r="G23" s="17">
        <v>0.37181467024854398</v>
      </c>
      <c r="H23" s="17">
        <v>0.38098791588710201</v>
      </c>
      <c r="I23" s="17">
        <v>0.38792405557839599</v>
      </c>
      <c r="J23" s="17">
        <v>0.45868302361414798</v>
      </c>
      <c r="K23" s="17">
        <v>0.48355314603596999</v>
      </c>
      <c r="L23" s="17">
        <v>0.55782192227344496</v>
      </c>
      <c r="M23" s="17"/>
      <c r="N23" s="17">
        <v>0.46247069440668798</v>
      </c>
      <c r="O23" s="17">
        <v>0.498824241828491</v>
      </c>
      <c r="P23" s="17">
        <v>0.397276664657296</v>
      </c>
      <c r="Q23" s="17">
        <v>0.41586921194943199</v>
      </c>
      <c r="R23" s="17"/>
      <c r="S23" s="17">
        <v>0.33820517364999098</v>
      </c>
      <c r="T23" s="17">
        <v>0.48504824200221902</v>
      </c>
      <c r="U23" s="17">
        <v>0.48827683316037401</v>
      </c>
      <c r="V23" s="17">
        <v>0.477887291208964</v>
      </c>
      <c r="W23" s="17">
        <v>0.42039841448200999</v>
      </c>
      <c r="X23" s="17">
        <v>0.47638430123789599</v>
      </c>
      <c r="Y23" s="17">
        <v>0.36899379780396302</v>
      </c>
      <c r="Z23" s="17">
        <v>0.39804136714073501</v>
      </c>
      <c r="AA23" s="17">
        <v>0.45035998561649598</v>
      </c>
      <c r="AB23" s="17">
        <v>0.50171775063012303</v>
      </c>
      <c r="AC23" s="17">
        <v>0.437928110252926</v>
      </c>
      <c r="AD23" s="17">
        <v>0.62424224175097898</v>
      </c>
      <c r="AE23" s="17"/>
      <c r="AF23" s="17">
        <v>0.27544083346669301</v>
      </c>
      <c r="AG23" s="17">
        <v>0.452118919501588</v>
      </c>
      <c r="AH23" s="17">
        <v>0.45923395727442301</v>
      </c>
      <c r="AI23" s="17">
        <v>0.37381183209563001</v>
      </c>
      <c r="AJ23" s="17">
        <v>0.46279238664876898</v>
      </c>
      <c r="AK23" s="17">
        <v>0.39861299297097103</v>
      </c>
      <c r="AL23" s="17">
        <v>0.495163698347591</v>
      </c>
      <c r="AM23" s="17">
        <v>0.48081801942484598</v>
      </c>
      <c r="AN23" s="17">
        <v>0.55133115501102603</v>
      </c>
      <c r="AO23" s="17">
        <v>0.37701264947813101</v>
      </c>
      <c r="AP23" s="17">
        <v>0.42735231820123798</v>
      </c>
      <c r="AQ23" s="17">
        <v>0.54512074687802503</v>
      </c>
      <c r="AR23" s="17">
        <v>0.56531087794452906</v>
      </c>
      <c r="AS23" s="17">
        <v>0.40464775051816498</v>
      </c>
      <c r="AT23" s="17">
        <v>0.38487232894798101</v>
      </c>
      <c r="AU23" s="17">
        <v>0.32760143499733002</v>
      </c>
      <c r="AV23" s="17"/>
      <c r="AW23" s="17">
        <v>0.45765670795765201</v>
      </c>
      <c r="AX23" s="17">
        <v>0.42889794082721799</v>
      </c>
      <c r="AY23" s="17"/>
      <c r="AZ23" s="17">
        <v>0.46105901418421003</v>
      </c>
      <c r="BA23" s="17">
        <v>0.44209661083663698</v>
      </c>
      <c r="BB23" s="17"/>
      <c r="BC23" s="17">
        <v>0.42107099844160201</v>
      </c>
      <c r="BD23" s="17">
        <v>0.46277932573707697</v>
      </c>
      <c r="BE23" s="17"/>
      <c r="BF23" s="17">
        <v>0.38175909051383899</v>
      </c>
      <c r="BG23" s="17">
        <v>0.45067678688413698</v>
      </c>
      <c r="BH23" s="17"/>
      <c r="BI23" s="17">
        <v>0.42165778751150101</v>
      </c>
      <c r="BJ23" s="17">
        <v>0.50298333332760004</v>
      </c>
      <c r="BK23" s="17">
        <v>0.46298705164766601</v>
      </c>
      <c r="BL23" s="17">
        <v>0.30503591393541402</v>
      </c>
      <c r="BM23" s="17">
        <v>0.47415650389855002</v>
      </c>
      <c r="BN23" s="17"/>
      <c r="BO23" s="17">
        <v>0.52858878103602402</v>
      </c>
      <c r="BP23" s="17">
        <v>0.37618416337722299</v>
      </c>
      <c r="BQ23" s="17">
        <v>0.47069434953421602</v>
      </c>
      <c r="BR23" s="17">
        <v>0.34260617889673101</v>
      </c>
      <c r="BS23" s="17">
        <v>0.45251873335516402</v>
      </c>
      <c r="BT23" s="17">
        <v>0.51802841168246205</v>
      </c>
      <c r="BU23" s="17"/>
      <c r="BV23" s="17">
        <v>0.53258206354134596</v>
      </c>
      <c r="BW23" s="17">
        <v>0.44808569540705301</v>
      </c>
      <c r="BX23" s="17"/>
      <c r="BY23" s="17">
        <v>0.37728965263056102</v>
      </c>
      <c r="BZ23" s="17"/>
      <c r="CA23" s="17">
        <v>0.44461604082533002</v>
      </c>
      <c r="CB23" s="17"/>
      <c r="CC23" s="17">
        <v>0.483099605522401</v>
      </c>
    </row>
    <row r="24" spans="2:81" x14ac:dyDescent="0.3">
      <c r="B24" t="s">
        <v>99</v>
      </c>
      <c r="C24" s="17">
        <v>0.34781715890459802</v>
      </c>
      <c r="D24" s="17">
        <v>0.35216422132261899</v>
      </c>
      <c r="E24" s="17">
        <v>0.34494448504824698</v>
      </c>
      <c r="F24" s="17"/>
      <c r="G24" s="17">
        <v>0.19215645007891399</v>
      </c>
      <c r="H24" s="17">
        <v>0.22392872569015801</v>
      </c>
      <c r="I24" s="17">
        <v>0.29353423059156097</v>
      </c>
      <c r="J24" s="17">
        <v>0.35859912613394301</v>
      </c>
      <c r="K24" s="17">
        <v>0.52100541288556301</v>
      </c>
      <c r="L24" s="17">
        <v>0.47162024579790901</v>
      </c>
      <c r="M24" s="17"/>
      <c r="N24" s="17">
        <v>0.28163398151204699</v>
      </c>
      <c r="O24" s="17">
        <v>0.326428207132961</v>
      </c>
      <c r="P24" s="17">
        <v>0.405842650293678</v>
      </c>
      <c r="Q24" s="17">
        <v>0.38939985939674598</v>
      </c>
      <c r="R24" s="17"/>
      <c r="S24" s="17">
        <v>0.23232851636374999</v>
      </c>
      <c r="T24" s="17">
        <v>0.38611552891082701</v>
      </c>
      <c r="U24" s="17">
        <v>0.36985578222321702</v>
      </c>
      <c r="V24" s="17">
        <v>0.394116006393675</v>
      </c>
      <c r="W24" s="17">
        <v>0.37962476020401198</v>
      </c>
      <c r="X24" s="17">
        <v>0.37778518028520502</v>
      </c>
      <c r="Y24" s="17">
        <v>0.43499003867623198</v>
      </c>
      <c r="Z24" s="17">
        <v>0.35844900367981197</v>
      </c>
      <c r="AA24" s="17">
        <v>0.35244271982427899</v>
      </c>
      <c r="AB24" s="17">
        <v>0.28974281897861498</v>
      </c>
      <c r="AC24" s="17">
        <v>0.379969554150276</v>
      </c>
      <c r="AD24" s="17">
        <v>0.215099089894317</v>
      </c>
      <c r="AE24" s="17"/>
      <c r="AF24" s="17">
        <v>0.29853775147185702</v>
      </c>
      <c r="AG24" s="17">
        <v>0.34732626499309599</v>
      </c>
      <c r="AH24" s="17">
        <v>0.34838272675536403</v>
      </c>
      <c r="AI24" s="17">
        <v>0.392499736349194</v>
      </c>
      <c r="AJ24" s="17">
        <v>0.43310935160342401</v>
      </c>
      <c r="AK24" s="17">
        <v>0.41147853225427899</v>
      </c>
      <c r="AL24" s="17">
        <v>0.37290365434559603</v>
      </c>
      <c r="AM24" s="17">
        <v>0.39317438842419999</v>
      </c>
      <c r="AN24" s="17">
        <v>0.35728774203942498</v>
      </c>
      <c r="AO24" s="17">
        <v>0.30828666461306498</v>
      </c>
      <c r="AP24" s="17">
        <v>0.26948097015240102</v>
      </c>
      <c r="AQ24" s="17">
        <v>0.29274452988056898</v>
      </c>
      <c r="AR24" s="17">
        <v>0.215159366631198</v>
      </c>
      <c r="AS24" s="17">
        <v>0.37654738265995003</v>
      </c>
      <c r="AT24" s="17">
        <v>0.231967410143715</v>
      </c>
      <c r="AU24" s="17">
        <v>0.20444097714243101</v>
      </c>
      <c r="AV24" s="17"/>
      <c r="AW24" s="17">
        <v>0.38500447327773801</v>
      </c>
      <c r="AX24" s="17">
        <v>0.29399857426266501</v>
      </c>
      <c r="AY24" s="17"/>
      <c r="AZ24" s="17">
        <v>0.34985245826840999</v>
      </c>
      <c r="BA24" s="17">
        <v>0.34736385566407202</v>
      </c>
      <c r="BB24" s="17"/>
      <c r="BC24" s="17">
        <v>0.34300831272930399</v>
      </c>
      <c r="BD24" s="17">
        <v>0.351455774004858</v>
      </c>
      <c r="BE24" s="17"/>
      <c r="BF24" s="17">
        <v>0.29996142422530497</v>
      </c>
      <c r="BG24" s="17">
        <v>0.35166273498629802</v>
      </c>
      <c r="BH24" s="17"/>
      <c r="BI24" s="17">
        <v>0.48711839582139799</v>
      </c>
      <c r="BJ24" s="17">
        <v>0.21030635125800701</v>
      </c>
      <c r="BK24" s="17">
        <v>0.23639729467231599</v>
      </c>
      <c r="BL24" s="17">
        <v>0.72495015705538501</v>
      </c>
      <c r="BM24" s="17">
        <v>0.17078618181779301</v>
      </c>
      <c r="BN24" s="17"/>
      <c r="BO24" s="17">
        <v>0.156340542664368</v>
      </c>
      <c r="BP24" s="17">
        <v>0.421335310263797</v>
      </c>
      <c r="BQ24" s="17">
        <v>0.25225219068699101</v>
      </c>
      <c r="BR24" s="17">
        <v>0.71210389438585098</v>
      </c>
      <c r="BS24" s="17">
        <v>9.3492441922941996E-2</v>
      </c>
      <c r="BT24" s="17">
        <v>0.34058429373672899</v>
      </c>
      <c r="BU24" s="17"/>
      <c r="BV24" s="17">
        <v>0.16188026936111199</v>
      </c>
      <c r="BW24" s="17">
        <v>0.30012363364439198</v>
      </c>
      <c r="BX24" s="17"/>
      <c r="BY24" s="17">
        <v>0.29472263596991399</v>
      </c>
      <c r="BZ24" s="17"/>
      <c r="CA24" s="17">
        <v>0.16507300109759801</v>
      </c>
      <c r="CB24" s="17"/>
      <c r="CC24" s="17">
        <v>0.188873244696316</v>
      </c>
    </row>
    <row r="25" spans="2:81" x14ac:dyDescent="0.3">
      <c r="B25" t="s">
        <v>100</v>
      </c>
      <c r="C25" s="17">
        <v>0.32252181436683902</v>
      </c>
      <c r="D25" s="17">
        <v>0.35478612444515001</v>
      </c>
      <c r="E25" s="17">
        <v>0.29140723553283698</v>
      </c>
      <c r="F25" s="17"/>
      <c r="G25" s="17">
        <v>0.28622133309328301</v>
      </c>
      <c r="H25" s="17">
        <v>0.30103539868488799</v>
      </c>
      <c r="I25" s="17">
        <v>0.292729657746713</v>
      </c>
      <c r="J25" s="17">
        <v>0.31197492119213999</v>
      </c>
      <c r="K25" s="17">
        <v>0.349631330920746</v>
      </c>
      <c r="L25" s="17">
        <v>0.37873232238537702</v>
      </c>
      <c r="M25" s="17"/>
      <c r="N25" s="17">
        <v>0.35534450671095902</v>
      </c>
      <c r="O25" s="17">
        <v>0.34354022449156901</v>
      </c>
      <c r="P25" s="17">
        <v>0.254837985738186</v>
      </c>
      <c r="Q25" s="17">
        <v>0.32557880481150397</v>
      </c>
      <c r="R25" s="17"/>
      <c r="S25" s="17">
        <v>0.30451384838263001</v>
      </c>
      <c r="T25" s="17">
        <v>0.40091646294275601</v>
      </c>
      <c r="U25" s="17">
        <v>0.36400085564711798</v>
      </c>
      <c r="V25" s="17">
        <v>0.32706484249189499</v>
      </c>
      <c r="W25" s="17">
        <v>0.35147815847777097</v>
      </c>
      <c r="X25" s="17">
        <v>0.28098494028466398</v>
      </c>
      <c r="Y25" s="17">
        <v>0.31670384992617101</v>
      </c>
      <c r="Z25" s="17">
        <v>0.236353316651366</v>
      </c>
      <c r="AA25" s="17">
        <v>0.29173073167680302</v>
      </c>
      <c r="AB25" s="17">
        <v>0.330978372430003</v>
      </c>
      <c r="AC25" s="17">
        <v>0.28205348149729997</v>
      </c>
      <c r="AD25" s="17">
        <v>0.28442436473260702</v>
      </c>
      <c r="AE25" s="17"/>
      <c r="AF25" s="17">
        <v>0.193938592338709</v>
      </c>
      <c r="AG25" s="17">
        <v>0.27914384500851402</v>
      </c>
      <c r="AH25" s="17">
        <v>0.30033351469049702</v>
      </c>
      <c r="AI25" s="17">
        <v>0.28381094905154802</v>
      </c>
      <c r="AJ25" s="17">
        <v>0.31070221233941098</v>
      </c>
      <c r="AK25" s="17">
        <v>0.318831800675206</v>
      </c>
      <c r="AL25" s="17">
        <v>0.28115197173552198</v>
      </c>
      <c r="AM25" s="17">
        <v>0.30127710301723498</v>
      </c>
      <c r="AN25" s="17">
        <v>0.31549296578276897</v>
      </c>
      <c r="AO25" s="17">
        <v>0.36111473827570001</v>
      </c>
      <c r="AP25" s="17">
        <v>0.34828996782928101</v>
      </c>
      <c r="AQ25" s="17">
        <v>0.34638515120032098</v>
      </c>
      <c r="AR25" s="17">
        <v>0.34562967495310698</v>
      </c>
      <c r="AS25" s="17">
        <v>0.266025186836018</v>
      </c>
      <c r="AT25" s="17">
        <v>0.37579374227383799</v>
      </c>
      <c r="AU25" s="17">
        <v>0.41800398855559401</v>
      </c>
      <c r="AV25" s="17"/>
      <c r="AW25" s="17">
        <v>0.317300265561751</v>
      </c>
      <c r="AX25" s="17">
        <v>0.32883628854577701</v>
      </c>
      <c r="AY25" s="17"/>
      <c r="AZ25" s="17">
        <v>0.27539404336908602</v>
      </c>
      <c r="BA25" s="17">
        <v>0.33301814315850597</v>
      </c>
      <c r="BB25" s="17"/>
      <c r="BC25" s="17">
        <v>0.28205049567908702</v>
      </c>
      <c r="BD25" s="17">
        <v>0.35127659566219499</v>
      </c>
      <c r="BE25" s="17"/>
      <c r="BF25" s="17">
        <v>0.26184312534908399</v>
      </c>
      <c r="BG25" s="17">
        <v>0.32739781338178098</v>
      </c>
      <c r="BH25" s="17"/>
      <c r="BI25" s="17">
        <v>0.38725554868594703</v>
      </c>
      <c r="BJ25" s="17">
        <v>0.33201975080548901</v>
      </c>
      <c r="BK25" s="17">
        <v>0.35321116370252698</v>
      </c>
      <c r="BL25" s="17">
        <v>0.29098966677272198</v>
      </c>
      <c r="BM25" s="17">
        <v>0.22235489381752099</v>
      </c>
      <c r="BN25" s="17"/>
      <c r="BO25" s="17">
        <v>0.32183449504945899</v>
      </c>
      <c r="BP25" s="17">
        <v>0.42268830044262001</v>
      </c>
      <c r="BQ25" s="17">
        <v>0.344599390711677</v>
      </c>
      <c r="BR25" s="17">
        <v>0.275508865188059</v>
      </c>
      <c r="BS25" s="17">
        <v>0.227981573800247</v>
      </c>
      <c r="BT25" s="17">
        <v>0.32102935333099603</v>
      </c>
      <c r="BU25" s="17"/>
      <c r="BV25" s="17">
        <v>0.33572908435835602</v>
      </c>
      <c r="BW25" s="17">
        <v>0.32513994046088102</v>
      </c>
      <c r="BX25" s="17"/>
      <c r="BY25" s="17">
        <v>0.30240591440387599</v>
      </c>
      <c r="BZ25" s="17"/>
      <c r="CA25" s="17">
        <v>0.315152015793976</v>
      </c>
      <c r="CB25" s="17"/>
      <c r="CC25" s="17">
        <v>0.30769703160495898</v>
      </c>
    </row>
    <row r="26" spans="2:81" x14ac:dyDescent="0.3">
      <c r="B26" t="s">
        <v>101</v>
      </c>
      <c r="C26" s="17">
        <v>0.15022461544466301</v>
      </c>
      <c r="D26" s="17">
        <v>0.14519076792055599</v>
      </c>
      <c r="E26" s="17">
        <v>0.15573225697630899</v>
      </c>
      <c r="F26" s="17"/>
      <c r="G26" s="17">
        <v>0.17586040913172901</v>
      </c>
      <c r="H26" s="17">
        <v>0.1681380429097</v>
      </c>
      <c r="I26" s="17">
        <v>0.148726709524476</v>
      </c>
      <c r="J26" s="17">
        <v>0.159033429509538</v>
      </c>
      <c r="K26" s="17">
        <v>0.14508359129020501</v>
      </c>
      <c r="L26" s="17">
        <v>0.11607860327794101</v>
      </c>
      <c r="M26" s="17"/>
      <c r="N26" s="17">
        <v>0.15282320206657099</v>
      </c>
      <c r="O26" s="17">
        <v>0.12459711715012201</v>
      </c>
      <c r="P26" s="17">
        <v>0.168011804188476</v>
      </c>
      <c r="Q26" s="17">
        <v>0.159611520829157</v>
      </c>
      <c r="R26" s="17"/>
      <c r="S26" s="17">
        <v>0.193462992640798</v>
      </c>
      <c r="T26" s="17">
        <v>0.147913416748299</v>
      </c>
      <c r="U26" s="17">
        <v>0.160466411808972</v>
      </c>
      <c r="V26" s="17">
        <v>0.12791282426852499</v>
      </c>
      <c r="W26" s="17">
        <v>0.16472957107508601</v>
      </c>
      <c r="X26" s="17">
        <v>0.20058976993982799</v>
      </c>
      <c r="Y26" s="17">
        <v>0.19299160298867499</v>
      </c>
      <c r="Z26" s="17">
        <v>0.160558936727945</v>
      </c>
      <c r="AA26" s="17">
        <v>0.13452915528522699</v>
      </c>
      <c r="AB26" s="17">
        <v>7.9058862348704295E-2</v>
      </c>
      <c r="AC26" s="17">
        <v>8.8181604463682506E-2</v>
      </c>
      <c r="AD26" s="17">
        <v>5.9193707962834803E-2</v>
      </c>
      <c r="AE26" s="17"/>
      <c r="AF26" s="17">
        <v>0.104423181261926</v>
      </c>
      <c r="AG26" s="17">
        <v>0.16845541108546799</v>
      </c>
      <c r="AH26" s="17">
        <v>0.122090927873718</v>
      </c>
      <c r="AI26" s="17">
        <v>0.16984059553337799</v>
      </c>
      <c r="AJ26" s="17">
        <v>0.14517345129137399</v>
      </c>
      <c r="AK26" s="17">
        <v>0.16169216545336701</v>
      </c>
      <c r="AL26" s="17">
        <v>0.138289717920896</v>
      </c>
      <c r="AM26" s="17">
        <v>9.8562069961077498E-2</v>
      </c>
      <c r="AN26" s="17">
        <v>0.15997710845080501</v>
      </c>
      <c r="AO26" s="17">
        <v>0.177526176095714</v>
      </c>
      <c r="AP26" s="17">
        <v>0.16638445990312301</v>
      </c>
      <c r="AQ26" s="17">
        <v>0.11368780604218599</v>
      </c>
      <c r="AR26" s="17">
        <v>0.200084802323829</v>
      </c>
      <c r="AS26" s="17">
        <v>0.22537148240749399</v>
      </c>
      <c r="AT26" s="17">
        <v>6.0275196724284698E-2</v>
      </c>
      <c r="AU26" s="17">
        <v>0.19894072314101799</v>
      </c>
      <c r="AV26" s="17"/>
      <c r="AW26" s="17">
        <v>0.149110395366615</v>
      </c>
      <c r="AX26" s="17">
        <v>0.15047612585161099</v>
      </c>
      <c r="AY26" s="17"/>
      <c r="AZ26" s="17">
        <v>0.14833452700904901</v>
      </c>
      <c r="BA26" s="17">
        <v>0.150645577209786</v>
      </c>
      <c r="BB26" s="17"/>
      <c r="BC26" s="17">
        <v>0.143237170559434</v>
      </c>
      <c r="BD26" s="17">
        <v>0.15524837500623301</v>
      </c>
      <c r="BE26" s="17"/>
      <c r="BF26" s="17">
        <v>0.17966889372415601</v>
      </c>
      <c r="BG26" s="17">
        <v>0.14785854138784699</v>
      </c>
      <c r="BH26" s="17"/>
      <c r="BI26" s="17">
        <v>0.17750956803960299</v>
      </c>
      <c r="BJ26" s="17">
        <v>0.126856670643897</v>
      </c>
      <c r="BK26" s="17">
        <v>0.112269946209929</v>
      </c>
      <c r="BL26" s="17">
        <v>0.25257248248935898</v>
      </c>
      <c r="BM26" s="17">
        <v>0.111377412472816</v>
      </c>
      <c r="BN26" s="17"/>
      <c r="BO26" s="17">
        <v>0.128237294890819</v>
      </c>
      <c r="BP26" s="17">
        <v>0.16024918984512301</v>
      </c>
      <c r="BQ26" s="17">
        <v>9.6797722826664906E-2</v>
      </c>
      <c r="BR26" s="17">
        <v>0.21087467906756599</v>
      </c>
      <c r="BS26" s="17">
        <v>0.11121398878106201</v>
      </c>
      <c r="BT26" s="17">
        <v>0.177747502208358</v>
      </c>
      <c r="BU26" s="17"/>
      <c r="BV26" s="17">
        <v>0.12822189830450401</v>
      </c>
      <c r="BW26" s="17">
        <v>0.124324542635368</v>
      </c>
      <c r="BX26" s="17"/>
      <c r="BY26" s="17">
        <v>0.15538771720948699</v>
      </c>
      <c r="BZ26" s="17"/>
      <c r="CA26" s="17">
        <v>0.118233719736898</v>
      </c>
      <c r="CB26" s="17"/>
      <c r="CC26" s="17">
        <v>0.11689165731795199</v>
      </c>
    </row>
    <row r="27" spans="2:81" x14ac:dyDescent="0.3">
      <c r="B27" t="s">
        <v>102</v>
      </c>
      <c r="C27" s="17">
        <v>0.14398517305960501</v>
      </c>
      <c r="D27" s="17">
        <v>0.15679106192004499</v>
      </c>
      <c r="E27" s="17">
        <v>0.13204921814752199</v>
      </c>
      <c r="F27" s="17"/>
      <c r="G27" s="17">
        <v>0.17624122984535801</v>
      </c>
      <c r="H27" s="17">
        <v>0.19818898142201299</v>
      </c>
      <c r="I27" s="17">
        <v>0.12369700646133699</v>
      </c>
      <c r="J27" s="17">
        <v>0.172848943336053</v>
      </c>
      <c r="K27" s="17">
        <v>0.119927887926048</v>
      </c>
      <c r="L27" s="17">
        <v>8.7581437249397806E-2</v>
      </c>
      <c r="M27" s="17"/>
      <c r="N27" s="17">
        <v>0.140769044572847</v>
      </c>
      <c r="O27" s="17">
        <v>0.130494653552122</v>
      </c>
      <c r="P27" s="17">
        <v>0.138774444451609</v>
      </c>
      <c r="Q27" s="17">
        <v>0.167223412563376</v>
      </c>
      <c r="R27" s="17"/>
      <c r="S27" s="17">
        <v>0.202072480924887</v>
      </c>
      <c r="T27" s="17">
        <v>0.13665090717154299</v>
      </c>
      <c r="U27" s="17">
        <v>0.13349408895814099</v>
      </c>
      <c r="V27" s="17">
        <v>0.13808265638231701</v>
      </c>
      <c r="W27" s="17">
        <v>7.5760559710076295E-2</v>
      </c>
      <c r="X27" s="17">
        <v>0.12520860489333099</v>
      </c>
      <c r="Y27" s="17">
        <v>0.12796375576762101</v>
      </c>
      <c r="Z27" s="17">
        <v>0.11131296522572801</v>
      </c>
      <c r="AA27" s="17">
        <v>0.16899169037484199</v>
      </c>
      <c r="AB27" s="17">
        <v>0.16953337848551001</v>
      </c>
      <c r="AC27" s="17">
        <v>9.5882653195186393E-2</v>
      </c>
      <c r="AD27" s="17">
        <v>0.163203440681153</v>
      </c>
      <c r="AE27" s="17"/>
      <c r="AF27" s="17">
        <v>8.8791091571332595E-2</v>
      </c>
      <c r="AG27" s="17">
        <v>0.184496351554575</v>
      </c>
      <c r="AH27" s="17">
        <v>0.120174593877989</v>
      </c>
      <c r="AI27" s="17">
        <v>0.112575858727529</v>
      </c>
      <c r="AJ27" s="17">
        <v>0.14641936584621501</v>
      </c>
      <c r="AK27" s="17">
        <v>0.16019322398003499</v>
      </c>
      <c r="AL27" s="17">
        <v>0.116581620339844</v>
      </c>
      <c r="AM27" s="17">
        <v>0.11173341636060199</v>
      </c>
      <c r="AN27" s="17">
        <v>0.12752378886249</v>
      </c>
      <c r="AO27" s="17">
        <v>0.124944564234554</v>
      </c>
      <c r="AP27" s="17">
        <v>0.16950281569548001</v>
      </c>
      <c r="AQ27" s="17">
        <v>0.12126745900994</v>
      </c>
      <c r="AR27" s="17">
        <v>0.22180023527977</v>
      </c>
      <c r="AS27" s="17">
        <v>0.18791033506312399</v>
      </c>
      <c r="AT27" s="17">
        <v>0.16096676912417701</v>
      </c>
      <c r="AU27" s="17">
        <v>0.144787213141297</v>
      </c>
      <c r="AV27" s="17"/>
      <c r="AW27" s="17">
        <v>0.13631493997091401</v>
      </c>
      <c r="AX27" s="17">
        <v>0.15482158775286201</v>
      </c>
      <c r="AY27" s="17"/>
      <c r="AZ27" s="17">
        <v>0.14936120523572499</v>
      </c>
      <c r="BA27" s="17">
        <v>0.142787819564617</v>
      </c>
      <c r="BB27" s="17"/>
      <c r="BC27" s="17">
        <v>0.16910528450340001</v>
      </c>
      <c r="BD27" s="17">
        <v>0.125592132986065</v>
      </c>
      <c r="BE27" s="17"/>
      <c r="BF27" s="17">
        <v>0.166938919846887</v>
      </c>
      <c r="BG27" s="17">
        <v>0.14214066309184201</v>
      </c>
      <c r="BH27" s="17"/>
      <c r="BI27" s="17">
        <v>0.105745945186803</v>
      </c>
      <c r="BJ27" s="17">
        <v>0.157760522830344</v>
      </c>
      <c r="BK27" s="17">
        <v>0.181520416925293</v>
      </c>
      <c r="BL27" s="17">
        <v>9.4168921623591903E-2</v>
      </c>
      <c r="BM27" s="17">
        <v>0.171198634648113</v>
      </c>
      <c r="BN27" s="17"/>
      <c r="BO27" s="17">
        <v>0.18862021440322399</v>
      </c>
      <c r="BP27" s="17">
        <v>0.11062204311252501</v>
      </c>
      <c r="BQ27" s="17">
        <v>0.15836048071111</v>
      </c>
      <c r="BR27" s="17">
        <v>0.111315329094878</v>
      </c>
      <c r="BS27" s="17">
        <v>0.17809291645391001</v>
      </c>
      <c r="BT27" s="17">
        <v>0.15360936516154799</v>
      </c>
      <c r="BU27" s="17"/>
      <c r="BV27" s="17">
        <v>0.174360867789566</v>
      </c>
      <c r="BW27" s="17">
        <v>0.12697137341932099</v>
      </c>
      <c r="BX27" s="17"/>
      <c r="BY27" s="17">
        <v>0.17466869805360899</v>
      </c>
      <c r="BZ27" s="17"/>
      <c r="CA27" s="17">
        <v>0.17182890497199799</v>
      </c>
      <c r="CB27" s="17"/>
      <c r="CC27" s="17">
        <v>0.175102411688837</v>
      </c>
    </row>
    <row r="28" spans="2:81" x14ac:dyDescent="0.3">
      <c r="B28" t="s">
        <v>103</v>
      </c>
      <c r="C28" s="17">
        <v>0.126404745415545</v>
      </c>
      <c r="D28" s="17">
        <v>0.132517724966838</v>
      </c>
      <c r="E28" s="17">
        <v>0.120934506901099</v>
      </c>
      <c r="F28" s="17"/>
      <c r="G28" s="17">
        <v>0.19773296990901601</v>
      </c>
      <c r="H28" s="17">
        <v>0.17204304458594899</v>
      </c>
      <c r="I28" s="17">
        <v>0.102371662609528</v>
      </c>
      <c r="J28" s="17">
        <v>8.3331742273458603E-2</v>
      </c>
      <c r="K28" s="17">
        <v>0.123009606243765</v>
      </c>
      <c r="L28" s="17">
        <v>9.8347064951268895E-2</v>
      </c>
      <c r="M28" s="17"/>
      <c r="N28" s="17">
        <v>0.17446599880845801</v>
      </c>
      <c r="O28" s="17">
        <v>0.13559215972760999</v>
      </c>
      <c r="P28" s="17">
        <v>0.12370399492798</v>
      </c>
      <c r="Q28" s="17">
        <v>6.6570745376109103E-2</v>
      </c>
      <c r="R28" s="17"/>
      <c r="S28" s="17">
        <v>0.159338521431164</v>
      </c>
      <c r="T28" s="17">
        <v>0.11038444608350299</v>
      </c>
      <c r="U28" s="17">
        <v>0.119909754416578</v>
      </c>
      <c r="V28" s="17">
        <v>0.15966038587680001</v>
      </c>
      <c r="W28" s="17">
        <v>9.3235921930729299E-2</v>
      </c>
      <c r="X28" s="17">
        <v>9.5835274224392905E-2</v>
      </c>
      <c r="Y28" s="17">
        <v>0.172156025485382</v>
      </c>
      <c r="Z28" s="17">
        <v>0.199193356116484</v>
      </c>
      <c r="AA28" s="17">
        <v>9.7114926928333498E-2</v>
      </c>
      <c r="AB28" s="17">
        <v>0.118109883006984</v>
      </c>
      <c r="AC28" s="17">
        <v>7.2724217800485394E-2</v>
      </c>
      <c r="AD28" s="17">
        <v>0.131140962571662</v>
      </c>
      <c r="AE28" s="17"/>
      <c r="AF28" s="17">
        <v>0</v>
      </c>
      <c r="AG28" s="17">
        <v>6.6211537042130106E-2</v>
      </c>
      <c r="AH28" s="17">
        <v>9.5131719409161597E-2</v>
      </c>
      <c r="AI28" s="17">
        <v>7.06890875939538E-2</v>
      </c>
      <c r="AJ28" s="17">
        <v>0.117993429870659</v>
      </c>
      <c r="AK28" s="17">
        <v>0.14317898311073099</v>
      </c>
      <c r="AL28" s="17">
        <v>0.15193270746498599</v>
      </c>
      <c r="AM28" s="17">
        <v>0.12543894078753701</v>
      </c>
      <c r="AN28" s="17">
        <v>7.0657149002972097E-2</v>
      </c>
      <c r="AO28" s="17">
        <v>0.14858659453200901</v>
      </c>
      <c r="AP28" s="17">
        <v>9.1796165935146598E-2</v>
      </c>
      <c r="AQ28" s="17">
        <v>0.13925809282425899</v>
      </c>
      <c r="AR28" s="17">
        <v>9.7159451645856806E-2</v>
      </c>
      <c r="AS28" s="17">
        <v>0.27722376506149399</v>
      </c>
      <c r="AT28" s="17">
        <v>0.12919119089334499</v>
      </c>
      <c r="AU28" s="17">
        <v>0.30663341855676801</v>
      </c>
      <c r="AV28" s="17"/>
      <c r="AW28" s="17">
        <v>0.121157601527797</v>
      </c>
      <c r="AX28" s="17">
        <v>0.13371841181041999</v>
      </c>
      <c r="AY28" s="17"/>
      <c r="AZ28" s="17">
        <v>0.116135966458025</v>
      </c>
      <c r="BA28" s="17">
        <v>0.12869181475799699</v>
      </c>
      <c r="BB28" s="17"/>
      <c r="BC28" s="17">
        <v>0.108128812968078</v>
      </c>
      <c r="BD28" s="17">
        <v>0.137947540255518</v>
      </c>
      <c r="BE28" s="17"/>
      <c r="BF28" s="17">
        <v>0.106452191304672</v>
      </c>
      <c r="BG28" s="17">
        <v>0.12800808648577999</v>
      </c>
      <c r="BH28" s="17"/>
      <c r="BI28" s="17">
        <v>0.17606652429337799</v>
      </c>
      <c r="BJ28" s="17">
        <v>0.10789651530017801</v>
      </c>
      <c r="BK28" s="17">
        <v>0.10533407835488801</v>
      </c>
      <c r="BL28" s="17">
        <v>0.14601407256606799</v>
      </c>
      <c r="BM28" s="17">
        <v>9.7670954127946699E-2</v>
      </c>
      <c r="BN28" s="17"/>
      <c r="BO28" s="17">
        <v>0.123040293229415</v>
      </c>
      <c r="BP28" s="17">
        <v>0.16419518684690401</v>
      </c>
      <c r="BQ28" s="17">
        <v>0.108921546668538</v>
      </c>
      <c r="BR28" s="17">
        <v>0.17119176374081299</v>
      </c>
      <c r="BS28" s="17">
        <v>9.0497720084022695E-2</v>
      </c>
      <c r="BT28" s="17">
        <v>7.5928567984539994E-2</v>
      </c>
      <c r="BU28" s="17"/>
      <c r="BV28" s="17">
        <v>0.111099107166026</v>
      </c>
      <c r="BW28" s="17">
        <v>0.10195657370846201</v>
      </c>
      <c r="BX28" s="17"/>
      <c r="BY28" s="17">
        <v>0.17790167802898199</v>
      </c>
      <c r="BZ28" s="17"/>
      <c r="CA28" s="17">
        <v>0.119080173632757</v>
      </c>
      <c r="CB28" s="17"/>
      <c r="CC28" s="17">
        <v>0.11172574087465099</v>
      </c>
    </row>
    <row r="29" spans="2:81" x14ac:dyDescent="0.3">
      <c r="B29" t="s">
        <v>104</v>
      </c>
      <c r="C29" s="17">
        <v>0.124916056324128</v>
      </c>
      <c r="D29" s="17">
        <v>9.5513691333705505E-2</v>
      </c>
      <c r="E29" s="17">
        <v>0.15311128387929199</v>
      </c>
      <c r="F29" s="17"/>
      <c r="G29" s="17">
        <v>0.17045857434151501</v>
      </c>
      <c r="H29" s="17">
        <v>0.100605648364943</v>
      </c>
      <c r="I29" s="17">
        <v>0.14716402859393399</v>
      </c>
      <c r="J29" s="17">
        <v>0.14850934388501599</v>
      </c>
      <c r="K29" s="17">
        <v>0.108186181258616</v>
      </c>
      <c r="L29" s="17">
        <v>8.8337442015583204E-2</v>
      </c>
      <c r="M29" s="17"/>
      <c r="N29" s="17">
        <v>9.4062481007182494E-2</v>
      </c>
      <c r="O29" s="17">
        <v>0.103505820882571</v>
      </c>
      <c r="P29" s="17">
        <v>0.13881188917993501</v>
      </c>
      <c r="Q29" s="17">
        <v>0.16690286476799701</v>
      </c>
      <c r="R29" s="17"/>
      <c r="S29" s="17">
        <v>0.110946023162439</v>
      </c>
      <c r="T29" s="17">
        <v>0.10294209701927701</v>
      </c>
      <c r="U29" s="17">
        <v>0.10380265327465001</v>
      </c>
      <c r="V29" s="17">
        <v>9.9844571384492098E-2</v>
      </c>
      <c r="W29" s="17">
        <v>0.16601052912794401</v>
      </c>
      <c r="X29" s="17">
        <v>0.102491386424385</v>
      </c>
      <c r="Y29" s="17">
        <v>9.3439360936154903E-2</v>
      </c>
      <c r="Z29" s="17">
        <v>0.13262902742725</v>
      </c>
      <c r="AA29" s="17">
        <v>0.16822951761722599</v>
      </c>
      <c r="AB29" s="17">
        <v>0.17644592693582201</v>
      </c>
      <c r="AC29" s="17">
        <v>0.139717783072977</v>
      </c>
      <c r="AD29" s="17">
        <v>0.124496556599949</v>
      </c>
      <c r="AE29" s="17"/>
      <c r="AF29" s="17">
        <v>0.42757770658224797</v>
      </c>
      <c r="AG29" s="17">
        <v>0.16217996796452899</v>
      </c>
      <c r="AH29" s="17">
        <v>0.15079597742790901</v>
      </c>
      <c r="AI29" s="17">
        <v>0.16716086673354699</v>
      </c>
      <c r="AJ29" s="17">
        <v>0.139444001093118</v>
      </c>
      <c r="AK29" s="17">
        <v>0.120784339686428</v>
      </c>
      <c r="AL29" s="17">
        <v>0.140810345940794</v>
      </c>
      <c r="AM29" s="17">
        <v>0.114901194706778</v>
      </c>
      <c r="AN29" s="17">
        <v>7.3505962714393705E-2</v>
      </c>
      <c r="AO29" s="17">
        <v>6.9827177937453896E-2</v>
      </c>
      <c r="AP29" s="17">
        <v>0.101371345995936</v>
      </c>
      <c r="AQ29" s="17">
        <v>0.182623182287001</v>
      </c>
      <c r="AR29" s="17">
        <v>7.7097634225095898E-2</v>
      </c>
      <c r="AS29" s="17">
        <v>6.7086985344552194E-2</v>
      </c>
      <c r="AT29" s="17">
        <v>0.15869248444026501</v>
      </c>
      <c r="AU29" s="17">
        <v>0.11717085787695899</v>
      </c>
      <c r="AV29" s="17"/>
      <c r="AW29" s="17">
        <v>0.12043131144220801</v>
      </c>
      <c r="AX29" s="17">
        <v>0.132343514243386</v>
      </c>
      <c r="AY29" s="17"/>
      <c r="AZ29" s="17">
        <v>0.14269750400749501</v>
      </c>
      <c r="BA29" s="17">
        <v>0.12095576036009199</v>
      </c>
      <c r="BB29" s="17"/>
      <c r="BC29" s="17">
        <v>0.15935728913594199</v>
      </c>
      <c r="BD29" s="17">
        <v>9.9492243311838396E-2</v>
      </c>
      <c r="BE29" s="17"/>
      <c r="BF29" s="17">
        <v>0.19653224570778399</v>
      </c>
      <c r="BG29" s="17">
        <v>0.119161145093491</v>
      </c>
      <c r="BH29" s="17"/>
      <c r="BI29" s="17">
        <v>7.3022556501082206E-2</v>
      </c>
      <c r="BJ29" s="17">
        <v>0.13811821150554601</v>
      </c>
      <c r="BK29" s="17">
        <v>8.7507771714516E-2</v>
      </c>
      <c r="BL29" s="17">
        <v>9.2682092151542605E-2</v>
      </c>
      <c r="BM29" s="17">
        <v>0.18578144700139099</v>
      </c>
      <c r="BN29" s="17"/>
      <c r="BO29" s="17">
        <v>0.119867488448268</v>
      </c>
      <c r="BP29" s="17">
        <v>6.7244147341287003E-2</v>
      </c>
      <c r="BQ29" s="17">
        <v>0.151408241829151</v>
      </c>
      <c r="BR29" s="17">
        <v>0.111620178426296</v>
      </c>
      <c r="BS29" s="17">
        <v>0.217356746492472</v>
      </c>
      <c r="BT29" s="17">
        <v>0.14577449737926401</v>
      </c>
      <c r="BU29" s="17"/>
      <c r="BV29" s="17">
        <v>0.12118520626066499</v>
      </c>
      <c r="BW29" s="17">
        <v>0.16952435575995201</v>
      </c>
      <c r="BX29" s="17"/>
      <c r="BY29" s="17">
        <v>8.3053603394059594E-2</v>
      </c>
      <c r="BZ29" s="17"/>
      <c r="CA29" s="17">
        <v>0.160738043716396</v>
      </c>
      <c r="CB29" s="17"/>
      <c r="CC29" s="17">
        <v>0.14201293796738701</v>
      </c>
    </row>
    <row r="30" spans="2:81" x14ac:dyDescent="0.3">
      <c r="B30" t="s">
        <v>105</v>
      </c>
      <c r="C30" s="17">
        <v>0.119270102347711</v>
      </c>
      <c r="D30" s="17">
        <v>0.106814705263561</v>
      </c>
      <c r="E30" s="17">
        <v>0.129847650472079</v>
      </c>
      <c r="F30" s="17"/>
      <c r="G30" s="17">
        <v>0.14275108251104099</v>
      </c>
      <c r="H30" s="17">
        <v>0.118845213070131</v>
      </c>
      <c r="I30" s="17">
        <v>0.130747848261903</v>
      </c>
      <c r="J30" s="17">
        <v>0.110706053358889</v>
      </c>
      <c r="K30" s="17">
        <v>0.120075555651611</v>
      </c>
      <c r="L30" s="17">
        <v>0.101040468335444</v>
      </c>
      <c r="M30" s="17"/>
      <c r="N30" s="17">
        <v>0.149360885844354</v>
      </c>
      <c r="O30" s="17">
        <v>0.125286772936405</v>
      </c>
      <c r="P30" s="17">
        <v>8.9416394404174301E-2</v>
      </c>
      <c r="Q30" s="17">
        <v>0.105389938228848</v>
      </c>
      <c r="R30" s="17"/>
      <c r="S30" s="17">
        <v>0.109750832810624</v>
      </c>
      <c r="T30" s="17">
        <v>0.14436163364900301</v>
      </c>
      <c r="U30" s="17">
        <v>7.9275378949703101E-2</v>
      </c>
      <c r="V30" s="17">
        <v>9.7997266659550303E-2</v>
      </c>
      <c r="W30" s="17">
        <v>0.16064749355527799</v>
      </c>
      <c r="X30" s="17">
        <v>0.14126143633698901</v>
      </c>
      <c r="Y30" s="17">
        <v>0.111890725520014</v>
      </c>
      <c r="Z30" s="17">
        <v>0.105486339610092</v>
      </c>
      <c r="AA30" s="17">
        <v>0.104318795640201</v>
      </c>
      <c r="AB30" s="17">
        <v>0.10168949523411901</v>
      </c>
      <c r="AC30" s="17">
        <v>0.177781634241897</v>
      </c>
      <c r="AD30" s="17">
        <v>0.11207157213938999</v>
      </c>
      <c r="AE30" s="17"/>
      <c r="AF30" s="17">
        <v>0.203861440098906</v>
      </c>
      <c r="AG30" s="17">
        <v>9.2514804230422298E-2</v>
      </c>
      <c r="AH30" s="17">
        <v>0.124958623842051</v>
      </c>
      <c r="AI30" s="17">
        <v>0.13533888709288999</v>
      </c>
      <c r="AJ30" s="17">
        <v>8.7850486197354499E-2</v>
      </c>
      <c r="AK30" s="17">
        <v>8.43728352764717E-2</v>
      </c>
      <c r="AL30" s="17">
        <v>0.12633731858747599</v>
      </c>
      <c r="AM30" s="17">
        <v>8.9630604444751905E-2</v>
      </c>
      <c r="AN30" s="17">
        <v>9.77841491951216E-2</v>
      </c>
      <c r="AO30" s="17">
        <v>0.168148474238486</v>
      </c>
      <c r="AP30" s="17">
        <v>0.16504743986107501</v>
      </c>
      <c r="AQ30" s="17">
        <v>0.15828776294449001</v>
      </c>
      <c r="AR30" s="17">
        <v>0.16441342437579501</v>
      </c>
      <c r="AS30" s="17">
        <v>4.8059641619016699E-2</v>
      </c>
      <c r="AT30" s="17">
        <v>0.131371177148666</v>
      </c>
      <c r="AU30" s="17">
        <v>0.14781694398378201</v>
      </c>
      <c r="AV30" s="17"/>
      <c r="AW30" s="17">
        <v>0.114633773092364</v>
      </c>
      <c r="AX30" s="17">
        <v>0.12687687233314299</v>
      </c>
      <c r="AY30" s="17"/>
      <c r="AZ30" s="17">
        <v>0.102204666135846</v>
      </c>
      <c r="BA30" s="17">
        <v>0.123070927756184</v>
      </c>
      <c r="BB30" s="17"/>
      <c r="BC30" s="17">
        <v>0.11700697957303</v>
      </c>
      <c r="BD30" s="17">
        <v>0.121460438605756</v>
      </c>
      <c r="BE30" s="17"/>
      <c r="BF30" s="17">
        <v>0.110406577596108</v>
      </c>
      <c r="BG30" s="17">
        <v>0.119982354683042</v>
      </c>
      <c r="BH30" s="17"/>
      <c r="BI30" s="17">
        <v>8.2415231165106198E-2</v>
      </c>
      <c r="BJ30" s="17">
        <v>0.151520905427663</v>
      </c>
      <c r="BK30" s="17">
        <v>0.14951447691282099</v>
      </c>
      <c r="BL30" s="17">
        <v>4.0422674212781201E-2</v>
      </c>
      <c r="BM30" s="17">
        <v>0.275745149782822</v>
      </c>
      <c r="BN30" s="17"/>
      <c r="BO30" s="17">
        <v>0.15854229661039301</v>
      </c>
      <c r="BP30" s="17">
        <v>9.8476975493064403E-2</v>
      </c>
      <c r="BQ30" s="17">
        <v>0.167234843764445</v>
      </c>
      <c r="BR30" s="17">
        <v>3.5579986497245503E-2</v>
      </c>
      <c r="BS30" s="17">
        <v>0.309521266672313</v>
      </c>
      <c r="BT30" s="17">
        <v>5.2738791830026603E-2</v>
      </c>
      <c r="BU30" s="17"/>
      <c r="BV30" s="17">
        <v>0.164236258242169</v>
      </c>
      <c r="BW30" s="17">
        <v>0.12793736553247501</v>
      </c>
      <c r="BX30" s="17"/>
      <c r="BY30" s="17">
        <v>0.12018288414556</v>
      </c>
      <c r="BZ30" s="17"/>
      <c r="CA30" s="17">
        <v>0.19037139096028499</v>
      </c>
      <c r="CB30" s="17"/>
      <c r="CC30" s="17">
        <v>0.18301079147757199</v>
      </c>
    </row>
    <row r="31" spans="2:81" x14ac:dyDescent="0.3">
      <c r="B31" t="s">
        <v>106</v>
      </c>
      <c r="C31" s="17">
        <v>0.110909963804786</v>
      </c>
      <c r="D31" s="17">
        <v>0.121391473234759</v>
      </c>
      <c r="E31" s="17">
        <v>0.100077640251727</v>
      </c>
      <c r="F31" s="17"/>
      <c r="G31" s="17">
        <v>9.57880132887476E-2</v>
      </c>
      <c r="H31" s="17">
        <v>0.11137350041218801</v>
      </c>
      <c r="I31" s="17">
        <v>0.12886970064803899</v>
      </c>
      <c r="J31" s="17">
        <v>0.13387151302158101</v>
      </c>
      <c r="K31" s="17">
        <v>8.55707260485081E-2</v>
      </c>
      <c r="L31" s="17">
        <v>0.104449972555056</v>
      </c>
      <c r="M31" s="17"/>
      <c r="N31" s="17">
        <v>0.13923577737745599</v>
      </c>
      <c r="O31" s="17">
        <v>0.11007283525123</v>
      </c>
      <c r="P31" s="17">
        <v>0.104638749022036</v>
      </c>
      <c r="Q31" s="17">
        <v>8.7598834464639896E-2</v>
      </c>
      <c r="R31" s="17"/>
      <c r="S31" s="17">
        <v>0.10742303671176</v>
      </c>
      <c r="T31" s="17">
        <v>8.6162077861552402E-2</v>
      </c>
      <c r="U31" s="17">
        <v>8.7378557333944007E-2</v>
      </c>
      <c r="V31" s="17">
        <v>9.6101507923418303E-2</v>
      </c>
      <c r="W31" s="17">
        <v>0.13042000041239599</v>
      </c>
      <c r="X31" s="17">
        <v>8.6982097896346006E-2</v>
      </c>
      <c r="Y31" s="17">
        <v>0.10380631705360301</v>
      </c>
      <c r="Z31" s="17">
        <v>9.8914437760018098E-2</v>
      </c>
      <c r="AA31" s="17">
        <v>0.154058207136687</v>
      </c>
      <c r="AB31" s="17">
        <v>0.14388197394676899</v>
      </c>
      <c r="AC31" s="17">
        <v>7.1535024165663999E-2</v>
      </c>
      <c r="AD31" s="17">
        <v>0.21165294791594499</v>
      </c>
      <c r="AE31" s="17"/>
      <c r="AF31" s="17">
        <v>0.179138474663464</v>
      </c>
      <c r="AG31" s="17">
        <v>9.7716232730821001E-2</v>
      </c>
      <c r="AH31" s="17">
        <v>0.143811189118208</v>
      </c>
      <c r="AI31" s="17">
        <v>0.117635030916035</v>
      </c>
      <c r="AJ31" s="17">
        <v>7.9580608071284101E-2</v>
      </c>
      <c r="AK31" s="17">
        <v>0.10787698911233</v>
      </c>
      <c r="AL31" s="17">
        <v>0.101320627313687</v>
      </c>
      <c r="AM31" s="17">
        <v>0.113168222560938</v>
      </c>
      <c r="AN31" s="17">
        <v>9.2931010351022206E-2</v>
      </c>
      <c r="AO31" s="17">
        <v>0.118736151437817</v>
      </c>
      <c r="AP31" s="17">
        <v>0.121793871579508</v>
      </c>
      <c r="AQ31" s="17">
        <v>7.5929051939141207E-2</v>
      </c>
      <c r="AR31" s="17">
        <v>9.3843841555291505E-2</v>
      </c>
      <c r="AS31" s="17">
        <v>0.12830491552324499</v>
      </c>
      <c r="AT31" s="17">
        <v>0.18219610833911201</v>
      </c>
      <c r="AU31" s="17">
        <v>0.131091958501138</v>
      </c>
      <c r="AV31" s="17"/>
      <c r="AW31" s="17">
        <v>0.110375491281197</v>
      </c>
      <c r="AX31" s="17">
        <v>0.10997724386701201</v>
      </c>
      <c r="AY31" s="17"/>
      <c r="AZ31" s="17">
        <v>0.111687466941537</v>
      </c>
      <c r="BA31" s="17">
        <v>0.110736797784261</v>
      </c>
      <c r="BB31" s="17"/>
      <c r="BC31" s="17">
        <v>0.12032698368754501</v>
      </c>
      <c r="BD31" s="17">
        <v>0.10519916449099</v>
      </c>
      <c r="BE31" s="17"/>
      <c r="BF31" s="17">
        <v>0.15486908595014501</v>
      </c>
      <c r="BG31" s="17">
        <v>0.107377510488008</v>
      </c>
      <c r="BH31" s="17"/>
      <c r="BI31" s="17">
        <v>5.7047270684159102E-2</v>
      </c>
      <c r="BJ31" s="17">
        <v>0.138575225658362</v>
      </c>
      <c r="BK31" s="17">
        <v>0.145372089207358</v>
      </c>
      <c r="BL31" s="17">
        <v>4.3090897044116297E-2</v>
      </c>
      <c r="BM31" s="17">
        <v>0.22168422003366201</v>
      </c>
      <c r="BN31" s="17"/>
      <c r="BO31" s="17">
        <v>0.12907523695102499</v>
      </c>
      <c r="BP31" s="17">
        <v>7.3338581776633396E-2</v>
      </c>
      <c r="BQ31" s="17">
        <v>0.11271028024505</v>
      </c>
      <c r="BR31" s="17">
        <v>3.6991986815593098E-2</v>
      </c>
      <c r="BS31" s="17">
        <v>0.23260514591826001</v>
      </c>
      <c r="BT31" s="17">
        <v>0.13037049574069501</v>
      </c>
      <c r="BU31" s="17"/>
      <c r="BV31" s="17">
        <v>0.129602874328374</v>
      </c>
      <c r="BW31" s="17">
        <v>0.15521651030309599</v>
      </c>
      <c r="BX31" s="17"/>
      <c r="BY31" s="17">
        <v>6.6480439172885097E-2</v>
      </c>
      <c r="BZ31" s="17"/>
      <c r="CA31" s="17">
        <v>0.144987714779481</v>
      </c>
      <c r="CB31" s="17"/>
      <c r="CC31" s="17">
        <v>0.14504003540837901</v>
      </c>
    </row>
    <row r="32" spans="2:81" x14ac:dyDescent="0.3">
      <c r="B32" t="s">
        <v>107</v>
      </c>
      <c r="C32" s="17">
        <v>9.3624823228350806E-2</v>
      </c>
      <c r="D32" s="17">
        <v>9.3445336383221597E-2</v>
      </c>
      <c r="E32" s="17">
        <v>9.41693526631594E-2</v>
      </c>
      <c r="F32" s="17"/>
      <c r="G32" s="17">
        <v>4.7831578380659399E-2</v>
      </c>
      <c r="H32" s="17">
        <v>4.4274831080606897E-2</v>
      </c>
      <c r="I32" s="17">
        <v>9.5156158857296697E-2</v>
      </c>
      <c r="J32" s="17">
        <v>9.1822665548776994E-2</v>
      </c>
      <c r="K32" s="17">
        <v>0.12208102834200001</v>
      </c>
      <c r="L32" s="17">
        <v>0.145448541131625</v>
      </c>
      <c r="M32" s="17"/>
      <c r="N32" s="17">
        <v>0.100535487685075</v>
      </c>
      <c r="O32" s="17">
        <v>8.4295467798953999E-2</v>
      </c>
      <c r="P32" s="17">
        <v>0.100314274263212</v>
      </c>
      <c r="Q32" s="17">
        <v>8.8663228672460598E-2</v>
      </c>
      <c r="R32" s="17"/>
      <c r="S32" s="17">
        <v>7.8581617956748395E-2</v>
      </c>
      <c r="T32" s="17">
        <v>0.111137633458533</v>
      </c>
      <c r="U32" s="17">
        <v>0.121996555023104</v>
      </c>
      <c r="V32" s="17">
        <v>0.121388336478103</v>
      </c>
      <c r="W32" s="17">
        <v>8.6888425642702702E-2</v>
      </c>
      <c r="X32" s="17">
        <v>0.118499621287917</v>
      </c>
      <c r="Y32" s="17">
        <v>0.117010944635171</v>
      </c>
      <c r="Z32" s="17">
        <v>5.5511349181818798E-2</v>
      </c>
      <c r="AA32" s="17">
        <v>5.8897056977710499E-2</v>
      </c>
      <c r="AB32" s="17">
        <v>7.4310681307855703E-2</v>
      </c>
      <c r="AC32" s="17">
        <v>9.7414398336039307E-2</v>
      </c>
      <c r="AD32" s="17">
        <v>3.6613129922104401E-2</v>
      </c>
      <c r="AE32" s="17"/>
      <c r="AF32" s="17">
        <v>0</v>
      </c>
      <c r="AG32" s="17">
        <v>9.0291479640005903E-2</v>
      </c>
      <c r="AH32" s="17">
        <v>6.2406438983974501E-2</v>
      </c>
      <c r="AI32" s="17">
        <v>9.55250825679754E-2</v>
      </c>
      <c r="AJ32" s="17">
        <v>6.63370572506949E-2</v>
      </c>
      <c r="AK32" s="17">
        <v>0.11521326166904999</v>
      </c>
      <c r="AL32" s="17">
        <v>9.0774474149730194E-2</v>
      </c>
      <c r="AM32" s="17">
        <v>0.15772323319082099</v>
      </c>
      <c r="AN32" s="17">
        <v>0.10782368420132001</v>
      </c>
      <c r="AO32" s="17">
        <v>0.108538132925974</v>
      </c>
      <c r="AP32" s="17">
        <v>0.105075398973874</v>
      </c>
      <c r="AQ32" s="17">
        <v>0.101127815337544</v>
      </c>
      <c r="AR32" s="17">
        <v>0.100072362190117</v>
      </c>
      <c r="AS32" s="17">
        <v>8.0221278210607594E-2</v>
      </c>
      <c r="AT32" s="17">
        <v>3.6876895619304399E-2</v>
      </c>
      <c r="AU32" s="17">
        <v>3.7710298293803499E-2</v>
      </c>
      <c r="AV32" s="17"/>
      <c r="AW32" s="17">
        <v>9.3792697820565193E-2</v>
      </c>
      <c r="AX32" s="17">
        <v>9.3005712056881698E-2</v>
      </c>
      <c r="AY32" s="17"/>
      <c r="AZ32" s="17">
        <v>8.3691018317548604E-2</v>
      </c>
      <c r="BA32" s="17">
        <v>9.5837286926263393E-2</v>
      </c>
      <c r="BB32" s="17"/>
      <c r="BC32" s="17">
        <v>7.7392499084948205E-2</v>
      </c>
      <c r="BD32" s="17">
        <v>0.105688438596345</v>
      </c>
      <c r="BE32" s="17"/>
      <c r="BF32" s="17">
        <v>8.4913421653057403E-2</v>
      </c>
      <c r="BG32" s="17">
        <v>9.4324851297307097E-2</v>
      </c>
      <c r="BH32" s="17"/>
      <c r="BI32" s="17">
        <v>0.11424868050494399</v>
      </c>
      <c r="BJ32" s="17">
        <v>7.85915645106708E-2</v>
      </c>
      <c r="BK32" s="17">
        <v>8.5914050029370803E-2</v>
      </c>
      <c r="BL32" s="17">
        <v>0.12824707120749501</v>
      </c>
      <c r="BM32" s="17">
        <v>8.9793801763520906E-2</v>
      </c>
      <c r="BN32" s="17"/>
      <c r="BO32" s="17">
        <v>6.5854159563487599E-2</v>
      </c>
      <c r="BP32" s="17">
        <v>0.103799880046932</v>
      </c>
      <c r="BQ32" s="17">
        <v>8.5608192068970704E-2</v>
      </c>
      <c r="BR32" s="17">
        <v>0.134669617039469</v>
      </c>
      <c r="BS32" s="17">
        <v>5.9547096739963799E-2</v>
      </c>
      <c r="BT32" s="17">
        <v>0.10436997322143</v>
      </c>
      <c r="BU32" s="17"/>
      <c r="BV32" s="17">
        <v>7.1033421381902606E-2</v>
      </c>
      <c r="BW32" s="17">
        <v>9.2609875493555205E-2</v>
      </c>
      <c r="BX32" s="17"/>
      <c r="BY32" s="17">
        <v>0.102453436759518</v>
      </c>
      <c r="BZ32" s="17"/>
      <c r="CA32" s="17">
        <v>7.1406294876558807E-2</v>
      </c>
      <c r="CB32" s="17"/>
      <c r="CC32" s="17">
        <v>6.7060106666317496E-2</v>
      </c>
    </row>
    <row r="33" spans="2:81" x14ac:dyDescent="0.3">
      <c r="B33" t="s">
        <v>108</v>
      </c>
      <c r="C33" s="17">
        <v>8.92413015964829E-2</v>
      </c>
      <c r="D33" s="17">
        <v>0.108374954983618</v>
      </c>
      <c r="E33" s="17">
        <v>7.0910901059013903E-2</v>
      </c>
      <c r="F33" s="17"/>
      <c r="G33" s="17">
        <v>0.10896862249570299</v>
      </c>
      <c r="H33" s="17">
        <v>8.1135528910445204E-2</v>
      </c>
      <c r="I33" s="17">
        <v>0.111790979668038</v>
      </c>
      <c r="J33" s="17">
        <v>8.8740938017773399E-2</v>
      </c>
      <c r="K33" s="17">
        <v>6.9787577496968997E-2</v>
      </c>
      <c r="L33" s="17">
        <v>7.7826333556975005E-2</v>
      </c>
      <c r="M33" s="17"/>
      <c r="N33" s="17">
        <v>9.18850008967E-2</v>
      </c>
      <c r="O33" s="17">
        <v>9.7680129649883304E-2</v>
      </c>
      <c r="P33" s="17">
        <v>8.5601571108390201E-2</v>
      </c>
      <c r="Q33" s="17">
        <v>8.1527161066548295E-2</v>
      </c>
      <c r="R33" s="17"/>
      <c r="S33" s="17">
        <v>0.123228780782523</v>
      </c>
      <c r="T33" s="17">
        <v>0.119787612975865</v>
      </c>
      <c r="U33" s="17">
        <v>5.8654533476552202E-2</v>
      </c>
      <c r="V33" s="17">
        <v>7.2197213843964395E-2</v>
      </c>
      <c r="W33" s="17">
        <v>5.9979364244578899E-2</v>
      </c>
      <c r="X33" s="17">
        <v>5.1959727280501099E-2</v>
      </c>
      <c r="Y33" s="17">
        <v>8.4203155116946704E-2</v>
      </c>
      <c r="Z33" s="17">
        <v>0.111488910800612</v>
      </c>
      <c r="AA33" s="17">
        <v>7.4528344126703699E-2</v>
      </c>
      <c r="AB33" s="17">
        <v>0.116730640354049</v>
      </c>
      <c r="AC33" s="17">
        <v>6.3063571436615007E-2</v>
      </c>
      <c r="AD33" s="17">
        <v>0.11018992376324201</v>
      </c>
      <c r="AE33" s="17"/>
      <c r="AF33" s="17">
        <v>0</v>
      </c>
      <c r="AG33" s="17">
        <v>6.6717291744706794E-2</v>
      </c>
      <c r="AH33" s="17">
        <v>0.107517764907631</v>
      </c>
      <c r="AI33" s="17">
        <v>6.2836142321867294E-2</v>
      </c>
      <c r="AJ33" s="17">
        <v>5.5073425437340298E-2</v>
      </c>
      <c r="AK33" s="17">
        <v>9.8548158137705594E-2</v>
      </c>
      <c r="AL33" s="17">
        <v>6.9923305407274594E-2</v>
      </c>
      <c r="AM33" s="17">
        <v>8.1130742819719506E-2</v>
      </c>
      <c r="AN33" s="17">
        <v>9.5791189979050506E-2</v>
      </c>
      <c r="AO33" s="17">
        <v>0.115931751834286</v>
      </c>
      <c r="AP33" s="17">
        <v>0.11148662483372999</v>
      </c>
      <c r="AQ33" s="17">
        <v>0.124318014906699</v>
      </c>
      <c r="AR33" s="17">
        <v>0.10084209719864499</v>
      </c>
      <c r="AS33" s="17">
        <v>6.7107473534882403E-2</v>
      </c>
      <c r="AT33" s="17">
        <v>9.0228507951458106E-2</v>
      </c>
      <c r="AU33" s="17">
        <v>0.12729126285356401</v>
      </c>
      <c r="AV33" s="17"/>
      <c r="AW33" s="17">
        <v>7.1768633574261706E-2</v>
      </c>
      <c r="AX33" s="17">
        <v>0.115289707252978</v>
      </c>
      <c r="AY33" s="17"/>
      <c r="AZ33" s="17">
        <v>7.6512349317437195E-2</v>
      </c>
      <c r="BA33" s="17">
        <v>9.2076302392524803E-2</v>
      </c>
      <c r="BB33" s="17"/>
      <c r="BC33" s="17">
        <v>8.33001003419441E-2</v>
      </c>
      <c r="BD33" s="17">
        <v>9.2536263508411806E-2</v>
      </c>
      <c r="BE33" s="17"/>
      <c r="BF33" s="17">
        <v>8.9431822557452606E-2</v>
      </c>
      <c r="BG33" s="17">
        <v>8.9225991773000293E-2</v>
      </c>
      <c r="BH33" s="17"/>
      <c r="BI33" s="17">
        <v>5.1877909415572798E-2</v>
      </c>
      <c r="BJ33" s="17">
        <v>0.121180644842944</v>
      </c>
      <c r="BK33" s="17">
        <v>0.15348058729988001</v>
      </c>
      <c r="BL33" s="17">
        <v>1.76986062635387E-2</v>
      </c>
      <c r="BM33" s="17">
        <v>0.116536123476023</v>
      </c>
      <c r="BN33" s="17"/>
      <c r="BO33" s="17">
        <v>0.13268528040564201</v>
      </c>
      <c r="BP33" s="17">
        <v>6.0412450823143803E-2</v>
      </c>
      <c r="BQ33" s="17">
        <v>0.13606197199221401</v>
      </c>
      <c r="BR33" s="17">
        <v>3.05492050853002E-2</v>
      </c>
      <c r="BS33" s="17">
        <v>0.10872331679646</v>
      </c>
      <c r="BT33" s="17">
        <v>7.7643985624597997E-2</v>
      </c>
      <c r="BU33" s="17"/>
      <c r="BV33" s="17">
        <v>0.130409550726617</v>
      </c>
      <c r="BW33" s="17">
        <v>0.104063520900599</v>
      </c>
      <c r="BX33" s="17"/>
      <c r="BY33" s="17">
        <v>0.107527303149454</v>
      </c>
      <c r="BZ33" s="17"/>
      <c r="CA33" s="17">
        <v>0.15586332209676801</v>
      </c>
      <c r="CB33" s="17"/>
      <c r="CC33" s="17">
        <v>0.12643691071681901</v>
      </c>
    </row>
    <row r="34" spans="2:81" x14ac:dyDescent="0.3">
      <c r="B34" t="s">
        <v>109</v>
      </c>
      <c r="C34" s="17">
        <v>7.6444767172689401E-2</v>
      </c>
      <c r="D34" s="17">
        <v>0.102214274942248</v>
      </c>
      <c r="E34" s="17">
        <v>5.15845464675323E-2</v>
      </c>
      <c r="F34" s="17"/>
      <c r="G34" s="17">
        <v>2.5188507859368801E-2</v>
      </c>
      <c r="H34" s="17">
        <v>4.33226670487495E-2</v>
      </c>
      <c r="I34" s="17">
        <v>5.8449377825751797E-2</v>
      </c>
      <c r="J34" s="17">
        <v>5.19555788769578E-2</v>
      </c>
      <c r="K34" s="17">
        <v>9.3240783198286895E-2</v>
      </c>
      <c r="L34" s="17">
        <v>0.16073827090816301</v>
      </c>
      <c r="M34" s="17"/>
      <c r="N34" s="17">
        <v>8.8120302841592099E-2</v>
      </c>
      <c r="O34" s="17">
        <v>8.2134168489624196E-2</v>
      </c>
      <c r="P34" s="17">
        <v>7.4442561734244905E-2</v>
      </c>
      <c r="Q34" s="17">
        <v>5.8498010103055803E-2</v>
      </c>
      <c r="R34" s="17"/>
      <c r="S34" s="17">
        <v>6.74722024723588E-2</v>
      </c>
      <c r="T34" s="17">
        <v>6.2417583760651603E-2</v>
      </c>
      <c r="U34" s="17">
        <v>9.3466149511396507E-2</v>
      </c>
      <c r="V34" s="17">
        <v>8.6374175961425007E-2</v>
      </c>
      <c r="W34" s="17">
        <v>9.8236362775025302E-2</v>
      </c>
      <c r="X34" s="17">
        <v>5.4941162274394897E-2</v>
      </c>
      <c r="Y34" s="17">
        <v>6.6226440737574596E-2</v>
      </c>
      <c r="Z34" s="17">
        <v>0.115691583820827</v>
      </c>
      <c r="AA34" s="17">
        <v>8.5933446646157596E-2</v>
      </c>
      <c r="AB34" s="17">
        <v>3.6422519636103601E-2</v>
      </c>
      <c r="AC34" s="17">
        <v>0.16030805409886001</v>
      </c>
      <c r="AD34" s="17">
        <v>3.8978978009673898E-2</v>
      </c>
      <c r="AE34" s="17"/>
      <c r="AF34" s="17">
        <v>0</v>
      </c>
      <c r="AG34" s="17">
        <v>4.75054281998432E-2</v>
      </c>
      <c r="AH34" s="17">
        <v>7.2167929026338701E-2</v>
      </c>
      <c r="AI34" s="17">
        <v>0.10823378052475301</v>
      </c>
      <c r="AJ34" s="17">
        <v>9.3584733522667995E-2</v>
      </c>
      <c r="AK34" s="17">
        <v>6.4453717929126797E-2</v>
      </c>
      <c r="AL34" s="17">
        <v>8.5898391049486794E-2</v>
      </c>
      <c r="AM34" s="17">
        <v>9.8517880163684401E-2</v>
      </c>
      <c r="AN34" s="17">
        <v>0.113357303530016</v>
      </c>
      <c r="AO34" s="17">
        <v>9.0882549631794998E-2</v>
      </c>
      <c r="AP34" s="17">
        <v>1.7688995996206099E-2</v>
      </c>
      <c r="AQ34" s="17">
        <v>4.6535753482968803E-2</v>
      </c>
      <c r="AR34" s="17">
        <v>6.8760703159995704E-2</v>
      </c>
      <c r="AS34" s="17">
        <v>7.0818712532981207E-2</v>
      </c>
      <c r="AT34" s="17">
        <v>0.12979424079572599</v>
      </c>
      <c r="AU34" s="17">
        <v>6.8876804033266806E-2</v>
      </c>
      <c r="AV34" s="17"/>
      <c r="AW34" s="17">
        <v>8.4669883139475002E-2</v>
      </c>
      <c r="AX34" s="17">
        <v>6.5043793571478298E-2</v>
      </c>
      <c r="AY34" s="17"/>
      <c r="AZ34" s="17">
        <v>7.1224638416989797E-2</v>
      </c>
      <c r="BA34" s="17">
        <v>7.7607397753229099E-2</v>
      </c>
      <c r="BB34" s="17"/>
      <c r="BC34" s="17">
        <v>7.7025452903719802E-2</v>
      </c>
      <c r="BD34" s="17">
        <v>7.7512338273782705E-2</v>
      </c>
      <c r="BE34" s="17"/>
      <c r="BF34" s="17">
        <v>8.6001288145949997E-2</v>
      </c>
      <c r="BG34" s="17">
        <v>7.5676827264853502E-2</v>
      </c>
      <c r="BH34" s="17"/>
      <c r="BI34" s="17">
        <v>0.12840739652436201</v>
      </c>
      <c r="BJ34" s="17">
        <v>5.7407938734298003E-2</v>
      </c>
      <c r="BK34" s="17">
        <v>0.103146388132519</v>
      </c>
      <c r="BL34" s="17">
        <v>8.5936802748492497E-2</v>
      </c>
      <c r="BM34" s="17">
        <v>6.3146029969892506E-2</v>
      </c>
      <c r="BN34" s="17"/>
      <c r="BO34" s="17">
        <v>6.9556986944839402E-2</v>
      </c>
      <c r="BP34" s="17">
        <v>0.13236095464063399</v>
      </c>
      <c r="BQ34" s="17">
        <v>7.0196690451626298E-2</v>
      </c>
      <c r="BR34" s="17">
        <v>6.9769120453773495E-2</v>
      </c>
      <c r="BS34" s="17">
        <v>2.5621873391429101E-2</v>
      </c>
      <c r="BT34" s="17">
        <v>8.6456613774369195E-2</v>
      </c>
      <c r="BU34" s="17"/>
      <c r="BV34" s="17">
        <v>6.3785450518362E-2</v>
      </c>
      <c r="BW34" s="17">
        <v>4.5579379528302898E-2</v>
      </c>
      <c r="BX34" s="17"/>
      <c r="BY34" s="17">
        <v>3.7098732143438999E-2</v>
      </c>
      <c r="BZ34" s="17"/>
      <c r="CA34" s="17">
        <v>3.3543684904616199E-2</v>
      </c>
      <c r="CB34" s="17"/>
      <c r="CC34" s="17">
        <v>5.3989301658478102E-2</v>
      </c>
    </row>
    <row r="35" spans="2:81" x14ac:dyDescent="0.3">
      <c r="B35" t="s">
        <v>110</v>
      </c>
      <c r="C35" s="17">
        <v>5.6533664887768703E-2</v>
      </c>
      <c r="D35" s="17">
        <v>6.4034826329361597E-2</v>
      </c>
      <c r="E35" s="17">
        <v>4.9432398629562203E-2</v>
      </c>
      <c r="F35" s="17"/>
      <c r="G35" s="17">
        <v>5.9074117454912298E-2</v>
      </c>
      <c r="H35" s="17">
        <v>4.0678899356973199E-2</v>
      </c>
      <c r="I35" s="17">
        <v>6.2292002848212999E-2</v>
      </c>
      <c r="J35" s="17">
        <v>4.0668544717978601E-2</v>
      </c>
      <c r="K35" s="17">
        <v>6.4197848579804706E-2</v>
      </c>
      <c r="L35" s="17">
        <v>7.0773105085335797E-2</v>
      </c>
      <c r="M35" s="17"/>
      <c r="N35" s="17">
        <v>6.0837202423043003E-2</v>
      </c>
      <c r="O35" s="17">
        <v>4.3784367971169198E-2</v>
      </c>
      <c r="P35" s="17">
        <v>5.8542033025487702E-2</v>
      </c>
      <c r="Q35" s="17">
        <v>6.3828303864820995E-2</v>
      </c>
      <c r="R35" s="17"/>
      <c r="S35" s="17">
        <v>6.0285191222016497E-2</v>
      </c>
      <c r="T35" s="17">
        <v>6.7112565976427896E-2</v>
      </c>
      <c r="U35" s="17">
        <v>4.9101131161361E-2</v>
      </c>
      <c r="V35" s="17">
        <v>5.2526607760671598E-2</v>
      </c>
      <c r="W35" s="17">
        <v>7.7713600907417302E-2</v>
      </c>
      <c r="X35" s="17">
        <v>4.7650191873889601E-2</v>
      </c>
      <c r="Y35" s="17">
        <v>3.6391248755138397E-2</v>
      </c>
      <c r="Z35" s="17">
        <v>5.8546035641713103E-2</v>
      </c>
      <c r="AA35" s="17">
        <v>5.2839765326366403E-2</v>
      </c>
      <c r="AB35" s="17">
        <v>3.7090560853885901E-2</v>
      </c>
      <c r="AC35" s="17">
        <v>9.0785373515989795E-2</v>
      </c>
      <c r="AD35" s="17">
        <v>6.8898308106186495E-2</v>
      </c>
      <c r="AE35" s="17"/>
      <c r="AF35" s="17">
        <v>0.104423181261926</v>
      </c>
      <c r="AG35" s="17">
        <v>5.7065686665432103E-2</v>
      </c>
      <c r="AH35" s="17">
        <v>2.7539871087595799E-2</v>
      </c>
      <c r="AI35" s="17">
        <v>4.7753146231093099E-2</v>
      </c>
      <c r="AJ35" s="17">
        <v>5.17846050846398E-2</v>
      </c>
      <c r="AK35" s="17">
        <v>4.4554609913548503E-2</v>
      </c>
      <c r="AL35" s="17">
        <v>5.5118609087958799E-2</v>
      </c>
      <c r="AM35" s="17">
        <v>7.4906734393715299E-2</v>
      </c>
      <c r="AN35" s="17">
        <v>7.0987146701144602E-2</v>
      </c>
      <c r="AO35" s="17">
        <v>7.8434132392429703E-2</v>
      </c>
      <c r="AP35" s="17">
        <v>6.5235785075878697E-2</v>
      </c>
      <c r="AQ35" s="17">
        <v>5.4135939647632199E-2</v>
      </c>
      <c r="AR35" s="17">
        <v>0</v>
      </c>
      <c r="AS35" s="17">
        <v>8.2078054880882906E-2</v>
      </c>
      <c r="AT35" s="17">
        <v>8.8320877443886697E-2</v>
      </c>
      <c r="AU35" s="17">
        <v>4.6990311412684803E-2</v>
      </c>
      <c r="AV35" s="17"/>
      <c r="AW35" s="17">
        <v>5.3687232006072803E-2</v>
      </c>
      <c r="AX35" s="17">
        <v>6.0022054069623403E-2</v>
      </c>
      <c r="AY35" s="17"/>
      <c r="AZ35" s="17">
        <v>7.1294795973310607E-2</v>
      </c>
      <c r="BA35" s="17">
        <v>5.3246055863821001E-2</v>
      </c>
      <c r="BB35" s="17"/>
      <c r="BC35" s="17">
        <v>5.8777874007165699E-2</v>
      </c>
      <c r="BD35" s="17">
        <v>5.5226722254979502E-2</v>
      </c>
      <c r="BE35" s="17"/>
      <c r="BF35" s="17">
        <v>5.6413720390496802E-2</v>
      </c>
      <c r="BG35" s="17">
        <v>5.6543303349970403E-2</v>
      </c>
      <c r="BH35" s="17"/>
      <c r="BI35" s="17">
        <v>8.4125788451626896E-2</v>
      </c>
      <c r="BJ35" s="17">
        <v>2.9466006150688801E-2</v>
      </c>
      <c r="BK35" s="17">
        <v>2.9184679952655699E-2</v>
      </c>
      <c r="BL35" s="17">
        <v>0.12703750308688</v>
      </c>
      <c r="BM35" s="17">
        <v>3.9597781218450402E-2</v>
      </c>
      <c r="BN35" s="17"/>
      <c r="BO35" s="17">
        <v>3.5585099612224398E-2</v>
      </c>
      <c r="BP35" s="17">
        <v>7.8805069647430198E-2</v>
      </c>
      <c r="BQ35" s="17">
        <v>4.5268883607127101E-2</v>
      </c>
      <c r="BR35" s="17">
        <v>8.6993603923743501E-2</v>
      </c>
      <c r="BS35" s="17">
        <v>4.7824790951906303E-2</v>
      </c>
      <c r="BT35" s="17">
        <v>3.0169678429626898E-2</v>
      </c>
      <c r="BU35" s="17"/>
      <c r="BV35" s="17">
        <v>2.9645667074747702E-2</v>
      </c>
      <c r="BW35" s="17">
        <v>2.9132783735868001E-2</v>
      </c>
      <c r="BX35" s="17"/>
      <c r="BY35" s="17">
        <v>3.4219781798841102E-2</v>
      </c>
      <c r="BZ35" s="17"/>
      <c r="CA35" s="17">
        <v>2.0357767780475801E-2</v>
      </c>
      <c r="CB35" s="17"/>
      <c r="CC35" s="17">
        <v>3.0471214450988899E-2</v>
      </c>
    </row>
    <row r="36" spans="2:81" x14ac:dyDescent="0.3">
      <c r="B36" t="s">
        <v>111</v>
      </c>
      <c r="C36" s="17">
        <v>5.1426921875962102E-2</v>
      </c>
      <c r="D36" s="17">
        <v>6.55803789544772E-2</v>
      </c>
      <c r="E36" s="17">
        <v>3.7810112099176403E-2</v>
      </c>
      <c r="F36" s="17"/>
      <c r="G36" s="17">
        <v>8.8593443044462206E-2</v>
      </c>
      <c r="H36" s="17">
        <v>0.10699482741142401</v>
      </c>
      <c r="I36" s="17">
        <v>5.5927420311616301E-2</v>
      </c>
      <c r="J36" s="17">
        <v>5.0797548194785901E-2</v>
      </c>
      <c r="K36" s="17">
        <v>1.57542924590881E-2</v>
      </c>
      <c r="L36" s="17">
        <v>2.2264624654470102E-3</v>
      </c>
      <c r="M36" s="17"/>
      <c r="N36" s="17">
        <v>5.4562613648910102E-2</v>
      </c>
      <c r="O36" s="17">
        <v>4.7534803996651297E-2</v>
      </c>
      <c r="P36" s="17">
        <v>6.3852921426801795E-2</v>
      </c>
      <c r="Q36" s="17">
        <v>4.1561105981871897E-2</v>
      </c>
      <c r="R36" s="17"/>
      <c r="S36" s="17">
        <v>0.10281565612204401</v>
      </c>
      <c r="T36" s="17">
        <v>2.4259695093196101E-2</v>
      </c>
      <c r="U36" s="17">
        <v>3.6370890270189901E-2</v>
      </c>
      <c r="V36" s="17">
        <v>5.4514166018785302E-2</v>
      </c>
      <c r="W36" s="17">
        <v>4.9441804516977397E-2</v>
      </c>
      <c r="X36" s="17">
        <v>5.3878296213438301E-2</v>
      </c>
      <c r="Y36" s="17">
        <v>5.6216644388209502E-2</v>
      </c>
      <c r="Z36" s="17">
        <v>5.4145431468490698E-2</v>
      </c>
      <c r="AA36" s="17">
        <v>4.2855527196755103E-2</v>
      </c>
      <c r="AB36" s="17">
        <v>2.5091941836382799E-2</v>
      </c>
      <c r="AC36" s="17">
        <v>4.5506833146975102E-2</v>
      </c>
      <c r="AD36" s="17">
        <v>6.1679589459177897E-2</v>
      </c>
      <c r="AE36" s="17"/>
      <c r="AF36" s="17">
        <v>9.6165996511710802E-2</v>
      </c>
      <c r="AG36" s="17">
        <v>7.3765126172267007E-2</v>
      </c>
      <c r="AH36" s="17">
        <v>4.4737972865329802E-2</v>
      </c>
      <c r="AI36" s="17">
        <v>3.3434369912202402E-2</v>
      </c>
      <c r="AJ36" s="17">
        <v>5.26146691132581E-2</v>
      </c>
      <c r="AK36" s="17">
        <v>6.7422296951847205E-2</v>
      </c>
      <c r="AL36" s="17">
        <v>4.60323627798487E-2</v>
      </c>
      <c r="AM36" s="17">
        <v>4.09675402843723E-2</v>
      </c>
      <c r="AN36" s="17">
        <v>5.9823679401814898E-2</v>
      </c>
      <c r="AO36" s="17">
        <v>5.8879104824840399E-2</v>
      </c>
      <c r="AP36" s="17">
        <v>6.7586463666380006E-2</v>
      </c>
      <c r="AQ36" s="17">
        <v>3.8719670438503898E-2</v>
      </c>
      <c r="AR36" s="17">
        <v>3.3463005588089803E-2</v>
      </c>
      <c r="AS36" s="17">
        <v>1.6894860828712801E-2</v>
      </c>
      <c r="AT36" s="17">
        <v>7.9187595505502403E-2</v>
      </c>
      <c r="AU36" s="17">
        <v>4.6591815401543099E-2</v>
      </c>
      <c r="AV36" s="17"/>
      <c r="AW36" s="17">
        <v>4.0987798033759001E-2</v>
      </c>
      <c r="AX36" s="17">
        <v>6.6975914266385994E-2</v>
      </c>
      <c r="AY36" s="17"/>
      <c r="AZ36" s="17">
        <v>5.3319356106369703E-2</v>
      </c>
      <c r="BA36" s="17">
        <v>5.10054376538479E-2</v>
      </c>
      <c r="BB36" s="17"/>
      <c r="BC36" s="17">
        <v>5.6004439893292499E-2</v>
      </c>
      <c r="BD36" s="17">
        <v>4.7837415445619501E-2</v>
      </c>
      <c r="BE36" s="17"/>
      <c r="BF36" s="17">
        <v>5.2003519499492598E-2</v>
      </c>
      <c r="BG36" s="17">
        <v>5.1380587825410599E-2</v>
      </c>
      <c r="BH36" s="17"/>
      <c r="BI36" s="17">
        <v>1.9347354882369799E-2</v>
      </c>
      <c r="BJ36" s="17">
        <v>6.9639157322116105E-2</v>
      </c>
      <c r="BK36" s="17">
        <v>4.6999787024571901E-2</v>
      </c>
      <c r="BL36" s="17">
        <v>3.3127824245824902E-2</v>
      </c>
      <c r="BM36" s="17">
        <v>0.116252433682866</v>
      </c>
      <c r="BN36" s="17"/>
      <c r="BO36" s="17">
        <v>7.9595037727159201E-2</v>
      </c>
      <c r="BP36" s="17">
        <v>5.1214348696453901E-2</v>
      </c>
      <c r="BQ36" s="17">
        <v>4.5806420161224298E-2</v>
      </c>
      <c r="BR36" s="17">
        <v>2.7652787794068899E-2</v>
      </c>
      <c r="BS36" s="17">
        <v>8.6853658270198905E-2</v>
      </c>
      <c r="BT36" s="17">
        <v>2.10781869444534E-2</v>
      </c>
      <c r="BU36" s="17"/>
      <c r="BV36" s="17">
        <v>7.8507274814458794E-2</v>
      </c>
      <c r="BW36" s="17">
        <v>5.3191198250365002E-2</v>
      </c>
      <c r="BX36" s="17"/>
      <c r="BY36" s="17">
        <v>0.112166791237348</v>
      </c>
      <c r="BZ36" s="17"/>
      <c r="CA36" s="17">
        <v>0.101184469900962</v>
      </c>
      <c r="CB36" s="17"/>
      <c r="CC36" s="17">
        <v>9.7773032568671703E-2</v>
      </c>
    </row>
    <row r="37" spans="2:81" x14ac:dyDescent="0.3">
      <c r="B37" t="s">
        <v>112</v>
      </c>
      <c r="C37" s="17">
        <v>3.5800363065170503E-2</v>
      </c>
      <c r="D37" s="17">
        <v>3.9117081250167399E-2</v>
      </c>
      <c r="E37" s="17">
        <v>3.2703073650226698E-2</v>
      </c>
      <c r="F37" s="17"/>
      <c r="G37" s="17">
        <v>3.2195903476064998E-2</v>
      </c>
      <c r="H37" s="17">
        <v>3.13205355204813E-2</v>
      </c>
      <c r="I37" s="17">
        <v>6.1357197037374703E-2</v>
      </c>
      <c r="J37" s="17">
        <v>2.7794829694046602E-2</v>
      </c>
      <c r="K37" s="17">
        <v>2.3464740597946E-2</v>
      </c>
      <c r="L37" s="17">
        <v>3.5889297294823201E-2</v>
      </c>
      <c r="M37" s="17"/>
      <c r="N37" s="17">
        <v>2.4198466874796199E-2</v>
      </c>
      <c r="O37" s="17">
        <v>2.68949658649387E-2</v>
      </c>
      <c r="P37" s="17">
        <v>6.3946420316098596E-2</v>
      </c>
      <c r="Q37" s="17">
        <v>3.3100020675669001E-2</v>
      </c>
      <c r="R37" s="17"/>
      <c r="S37" s="17">
        <v>6.0373033820086901E-2</v>
      </c>
      <c r="T37" s="17">
        <v>4.0253414752860997E-2</v>
      </c>
      <c r="U37" s="17">
        <v>1.4552528447923501E-2</v>
      </c>
      <c r="V37" s="17">
        <v>3.57884329910578E-2</v>
      </c>
      <c r="W37" s="17">
        <v>4.6758782659798603E-2</v>
      </c>
      <c r="X37" s="17">
        <v>1.5629405612038599E-2</v>
      </c>
      <c r="Y37" s="17">
        <v>1.6739904585598198E-2</v>
      </c>
      <c r="Z37" s="17">
        <v>2.6549271666784099E-2</v>
      </c>
      <c r="AA37" s="17">
        <v>2.89382871495748E-2</v>
      </c>
      <c r="AB37" s="17">
        <v>4.8738631206915697E-2</v>
      </c>
      <c r="AC37" s="17">
        <v>2.02092874057429E-2</v>
      </c>
      <c r="AD37" s="17">
        <v>6.9399927894632701E-2</v>
      </c>
      <c r="AE37" s="17"/>
      <c r="AF37" s="17">
        <v>0.22247231512528501</v>
      </c>
      <c r="AG37" s="17">
        <v>1.12192823772157E-2</v>
      </c>
      <c r="AH37" s="17">
        <v>3.8956136195081703E-2</v>
      </c>
      <c r="AI37" s="17">
        <v>4.10995240379032E-2</v>
      </c>
      <c r="AJ37" s="17">
        <v>4.8453070477557703E-2</v>
      </c>
      <c r="AK37" s="17">
        <v>1.52706928632904E-2</v>
      </c>
      <c r="AL37" s="17">
        <v>1.7164602959010199E-2</v>
      </c>
      <c r="AM37" s="17">
        <v>5.2150589422763002E-2</v>
      </c>
      <c r="AN37" s="17">
        <v>4.2188687861793701E-2</v>
      </c>
      <c r="AO37" s="17">
        <v>6.3474572487405095E-2</v>
      </c>
      <c r="AP37" s="17">
        <v>2.4372854108770301E-2</v>
      </c>
      <c r="AQ37" s="17">
        <v>2.7906994413572299E-2</v>
      </c>
      <c r="AR37" s="17">
        <v>5.2104074462835097E-2</v>
      </c>
      <c r="AS37" s="17">
        <v>6.9937561512977905E-2</v>
      </c>
      <c r="AT37" s="17">
        <v>0</v>
      </c>
      <c r="AU37" s="17">
        <v>4.8443483609365498E-2</v>
      </c>
      <c r="AV37" s="17"/>
      <c r="AW37" s="17">
        <v>3.5907234123317602E-2</v>
      </c>
      <c r="AX37" s="17">
        <v>3.5905256510328103E-2</v>
      </c>
      <c r="AY37" s="17"/>
      <c r="AZ37" s="17">
        <v>4.8938996175438197E-2</v>
      </c>
      <c r="BA37" s="17">
        <v>3.2874117879396002E-2</v>
      </c>
      <c r="BB37" s="17"/>
      <c r="BC37" s="17">
        <v>4.0349067736600797E-2</v>
      </c>
      <c r="BD37" s="17">
        <v>3.2532514124109901E-2</v>
      </c>
      <c r="BE37" s="17"/>
      <c r="BF37" s="17">
        <v>2.8938380017544601E-2</v>
      </c>
      <c r="BG37" s="17">
        <v>3.6351776141530602E-2</v>
      </c>
      <c r="BH37" s="17"/>
      <c r="BI37" s="17">
        <v>3.5699705116664801E-2</v>
      </c>
      <c r="BJ37" s="17">
        <v>4.2111576343750401E-2</v>
      </c>
      <c r="BK37" s="17">
        <v>4.0960043804320098E-2</v>
      </c>
      <c r="BL37" s="17">
        <v>3.2130111771958098E-2</v>
      </c>
      <c r="BM37" s="17">
        <v>2.26365523130693E-2</v>
      </c>
      <c r="BN37" s="17"/>
      <c r="BO37" s="17">
        <v>4.6134283212162501E-2</v>
      </c>
      <c r="BP37" s="17">
        <v>4.72748062892357E-2</v>
      </c>
      <c r="BQ37" s="17">
        <v>3.8120991103712303E-2</v>
      </c>
      <c r="BR37" s="17">
        <v>2.43982820317678E-2</v>
      </c>
      <c r="BS37" s="17">
        <v>3.4480849438393003E-2</v>
      </c>
      <c r="BT37" s="17">
        <v>1.7291600686665302E-2</v>
      </c>
      <c r="BU37" s="17"/>
      <c r="BV37" s="17">
        <v>4.6865706301378103E-2</v>
      </c>
      <c r="BW37" s="17">
        <v>3.32939512917182E-2</v>
      </c>
      <c r="BX37" s="17"/>
      <c r="BY37" s="17">
        <v>8.1426820534677799E-2</v>
      </c>
      <c r="BZ37" s="17"/>
      <c r="CA37" s="17">
        <v>5.9565392426447102E-2</v>
      </c>
      <c r="CB37" s="17"/>
      <c r="CC37" s="17">
        <v>5.3872225384471603E-2</v>
      </c>
    </row>
    <row r="38" spans="2:81" x14ac:dyDescent="0.3">
      <c r="B38" t="s">
        <v>113</v>
      </c>
      <c r="C38" s="17">
        <v>2.7595953252651999E-2</v>
      </c>
      <c r="D38" s="17">
        <v>2.8903430401122601E-2</v>
      </c>
      <c r="E38" s="17">
        <v>2.6428157090851698E-2</v>
      </c>
      <c r="F38" s="17"/>
      <c r="G38" s="17">
        <v>4.3617364767862203E-2</v>
      </c>
      <c r="H38" s="17">
        <v>3.8768294597564597E-2</v>
      </c>
      <c r="I38" s="17">
        <v>4.3940256005913697E-2</v>
      </c>
      <c r="J38" s="17">
        <v>2.2421833643237299E-2</v>
      </c>
      <c r="K38" s="17">
        <v>1.6434672238320101E-2</v>
      </c>
      <c r="L38" s="17">
        <v>6.2498779803521597E-3</v>
      </c>
      <c r="M38" s="17"/>
      <c r="N38" s="17">
        <v>4.1729540673970597E-2</v>
      </c>
      <c r="O38" s="17">
        <v>2.5478239335750399E-2</v>
      </c>
      <c r="P38" s="17">
        <v>2.38237512343649E-2</v>
      </c>
      <c r="Q38" s="17">
        <v>1.57162225908637E-2</v>
      </c>
      <c r="R38" s="17"/>
      <c r="S38" s="17">
        <v>4.1709032510730097E-2</v>
      </c>
      <c r="T38" s="17">
        <v>1.4540085958261499E-2</v>
      </c>
      <c r="U38" s="17">
        <v>2.6132532435019E-2</v>
      </c>
      <c r="V38" s="17">
        <v>2.7812457822541801E-2</v>
      </c>
      <c r="W38" s="17">
        <v>3.38974314823937E-2</v>
      </c>
      <c r="X38" s="17">
        <v>4.4490853757865802E-2</v>
      </c>
      <c r="Y38" s="17">
        <v>1.8958559066291202E-2</v>
      </c>
      <c r="Z38" s="17">
        <v>3.1057983489609999E-2</v>
      </c>
      <c r="AA38" s="17">
        <v>2.20794130636735E-2</v>
      </c>
      <c r="AB38" s="17">
        <v>1.6750938508115602E-2</v>
      </c>
      <c r="AC38" s="17">
        <v>4.4094214808520098E-2</v>
      </c>
      <c r="AD38" s="17">
        <v>0</v>
      </c>
      <c r="AE38" s="17"/>
      <c r="AF38" s="17">
        <v>0.114933986236054</v>
      </c>
      <c r="AG38" s="17">
        <v>9.7393598183838307E-3</v>
      </c>
      <c r="AH38" s="17">
        <v>7.2566639936835998E-3</v>
      </c>
      <c r="AI38" s="17">
        <v>1.54790164621668E-2</v>
      </c>
      <c r="AJ38" s="17">
        <v>2.5997763224129701E-2</v>
      </c>
      <c r="AK38" s="17">
        <v>1.2445172432776199E-2</v>
      </c>
      <c r="AL38" s="17">
        <v>3.6624801454881201E-2</v>
      </c>
      <c r="AM38" s="17">
        <v>1.7906276416796801E-2</v>
      </c>
      <c r="AN38" s="17">
        <v>7.27472295896183E-3</v>
      </c>
      <c r="AO38" s="17">
        <v>3.5581529810113401E-2</v>
      </c>
      <c r="AP38" s="17">
        <v>5.5771701166988798E-2</v>
      </c>
      <c r="AQ38" s="17">
        <v>9.6661964339630098E-3</v>
      </c>
      <c r="AR38" s="17">
        <v>1.79205323665305E-2</v>
      </c>
      <c r="AS38" s="17">
        <v>4.7314428961226798E-2</v>
      </c>
      <c r="AT38" s="17">
        <v>8.6154172234745904E-2</v>
      </c>
      <c r="AU38" s="17">
        <v>4.9006897376042503E-2</v>
      </c>
      <c r="AV38" s="17"/>
      <c r="AW38" s="17">
        <v>3.1754498639438002E-2</v>
      </c>
      <c r="AX38" s="17">
        <v>2.0346782452574701E-2</v>
      </c>
      <c r="AY38" s="17"/>
      <c r="AZ38" s="17">
        <v>4.1300727258601899E-2</v>
      </c>
      <c r="BA38" s="17">
        <v>2.4543616786562601E-2</v>
      </c>
      <c r="BB38" s="17"/>
      <c r="BC38" s="17">
        <v>3.3472749200824298E-2</v>
      </c>
      <c r="BD38" s="17">
        <v>2.1714074855060599E-2</v>
      </c>
      <c r="BE38" s="17"/>
      <c r="BF38" s="17">
        <v>5.5201122144272301E-2</v>
      </c>
      <c r="BG38" s="17">
        <v>2.5377665769818002E-2</v>
      </c>
      <c r="BH38" s="17"/>
      <c r="BI38" s="17">
        <v>2.6440394409298702E-2</v>
      </c>
      <c r="BJ38" s="17">
        <v>3.7804021001703603E-2</v>
      </c>
      <c r="BK38" s="17">
        <v>4.5501316233393402E-2</v>
      </c>
      <c r="BL38" s="17">
        <v>3.3449026981226E-3</v>
      </c>
      <c r="BM38" s="17">
        <v>4.0874015347239903E-2</v>
      </c>
      <c r="BN38" s="17"/>
      <c r="BO38" s="17">
        <v>5.5254253666343602E-2</v>
      </c>
      <c r="BP38" s="17">
        <v>2.0865937043390102E-2</v>
      </c>
      <c r="BQ38" s="17">
        <v>1.96981831779054E-2</v>
      </c>
      <c r="BR38" s="17">
        <v>6.9847616156950201E-3</v>
      </c>
      <c r="BS38" s="17">
        <v>4.6075374815631703E-2</v>
      </c>
      <c r="BT38" s="17">
        <v>1.39599162355626E-2</v>
      </c>
      <c r="BU38" s="17"/>
      <c r="BV38" s="17">
        <v>5.3591235292180101E-2</v>
      </c>
      <c r="BW38" s="17">
        <v>8.5230090247040997E-3</v>
      </c>
      <c r="BX38" s="17"/>
      <c r="BY38" s="17">
        <v>3.1497867606633902E-2</v>
      </c>
      <c r="BZ38" s="17"/>
      <c r="CA38" s="17">
        <v>3.3226679304578302E-2</v>
      </c>
      <c r="CB38" s="17"/>
      <c r="CC38" s="17">
        <v>3.8804607319484798E-2</v>
      </c>
    </row>
    <row r="39" spans="2:81" x14ac:dyDescent="0.3">
      <c r="B39" t="s">
        <v>114</v>
      </c>
      <c r="C39" s="17">
        <v>5.1056288534434395E-4</v>
      </c>
      <c r="D39" s="17">
        <v>0</v>
      </c>
      <c r="E39" s="17">
        <v>1.0110979279618999E-3</v>
      </c>
      <c r="F39" s="17"/>
      <c r="G39" s="17">
        <v>3.6484740011245901E-3</v>
      </c>
      <c r="H39" s="17">
        <v>0</v>
      </c>
      <c r="I39" s="17">
        <v>0</v>
      </c>
      <c r="J39" s="17">
        <v>0</v>
      </c>
      <c r="K39" s="17">
        <v>0</v>
      </c>
      <c r="L39" s="17">
        <v>0</v>
      </c>
      <c r="M39" s="17"/>
      <c r="N39" s="17">
        <v>0</v>
      </c>
      <c r="O39" s="17">
        <v>0</v>
      </c>
      <c r="P39" s="17">
        <v>0</v>
      </c>
      <c r="Q39" s="17">
        <v>2.0463278688026901E-3</v>
      </c>
      <c r="R39" s="17"/>
      <c r="S39" s="17">
        <v>0</v>
      </c>
      <c r="T39" s="17">
        <v>0</v>
      </c>
      <c r="U39" s="17">
        <v>0</v>
      </c>
      <c r="V39" s="17">
        <v>0</v>
      </c>
      <c r="W39" s="17">
        <v>0</v>
      </c>
      <c r="X39" s="17">
        <v>0</v>
      </c>
      <c r="Y39" s="17">
        <v>0</v>
      </c>
      <c r="Z39" s="17">
        <v>0</v>
      </c>
      <c r="AA39" s="17">
        <v>0</v>
      </c>
      <c r="AB39" s="17">
        <v>5.6641176411372099E-3</v>
      </c>
      <c r="AC39" s="17">
        <v>0</v>
      </c>
      <c r="AD39" s="17">
        <v>0</v>
      </c>
      <c r="AE39" s="17"/>
      <c r="AF39" s="17">
        <v>0</v>
      </c>
      <c r="AG39" s="17">
        <v>1.16287820821676E-2</v>
      </c>
      <c r="AH39" s="17">
        <v>0</v>
      </c>
      <c r="AI39" s="17">
        <v>0</v>
      </c>
      <c r="AJ39" s="17">
        <v>0</v>
      </c>
      <c r="AK39" s="17">
        <v>0</v>
      </c>
      <c r="AL39" s="17">
        <v>0</v>
      </c>
      <c r="AM39" s="17">
        <v>0</v>
      </c>
      <c r="AN39" s="17">
        <v>0</v>
      </c>
      <c r="AO39" s="17">
        <v>0</v>
      </c>
      <c r="AP39" s="17">
        <v>0</v>
      </c>
      <c r="AQ39" s="17">
        <v>0</v>
      </c>
      <c r="AR39" s="17">
        <v>0</v>
      </c>
      <c r="AS39" s="17">
        <v>0</v>
      </c>
      <c r="AT39" s="17">
        <v>0</v>
      </c>
      <c r="AU39" s="17">
        <v>0</v>
      </c>
      <c r="AV39" s="17"/>
      <c r="AW39" s="17">
        <v>8.6433703133554501E-4</v>
      </c>
      <c r="AX39" s="17">
        <v>0</v>
      </c>
      <c r="AY39" s="17"/>
      <c r="AZ39" s="17">
        <v>2.80295398875196E-3</v>
      </c>
      <c r="BA39" s="17">
        <v>0</v>
      </c>
      <c r="BB39" s="17"/>
      <c r="BC39" s="17">
        <v>1.2693199870711699E-3</v>
      </c>
      <c r="BD39" s="17">
        <v>0</v>
      </c>
      <c r="BE39" s="17"/>
      <c r="BF39" s="17">
        <v>0</v>
      </c>
      <c r="BG39" s="17">
        <v>5.5159053716583896E-4</v>
      </c>
      <c r="BH39" s="17"/>
      <c r="BI39" s="17">
        <v>0</v>
      </c>
      <c r="BJ39" s="17">
        <v>0</v>
      </c>
      <c r="BK39" s="17">
        <v>0</v>
      </c>
      <c r="BL39" s="17">
        <v>0</v>
      </c>
      <c r="BM39" s="17">
        <v>0</v>
      </c>
      <c r="BN39" s="17"/>
      <c r="BO39" s="17">
        <v>0</v>
      </c>
      <c r="BP39" s="17">
        <v>0</v>
      </c>
      <c r="BQ39" s="17">
        <v>0</v>
      </c>
      <c r="BR39" s="17">
        <v>0</v>
      </c>
      <c r="BS39" s="17">
        <v>0</v>
      </c>
      <c r="BT39" s="17">
        <v>0</v>
      </c>
      <c r="BU39" s="17"/>
      <c r="BV39" s="17">
        <v>0</v>
      </c>
      <c r="BW39" s="17">
        <v>0</v>
      </c>
      <c r="BX39" s="17"/>
      <c r="BY39" s="17">
        <v>0</v>
      </c>
      <c r="BZ39" s="17"/>
      <c r="CA39" s="17">
        <v>0</v>
      </c>
      <c r="CB39" s="17"/>
      <c r="CC39" s="17">
        <v>0</v>
      </c>
    </row>
    <row r="40" spans="2:81" x14ac:dyDescent="0.3">
      <c r="B40" t="s">
        <v>115</v>
      </c>
      <c r="C40" s="17">
        <v>4.1318709661898904E-3</v>
      </c>
      <c r="D40" s="17">
        <v>5.3278129111221902E-3</v>
      </c>
      <c r="E40" s="17">
        <v>2.9804322316573399E-3</v>
      </c>
      <c r="F40" s="17"/>
      <c r="G40" s="17">
        <v>1.0863651255532099E-2</v>
      </c>
      <c r="H40" s="17">
        <v>9.7014273171917402E-3</v>
      </c>
      <c r="I40" s="17">
        <v>3.2186914732788602E-3</v>
      </c>
      <c r="J40" s="17">
        <v>0</v>
      </c>
      <c r="K40" s="17">
        <v>2.9373657639115E-3</v>
      </c>
      <c r="L40" s="17">
        <v>0</v>
      </c>
      <c r="M40" s="17"/>
      <c r="N40" s="17">
        <v>0</v>
      </c>
      <c r="O40" s="17">
        <v>5.4082026483408298E-3</v>
      </c>
      <c r="P40" s="17">
        <v>7.4497684233530096E-3</v>
      </c>
      <c r="Q40" s="17">
        <v>4.3787934656367702E-3</v>
      </c>
      <c r="R40" s="17"/>
      <c r="S40" s="17">
        <v>0</v>
      </c>
      <c r="T40" s="17">
        <v>0</v>
      </c>
      <c r="U40" s="17">
        <v>0</v>
      </c>
      <c r="V40" s="17">
        <v>0</v>
      </c>
      <c r="W40" s="17">
        <v>8.0014810583652705E-3</v>
      </c>
      <c r="X40" s="17">
        <v>2.7705913487881501E-2</v>
      </c>
      <c r="Y40" s="17">
        <v>6.8177993207162602E-3</v>
      </c>
      <c r="Z40" s="17">
        <v>0</v>
      </c>
      <c r="AA40" s="17">
        <v>0</v>
      </c>
      <c r="AB40" s="17">
        <v>0</v>
      </c>
      <c r="AC40" s="17">
        <v>1.06399098170319E-2</v>
      </c>
      <c r="AD40" s="17">
        <v>0</v>
      </c>
      <c r="AE40" s="17"/>
      <c r="AF40" s="17">
        <v>0</v>
      </c>
      <c r="AG40" s="17">
        <v>0</v>
      </c>
      <c r="AH40" s="17">
        <v>1.5211465388825399E-2</v>
      </c>
      <c r="AI40" s="17">
        <v>0</v>
      </c>
      <c r="AJ40" s="17">
        <v>0</v>
      </c>
      <c r="AK40" s="17">
        <v>0</v>
      </c>
      <c r="AL40" s="17">
        <v>4.7067988301298103E-3</v>
      </c>
      <c r="AM40" s="17">
        <v>6.8615279060952501E-3</v>
      </c>
      <c r="AN40" s="17">
        <v>6.4713499454294903E-3</v>
      </c>
      <c r="AO40" s="17">
        <v>0</v>
      </c>
      <c r="AP40" s="17">
        <v>0</v>
      </c>
      <c r="AQ40" s="17">
        <v>0</v>
      </c>
      <c r="AR40" s="17">
        <v>0</v>
      </c>
      <c r="AS40" s="17">
        <v>0</v>
      </c>
      <c r="AT40" s="17">
        <v>1.8940897628204899E-2</v>
      </c>
      <c r="AU40" s="17">
        <v>0</v>
      </c>
      <c r="AV40" s="17"/>
      <c r="AW40" s="17">
        <v>3.7229583016206999E-3</v>
      </c>
      <c r="AX40" s="17">
        <v>4.7563356612843298E-3</v>
      </c>
      <c r="AY40" s="17"/>
      <c r="AZ40" s="17">
        <v>5.9716845908440296E-3</v>
      </c>
      <c r="BA40" s="17">
        <v>3.7221064407112598E-3</v>
      </c>
      <c r="BB40" s="17"/>
      <c r="BC40" s="17">
        <v>4.0633525554555497E-3</v>
      </c>
      <c r="BD40" s="17">
        <v>3.34653189617703E-3</v>
      </c>
      <c r="BE40" s="17"/>
      <c r="BF40" s="17">
        <v>7.1239108585356998E-3</v>
      </c>
      <c r="BG40" s="17">
        <v>3.8914375652065901E-3</v>
      </c>
      <c r="BH40" s="17"/>
      <c r="BI40" s="17">
        <v>0</v>
      </c>
      <c r="BJ40" s="17">
        <v>1.6224791711968E-3</v>
      </c>
      <c r="BK40" s="17">
        <v>0</v>
      </c>
      <c r="BL40" s="17">
        <v>3.1390559958624901E-3</v>
      </c>
      <c r="BM40" s="17">
        <v>1.8081722038557499E-2</v>
      </c>
      <c r="BN40" s="17"/>
      <c r="BO40" s="17">
        <v>2.1701398257929702E-3</v>
      </c>
      <c r="BP40" s="17">
        <v>0</v>
      </c>
      <c r="BQ40" s="17">
        <v>0</v>
      </c>
      <c r="BR40" s="17">
        <v>2.1125739209498099E-3</v>
      </c>
      <c r="BS40" s="17">
        <v>1.4135259220335599E-2</v>
      </c>
      <c r="BT40" s="17">
        <v>1.6864094115048901E-2</v>
      </c>
      <c r="BU40" s="17"/>
      <c r="BV40" s="17">
        <v>2.4972585803797599E-3</v>
      </c>
      <c r="BW40" s="17">
        <v>0</v>
      </c>
      <c r="BX40" s="17"/>
      <c r="BY40" s="17">
        <v>0</v>
      </c>
      <c r="BZ40" s="17"/>
      <c r="CA40" s="17">
        <v>0</v>
      </c>
      <c r="CB40" s="17"/>
      <c r="CC40" s="17">
        <v>0</v>
      </c>
    </row>
    <row r="41" spans="2:81" x14ac:dyDescent="0.3">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row>
    <row r="42" spans="2:81" x14ac:dyDescent="0.3">
      <c r="B42" s="6" t="s">
        <v>125</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row>
    <row r="43" spans="2:81" x14ac:dyDescent="0.3">
      <c r="B43" s="24" t="s">
        <v>94</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row>
    <row r="44" spans="2:81" x14ac:dyDescent="0.3">
      <c r="B44" t="s">
        <v>98</v>
      </c>
      <c r="C44" s="17">
        <v>0.45878843556589299</v>
      </c>
      <c r="D44" s="17">
        <v>0.40494151366108899</v>
      </c>
      <c r="E44" s="17">
        <v>0.51024977134204896</v>
      </c>
      <c r="F44" s="17"/>
      <c r="G44" s="17">
        <v>0.38027038600525598</v>
      </c>
      <c r="H44" s="17">
        <v>0.38882158615033102</v>
      </c>
      <c r="I44" s="17">
        <v>0.40734150884322301</v>
      </c>
      <c r="J44" s="17">
        <v>0.49387189963813999</v>
      </c>
      <c r="K44" s="17">
        <v>0.47755119109738098</v>
      </c>
      <c r="L44" s="17">
        <v>0.56874173658261695</v>
      </c>
      <c r="M44" s="17"/>
      <c r="N44" s="17">
        <v>0.46550311601399103</v>
      </c>
      <c r="O44" s="17">
        <v>0.52157509100500599</v>
      </c>
      <c r="P44" s="17">
        <v>0.400007727352299</v>
      </c>
      <c r="Q44" s="17">
        <v>0.43782060700999698</v>
      </c>
      <c r="R44" s="17"/>
      <c r="S44" s="17">
        <v>0.31879354892321199</v>
      </c>
      <c r="T44" s="17">
        <v>0.498409195524536</v>
      </c>
      <c r="U44" s="17">
        <v>0.43982845210973198</v>
      </c>
      <c r="V44" s="17">
        <v>0.46024412884128701</v>
      </c>
      <c r="W44" s="17">
        <v>0.51328971876929197</v>
      </c>
      <c r="X44" s="17">
        <v>0.42884845240090003</v>
      </c>
      <c r="Y44" s="17">
        <v>0.44789784314284597</v>
      </c>
      <c r="Z44" s="17">
        <v>0.36829271223517801</v>
      </c>
      <c r="AA44" s="17">
        <v>0.49817061008830299</v>
      </c>
      <c r="AB44" s="17">
        <v>0.54114729773360803</v>
      </c>
      <c r="AC44" s="17">
        <v>0.49881847870760199</v>
      </c>
      <c r="AD44" s="17">
        <v>0.64133401007731305</v>
      </c>
      <c r="AE44" s="17"/>
      <c r="AF44" s="17">
        <v>0.60993752045999305</v>
      </c>
      <c r="AG44" s="17">
        <v>0.45920727532347899</v>
      </c>
      <c r="AH44" s="17">
        <v>0.46040518878470699</v>
      </c>
      <c r="AI44" s="17">
        <v>0.394312668792487</v>
      </c>
      <c r="AJ44" s="17">
        <v>0.45289134223757199</v>
      </c>
      <c r="AK44" s="17">
        <v>0.43312850614230902</v>
      </c>
      <c r="AL44" s="17">
        <v>0.50084638658630298</v>
      </c>
      <c r="AM44" s="17">
        <v>0.462002071576461</v>
      </c>
      <c r="AN44" s="17">
        <v>0.54039200356905204</v>
      </c>
      <c r="AO44" s="17">
        <v>0.439044492220793</v>
      </c>
      <c r="AP44" s="17">
        <v>0.45049104153993003</v>
      </c>
      <c r="AQ44" s="17">
        <v>0.54411058861301398</v>
      </c>
      <c r="AR44" s="17">
        <v>0.58999112194034098</v>
      </c>
      <c r="AS44" s="17">
        <v>0.36063487634161201</v>
      </c>
      <c r="AT44" s="17">
        <v>0.43920523467668698</v>
      </c>
      <c r="AU44" s="17">
        <v>0.30345872075282199</v>
      </c>
      <c r="AV44" s="17"/>
      <c r="AW44" s="17">
        <v>0.45595256593581901</v>
      </c>
      <c r="AX44" s="17">
        <v>0.46368586546673701</v>
      </c>
      <c r="AY44" s="17"/>
      <c r="AZ44" s="17">
        <v>0.44039484989655198</v>
      </c>
      <c r="BA44" s="17">
        <v>0.462885067313071</v>
      </c>
      <c r="BB44" s="17"/>
      <c r="BC44" s="17">
        <v>0.42531445360956499</v>
      </c>
      <c r="BD44" s="17">
        <v>0.48298188567511002</v>
      </c>
      <c r="BE44" s="17"/>
      <c r="BF44" s="17">
        <v>0.46801873633090602</v>
      </c>
      <c r="BG44" s="17">
        <v>0.458046709958989</v>
      </c>
      <c r="BH44" s="17"/>
      <c r="BI44" s="17">
        <v>0.42061893929414301</v>
      </c>
      <c r="BJ44" s="17">
        <v>0.50788977116923195</v>
      </c>
      <c r="BK44" s="17">
        <v>0.51201691198269295</v>
      </c>
      <c r="BL44" s="17">
        <v>0.30609425566995102</v>
      </c>
      <c r="BM44" s="17">
        <v>0.46300089472831901</v>
      </c>
      <c r="BN44" s="17"/>
      <c r="BO44" s="17">
        <v>0.48796282669035801</v>
      </c>
      <c r="BP44" s="17">
        <v>0.40110337728053103</v>
      </c>
      <c r="BQ44" s="17">
        <v>0.55314704259795999</v>
      </c>
      <c r="BR44" s="17">
        <v>0.36549081051545401</v>
      </c>
      <c r="BS44" s="17">
        <v>0.428810895542378</v>
      </c>
      <c r="BT44" s="17">
        <v>0.50898097014272503</v>
      </c>
      <c r="BU44" s="17"/>
      <c r="BV44" s="17">
        <v>0.48791933693023998</v>
      </c>
      <c r="BW44" s="17">
        <v>0.54492952456578703</v>
      </c>
      <c r="BX44" s="17"/>
      <c r="BY44" s="17">
        <v>0.39541519982835299</v>
      </c>
      <c r="BZ44" s="17"/>
      <c r="CA44" s="17">
        <v>0.47923295689058298</v>
      </c>
      <c r="CB44" s="17"/>
      <c r="CC44" s="17">
        <v>0.51986302510440596</v>
      </c>
    </row>
    <row r="45" spans="2:81" x14ac:dyDescent="0.3">
      <c r="B45" t="s">
        <v>100</v>
      </c>
      <c r="C45" s="17">
        <v>0.38831668139994602</v>
      </c>
      <c r="D45" s="17">
        <v>0.41437003149002699</v>
      </c>
      <c r="E45" s="17">
        <v>0.36250704313794802</v>
      </c>
      <c r="F45" s="17"/>
      <c r="G45" s="17">
        <v>0.35719545488870302</v>
      </c>
      <c r="H45" s="17">
        <v>0.36826556195659699</v>
      </c>
      <c r="I45" s="17">
        <v>0.37948247033383298</v>
      </c>
      <c r="J45" s="17">
        <v>0.41273467982182799</v>
      </c>
      <c r="K45" s="17">
        <v>0.39335009928851999</v>
      </c>
      <c r="L45" s="17">
        <v>0.40938764277518003</v>
      </c>
      <c r="M45" s="17"/>
      <c r="N45" s="17">
        <v>0.430282700476601</v>
      </c>
      <c r="O45" s="17">
        <v>0.39304223963516599</v>
      </c>
      <c r="P45" s="17">
        <v>0.32187423346835697</v>
      </c>
      <c r="Q45" s="17">
        <v>0.39967147737539399</v>
      </c>
      <c r="R45" s="17"/>
      <c r="S45" s="17">
        <v>0.36827352607601799</v>
      </c>
      <c r="T45" s="17">
        <v>0.41852983978654901</v>
      </c>
      <c r="U45" s="17">
        <v>0.39061457566389302</v>
      </c>
      <c r="V45" s="17">
        <v>0.42229403267274601</v>
      </c>
      <c r="W45" s="17">
        <v>0.372440062502297</v>
      </c>
      <c r="X45" s="17">
        <v>0.34288806612260597</v>
      </c>
      <c r="Y45" s="17">
        <v>0.37207264566840798</v>
      </c>
      <c r="Z45" s="17">
        <v>0.43645260853649798</v>
      </c>
      <c r="AA45" s="17">
        <v>0.43746433447003102</v>
      </c>
      <c r="AB45" s="17">
        <v>0.38679929727788498</v>
      </c>
      <c r="AC45" s="17">
        <v>0.306795844836318</v>
      </c>
      <c r="AD45" s="17">
        <v>0.35500549294700001</v>
      </c>
      <c r="AE45" s="17"/>
      <c r="AF45" s="17">
        <v>0.48487515320447699</v>
      </c>
      <c r="AG45" s="17">
        <v>0.28172990899400402</v>
      </c>
      <c r="AH45" s="17">
        <v>0.32563332630323899</v>
      </c>
      <c r="AI45" s="17">
        <v>0.34961020531176501</v>
      </c>
      <c r="AJ45" s="17">
        <v>0.42355753372482802</v>
      </c>
      <c r="AK45" s="17">
        <v>0.39464243511204</v>
      </c>
      <c r="AL45" s="17">
        <v>0.35594076758061999</v>
      </c>
      <c r="AM45" s="17">
        <v>0.35140711200768998</v>
      </c>
      <c r="AN45" s="17">
        <v>0.39878688881000202</v>
      </c>
      <c r="AO45" s="17">
        <v>0.426959028806846</v>
      </c>
      <c r="AP45" s="17">
        <v>0.42978472783508997</v>
      </c>
      <c r="AQ45" s="17">
        <v>0.42088699872184798</v>
      </c>
      <c r="AR45" s="17">
        <v>0.45583784450745901</v>
      </c>
      <c r="AS45" s="17">
        <v>0.22192356129990501</v>
      </c>
      <c r="AT45" s="17">
        <v>0.39275800282402001</v>
      </c>
      <c r="AU45" s="17">
        <v>0.46511314410659099</v>
      </c>
      <c r="AV45" s="17"/>
      <c r="AW45" s="17">
        <v>0.39342032125175302</v>
      </c>
      <c r="AX45" s="17">
        <v>0.37891126965385102</v>
      </c>
      <c r="AY45" s="17"/>
      <c r="AZ45" s="17">
        <v>0.37110545366206199</v>
      </c>
      <c r="BA45" s="17">
        <v>0.39214997759495801</v>
      </c>
      <c r="BB45" s="17"/>
      <c r="BC45" s="17">
        <v>0.34629238366677201</v>
      </c>
      <c r="BD45" s="17">
        <v>0.41553420249902701</v>
      </c>
      <c r="BE45" s="17"/>
      <c r="BF45" s="17">
        <v>0.38698591597924098</v>
      </c>
      <c r="BG45" s="17">
        <v>0.38842361862923502</v>
      </c>
      <c r="BH45" s="17"/>
      <c r="BI45" s="17">
        <v>0.42510216732635497</v>
      </c>
      <c r="BJ45" s="17">
        <v>0.41887698869351098</v>
      </c>
      <c r="BK45" s="17">
        <v>0.41463066173079699</v>
      </c>
      <c r="BL45" s="17">
        <v>0.34227086554688402</v>
      </c>
      <c r="BM45" s="17">
        <v>0.24453326201486</v>
      </c>
      <c r="BN45" s="17"/>
      <c r="BO45" s="17">
        <v>0.39856583682902802</v>
      </c>
      <c r="BP45" s="17">
        <v>0.38926180906936397</v>
      </c>
      <c r="BQ45" s="17">
        <v>0.436579504868855</v>
      </c>
      <c r="BR45" s="17">
        <v>0.357894859821556</v>
      </c>
      <c r="BS45" s="17">
        <v>0.30113101533554398</v>
      </c>
      <c r="BT45" s="17">
        <v>0.45963020149065298</v>
      </c>
      <c r="BU45" s="17"/>
      <c r="BV45" s="17">
        <v>0.41057713896464598</v>
      </c>
      <c r="BW45" s="17">
        <v>0.43427096478369398</v>
      </c>
      <c r="BX45" s="17"/>
      <c r="BY45" s="17">
        <v>0.37248585747968299</v>
      </c>
      <c r="BZ45" s="17"/>
      <c r="CA45" s="17">
        <v>0.444315347339655</v>
      </c>
      <c r="CB45" s="17"/>
      <c r="CC45" s="17">
        <v>0.42643696126841801</v>
      </c>
    </row>
    <row r="46" spans="2:81" x14ac:dyDescent="0.3">
      <c r="B46" t="s">
        <v>99</v>
      </c>
      <c r="C46" s="17">
        <v>0.35997596091519501</v>
      </c>
      <c r="D46" s="17">
        <v>0.37256779653220701</v>
      </c>
      <c r="E46" s="17">
        <v>0.34910092341105098</v>
      </c>
      <c r="F46" s="17"/>
      <c r="G46" s="17">
        <v>0.24186493697644601</v>
      </c>
      <c r="H46" s="17">
        <v>0.240617038121618</v>
      </c>
      <c r="I46" s="17">
        <v>0.34329536341443601</v>
      </c>
      <c r="J46" s="17">
        <v>0.36660452667048099</v>
      </c>
      <c r="K46" s="17">
        <v>0.50166575301866601</v>
      </c>
      <c r="L46" s="17">
        <v>0.44903318653013002</v>
      </c>
      <c r="M46" s="17"/>
      <c r="N46" s="17">
        <v>0.294538446390329</v>
      </c>
      <c r="O46" s="17">
        <v>0.32784669208699702</v>
      </c>
      <c r="P46" s="17">
        <v>0.418985608694178</v>
      </c>
      <c r="Q46" s="17">
        <v>0.41321346929047797</v>
      </c>
      <c r="R46" s="17"/>
      <c r="S46" s="17">
        <v>0.24877735557407399</v>
      </c>
      <c r="T46" s="17">
        <v>0.37167960480086498</v>
      </c>
      <c r="U46" s="17">
        <v>0.38329543076019101</v>
      </c>
      <c r="V46" s="17">
        <v>0.41224636854598701</v>
      </c>
      <c r="W46" s="17">
        <v>0.37310208389611299</v>
      </c>
      <c r="X46" s="17">
        <v>0.41778087407105302</v>
      </c>
      <c r="Y46" s="17">
        <v>0.402711281610797</v>
      </c>
      <c r="Z46" s="17">
        <v>0.36875717499014099</v>
      </c>
      <c r="AA46" s="17">
        <v>0.37319964014041102</v>
      </c>
      <c r="AB46" s="17">
        <v>0.31432572326660502</v>
      </c>
      <c r="AC46" s="17">
        <v>0.40414818312406398</v>
      </c>
      <c r="AD46" s="17">
        <v>0.293546397516321</v>
      </c>
      <c r="AE46" s="17"/>
      <c r="AF46" s="17">
        <v>0.394703747983568</v>
      </c>
      <c r="AG46" s="17">
        <v>0.37759766387865501</v>
      </c>
      <c r="AH46" s="17">
        <v>0.34029677873265302</v>
      </c>
      <c r="AI46" s="17">
        <v>0.41231269016364103</v>
      </c>
      <c r="AJ46" s="17">
        <v>0.413442334541121</v>
      </c>
      <c r="AK46" s="17">
        <v>0.39398270277486902</v>
      </c>
      <c r="AL46" s="17">
        <v>0.40238261601199299</v>
      </c>
      <c r="AM46" s="17">
        <v>0.32512184806269201</v>
      </c>
      <c r="AN46" s="17">
        <v>0.39236587157639902</v>
      </c>
      <c r="AO46" s="17">
        <v>0.32024540304003302</v>
      </c>
      <c r="AP46" s="17">
        <v>0.33292745500899101</v>
      </c>
      <c r="AQ46" s="17">
        <v>0.33934118995081902</v>
      </c>
      <c r="AR46" s="17">
        <v>0.203632899955038</v>
      </c>
      <c r="AS46" s="17">
        <v>0.37185323918112601</v>
      </c>
      <c r="AT46" s="17">
        <v>0.34757350058306902</v>
      </c>
      <c r="AU46" s="17">
        <v>0.26038663203561402</v>
      </c>
      <c r="AV46" s="17"/>
      <c r="AW46" s="17">
        <v>0.39669758812080702</v>
      </c>
      <c r="AX46" s="17">
        <v>0.30569065434161702</v>
      </c>
      <c r="AY46" s="17"/>
      <c r="AZ46" s="17">
        <v>0.351996044989969</v>
      </c>
      <c r="BA46" s="17">
        <v>0.36175325314667001</v>
      </c>
      <c r="BB46" s="17"/>
      <c r="BC46" s="17">
        <v>0.362530118479576</v>
      </c>
      <c r="BD46" s="17">
        <v>0.36060870154214503</v>
      </c>
      <c r="BE46" s="17"/>
      <c r="BF46" s="17">
        <v>0.33407503650028503</v>
      </c>
      <c r="BG46" s="17">
        <v>0.36205729925617702</v>
      </c>
      <c r="BH46" s="17"/>
      <c r="BI46" s="17">
        <v>0.472659184061058</v>
      </c>
      <c r="BJ46" s="17">
        <v>0.24148991708332801</v>
      </c>
      <c r="BK46" s="17">
        <v>0.22040647464775701</v>
      </c>
      <c r="BL46" s="17">
        <v>0.72776719018701197</v>
      </c>
      <c r="BM46" s="17">
        <v>0.141079290336874</v>
      </c>
      <c r="BN46" s="17"/>
      <c r="BO46" s="17">
        <v>0.18646804775813899</v>
      </c>
      <c r="BP46" s="17">
        <v>0.42790026496702599</v>
      </c>
      <c r="BQ46" s="17">
        <v>0.22211999239142999</v>
      </c>
      <c r="BR46" s="17">
        <v>0.71555190096523802</v>
      </c>
      <c r="BS46" s="17">
        <v>0.17801139576039901</v>
      </c>
      <c r="BT46" s="17">
        <v>0.346022882739766</v>
      </c>
      <c r="BU46" s="17"/>
      <c r="BV46" s="17">
        <v>0.17857777685255899</v>
      </c>
      <c r="BW46" s="17">
        <v>0.35817491911735</v>
      </c>
      <c r="BX46" s="17"/>
      <c r="BY46" s="17">
        <v>0.37806064914267901</v>
      </c>
      <c r="BZ46" s="17"/>
      <c r="CA46" s="17">
        <v>0.153075601545553</v>
      </c>
      <c r="CB46" s="17"/>
      <c r="CC46" s="17">
        <v>0.19138270012653399</v>
      </c>
    </row>
    <row r="47" spans="2:81" x14ac:dyDescent="0.3">
      <c r="B47" t="s">
        <v>117</v>
      </c>
      <c r="C47" s="17">
        <v>0.19430607998079999</v>
      </c>
      <c r="D47" s="17">
        <v>0.185387643198963</v>
      </c>
      <c r="E47" s="17">
        <v>0.201726044402705</v>
      </c>
      <c r="F47" s="17"/>
      <c r="G47" s="17">
        <v>0.21976136290458001</v>
      </c>
      <c r="H47" s="17">
        <v>0.158795173686441</v>
      </c>
      <c r="I47" s="17">
        <v>0.20243522160472299</v>
      </c>
      <c r="J47" s="17">
        <v>0.18090534491358001</v>
      </c>
      <c r="K47" s="17">
        <v>0.22313525340205601</v>
      </c>
      <c r="L47" s="17">
        <v>0.19112595645533301</v>
      </c>
      <c r="M47" s="17"/>
      <c r="N47" s="17">
        <v>0.228774442867411</v>
      </c>
      <c r="O47" s="17">
        <v>0.212698749660679</v>
      </c>
      <c r="P47" s="17">
        <v>0.161972547165146</v>
      </c>
      <c r="Q47" s="17">
        <v>0.16561070773408501</v>
      </c>
      <c r="R47" s="17"/>
      <c r="S47" s="17">
        <v>0.223861701278354</v>
      </c>
      <c r="T47" s="17">
        <v>0.23788082628309201</v>
      </c>
      <c r="U47" s="17">
        <v>0.152973843270615</v>
      </c>
      <c r="V47" s="17">
        <v>0.17138082023982601</v>
      </c>
      <c r="W47" s="17">
        <v>0.16386695840382501</v>
      </c>
      <c r="X47" s="17">
        <v>0.193816690592714</v>
      </c>
      <c r="Y47" s="17">
        <v>0.175466818357744</v>
      </c>
      <c r="Z47" s="17">
        <v>0.139578295644843</v>
      </c>
      <c r="AA47" s="17">
        <v>0.18434835499757499</v>
      </c>
      <c r="AB47" s="17">
        <v>0.21206151299419601</v>
      </c>
      <c r="AC47" s="17">
        <v>0.17693251387252601</v>
      </c>
      <c r="AD47" s="17">
        <v>0.254508805878494</v>
      </c>
      <c r="AE47" s="17"/>
      <c r="AF47" s="17">
        <v>0.29265253167023902</v>
      </c>
      <c r="AG47" s="17">
        <v>0.16653661916933099</v>
      </c>
      <c r="AH47" s="17">
        <v>0.20434497740972199</v>
      </c>
      <c r="AI47" s="17">
        <v>0.22201803486637101</v>
      </c>
      <c r="AJ47" s="17">
        <v>0.17565471370474101</v>
      </c>
      <c r="AK47" s="17">
        <v>0.16340297623349101</v>
      </c>
      <c r="AL47" s="17">
        <v>0.170249632009319</v>
      </c>
      <c r="AM47" s="17">
        <v>0.178217186217734</v>
      </c>
      <c r="AN47" s="17">
        <v>0.212997612366739</v>
      </c>
      <c r="AO47" s="17">
        <v>0.239852540376287</v>
      </c>
      <c r="AP47" s="17">
        <v>0.14504339925387599</v>
      </c>
      <c r="AQ47" s="17">
        <v>0.22773361024143299</v>
      </c>
      <c r="AR47" s="17">
        <v>0.27431387837237597</v>
      </c>
      <c r="AS47" s="17">
        <v>0.13445718720125599</v>
      </c>
      <c r="AT47" s="17">
        <v>0.277013084568135</v>
      </c>
      <c r="AU47" s="17">
        <v>0.21236471241166499</v>
      </c>
      <c r="AV47" s="17"/>
      <c r="AW47" s="17">
        <v>0.18362963784252401</v>
      </c>
      <c r="AX47" s="17">
        <v>0.20987836717848399</v>
      </c>
      <c r="AY47" s="17"/>
      <c r="AZ47" s="17">
        <v>0.18744368493393199</v>
      </c>
      <c r="BA47" s="17">
        <v>0.19583447721209901</v>
      </c>
      <c r="BB47" s="17"/>
      <c r="BC47" s="17">
        <v>0.19174879540096401</v>
      </c>
      <c r="BD47" s="17">
        <v>0.198373673761883</v>
      </c>
      <c r="BE47" s="17"/>
      <c r="BF47" s="17">
        <v>0.25984059441256602</v>
      </c>
      <c r="BG47" s="17">
        <v>0.189039878073891</v>
      </c>
      <c r="BH47" s="17"/>
      <c r="BI47" s="17">
        <v>0.14357078469716</v>
      </c>
      <c r="BJ47" s="17">
        <v>0.25864213977793699</v>
      </c>
      <c r="BK47" s="17">
        <v>0.261285463988774</v>
      </c>
      <c r="BL47" s="17">
        <v>6.0977984824282801E-2</v>
      </c>
      <c r="BM47" s="17">
        <v>0.33690371686985199</v>
      </c>
      <c r="BN47" s="17"/>
      <c r="BO47" s="17">
        <v>0.29021386149332901</v>
      </c>
      <c r="BP47" s="17">
        <v>0.157473328558633</v>
      </c>
      <c r="BQ47" s="17">
        <v>0.224613459767629</v>
      </c>
      <c r="BR47" s="17">
        <v>6.21233410997711E-2</v>
      </c>
      <c r="BS47" s="17">
        <v>0.39185668527249001</v>
      </c>
      <c r="BT47" s="17">
        <v>0.14038981901235101</v>
      </c>
      <c r="BU47" s="17"/>
      <c r="BV47" s="17">
        <v>0.29834803961412798</v>
      </c>
      <c r="BW47" s="17">
        <v>0.18499843625499299</v>
      </c>
      <c r="BX47" s="17"/>
      <c r="BY47" s="17">
        <v>0.16694325534106799</v>
      </c>
      <c r="BZ47" s="17"/>
      <c r="CA47" s="17">
        <v>0.30571244212436</v>
      </c>
      <c r="CB47" s="17"/>
      <c r="CC47" s="17">
        <v>0.27413169032266099</v>
      </c>
    </row>
    <row r="48" spans="2:81" x14ac:dyDescent="0.3">
      <c r="B48" t="s">
        <v>102</v>
      </c>
      <c r="C48" s="17">
        <v>0.176182005662188</v>
      </c>
      <c r="D48" s="17">
        <v>0.19744505837861601</v>
      </c>
      <c r="E48" s="17">
        <v>0.15510896130135601</v>
      </c>
      <c r="F48" s="17"/>
      <c r="G48" s="17">
        <v>0.22596819356431</v>
      </c>
      <c r="H48" s="17">
        <v>0.28525403344029898</v>
      </c>
      <c r="I48" s="17">
        <v>0.16546283821177099</v>
      </c>
      <c r="J48" s="17">
        <v>0.17478472340141099</v>
      </c>
      <c r="K48" s="17">
        <v>0.108085564537937</v>
      </c>
      <c r="L48" s="17">
        <v>0.10975601240892401</v>
      </c>
      <c r="M48" s="17"/>
      <c r="N48" s="17">
        <v>0.169458698729167</v>
      </c>
      <c r="O48" s="17">
        <v>0.161110301946812</v>
      </c>
      <c r="P48" s="17">
        <v>0.180107976676222</v>
      </c>
      <c r="Q48" s="17">
        <v>0.19293771538480001</v>
      </c>
      <c r="R48" s="17"/>
      <c r="S48" s="17">
        <v>0.22186445133167801</v>
      </c>
      <c r="T48" s="17">
        <v>0.177499376327377</v>
      </c>
      <c r="U48" s="17">
        <v>0.163551919039681</v>
      </c>
      <c r="V48" s="17">
        <v>0.18739703974574401</v>
      </c>
      <c r="W48" s="17">
        <v>0.161469768193793</v>
      </c>
      <c r="X48" s="17">
        <v>0.16527119053422101</v>
      </c>
      <c r="Y48" s="17">
        <v>0.19100099455740099</v>
      </c>
      <c r="Z48" s="17">
        <v>0.15345726450202801</v>
      </c>
      <c r="AA48" s="17">
        <v>0.166093308569883</v>
      </c>
      <c r="AB48" s="17">
        <v>0.19482933447609299</v>
      </c>
      <c r="AC48" s="17">
        <v>7.5944654753120996E-2</v>
      </c>
      <c r="AD48" s="17">
        <v>0.16232785772088501</v>
      </c>
      <c r="AE48" s="17"/>
      <c r="AF48" s="17">
        <v>0.605296252016432</v>
      </c>
      <c r="AG48" s="17">
        <v>0.25770324941682599</v>
      </c>
      <c r="AH48" s="17">
        <v>0.20828650592686301</v>
      </c>
      <c r="AI48" s="17">
        <v>0.186632382544171</v>
      </c>
      <c r="AJ48" s="17">
        <v>0.14465507898525501</v>
      </c>
      <c r="AK48" s="17">
        <v>0.201848818913475</v>
      </c>
      <c r="AL48" s="17">
        <v>0.18271284316200601</v>
      </c>
      <c r="AM48" s="17">
        <v>0.16406272702361799</v>
      </c>
      <c r="AN48" s="17">
        <v>0.101789253019533</v>
      </c>
      <c r="AO48" s="17">
        <v>0.102251005128699</v>
      </c>
      <c r="AP48" s="17">
        <v>0.20671209004958899</v>
      </c>
      <c r="AQ48" s="17">
        <v>0.168048400532018</v>
      </c>
      <c r="AR48" s="17">
        <v>0.187742463317431</v>
      </c>
      <c r="AS48" s="17">
        <v>0.26258159969917799</v>
      </c>
      <c r="AT48" s="17">
        <v>9.8546200050349003E-2</v>
      </c>
      <c r="AU48" s="17">
        <v>0.18863044152893901</v>
      </c>
      <c r="AV48" s="17"/>
      <c r="AW48" s="17">
        <v>0.16542658110059999</v>
      </c>
      <c r="AX48" s="17">
        <v>0.19173735556454599</v>
      </c>
      <c r="AY48" s="17"/>
      <c r="AZ48" s="17">
        <v>0.18382421409359401</v>
      </c>
      <c r="BA48" s="17">
        <v>0.17447992787042699</v>
      </c>
      <c r="BB48" s="17"/>
      <c r="BC48" s="17">
        <v>0.20061288844977901</v>
      </c>
      <c r="BD48" s="17">
        <v>0.15830629254172199</v>
      </c>
      <c r="BE48" s="17"/>
      <c r="BF48" s="17">
        <v>0.177197573747822</v>
      </c>
      <c r="BG48" s="17">
        <v>0.17610039696125299</v>
      </c>
      <c r="BH48" s="17"/>
      <c r="BI48" s="17">
        <v>0.115948796072481</v>
      </c>
      <c r="BJ48" s="17">
        <v>0.214935300110909</v>
      </c>
      <c r="BK48" s="17">
        <v>0.18970974100028501</v>
      </c>
      <c r="BL48" s="17">
        <v>0.14170731554532501</v>
      </c>
      <c r="BM48" s="17">
        <v>0.19284639756299601</v>
      </c>
      <c r="BN48" s="17"/>
      <c r="BO48" s="17">
        <v>0.217435732153585</v>
      </c>
      <c r="BP48" s="17">
        <v>0.161088086729444</v>
      </c>
      <c r="BQ48" s="17">
        <v>0.169228583591916</v>
      </c>
      <c r="BR48" s="17">
        <v>0.13970878526557901</v>
      </c>
      <c r="BS48" s="17">
        <v>0.19480472968323501</v>
      </c>
      <c r="BT48" s="17">
        <v>0.17527554016883901</v>
      </c>
      <c r="BU48" s="17"/>
      <c r="BV48" s="17">
        <v>0.21368614892277599</v>
      </c>
      <c r="BW48" s="17">
        <v>0.21725213766235099</v>
      </c>
      <c r="BX48" s="17"/>
      <c r="BY48" s="17">
        <v>0.24140483092279</v>
      </c>
      <c r="BZ48" s="17"/>
      <c r="CA48" s="17">
        <v>0.252153645530659</v>
      </c>
      <c r="CB48" s="17"/>
      <c r="CC48" s="17">
        <v>0.23861986909062299</v>
      </c>
    </row>
    <row r="49" spans="2:81" x14ac:dyDescent="0.3">
      <c r="B49" t="s">
        <v>101</v>
      </c>
      <c r="C49" s="17">
        <v>0.17040137645008099</v>
      </c>
      <c r="D49" s="17">
        <v>0.168651119940152</v>
      </c>
      <c r="E49" s="17">
        <v>0.17278245169741299</v>
      </c>
      <c r="F49" s="17"/>
      <c r="G49" s="17">
        <v>0.182618414449737</v>
      </c>
      <c r="H49" s="17">
        <v>0.19146674649901599</v>
      </c>
      <c r="I49" s="17">
        <v>0.179358469876928</v>
      </c>
      <c r="J49" s="17">
        <v>0.17131176907499401</v>
      </c>
      <c r="K49" s="17">
        <v>0.15092234590231299</v>
      </c>
      <c r="L49" s="17">
        <v>0.150184033251368</v>
      </c>
      <c r="M49" s="17"/>
      <c r="N49" s="17">
        <v>0.16051926936258201</v>
      </c>
      <c r="O49" s="17">
        <v>0.16460039988803701</v>
      </c>
      <c r="P49" s="17">
        <v>0.16662183410371001</v>
      </c>
      <c r="Q49" s="17">
        <v>0.19179241898407301</v>
      </c>
      <c r="R49" s="17"/>
      <c r="S49" s="17">
        <v>0.23241833639936299</v>
      </c>
      <c r="T49" s="17">
        <v>0.147274888251193</v>
      </c>
      <c r="U49" s="17">
        <v>0.14795251136344101</v>
      </c>
      <c r="V49" s="17">
        <v>0.13896663162778</v>
      </c>
      <c r="W49" s="17">
        <v>0.185844177741567</v>
      </c>
      <c r="X49" s="17">
        <v>0.25290300113487502</v>
      </c>
      <c r="Y49" s="17">
        <v>0.17517110766229901</v>
      </c>
      <c r="Z49" s="17">
        <v>0.12737695463363699</v>
      </c>
      <c r="AA49" s="17">
        <v>0.168314878816263</v>
      </c>
      <c r="AB49" s="17">
        <v>0.105328164672403</v>
      </c>
      <c r="AC49" s="17">
        <v>0.16058711260004799</v>
      </c>
      <c r="AD49" s="17">
        <v>0.115636092226163</v>
      </c>
      <c r="AE49" s="17"/>
      <c r="AF49" s="17">
        <v>0</v>
      </c>
      <c r="AG49" s="17">
        <v>0.18819014905094</v>
      </c>
      <c r="AH49" s="17">
        <v>0.191649276224586</v>
      </c>
      <c r="AI49" s="17">
        <v>0.22141243401146901</v>
      </c>
      <c r="AJ49" s="17">
        <v>0.17600281455442501</v>
      </c>
      <c r="AK49" s="17">
        <v>0.17525341397686101</v>
      </c>
      <c r="AL49" s="17">
        <v>0.18892013947727099</v>
      </c>
      <c r="AM49" s="17">
        <v>0.130139096443427</v>
      </c>
      <c r="AN49" s="17">
        <v>0.139454883575656</v>
      </c>
      <c r="AO49" s="17">
        <v>0.20141000147031901</v>
      </c>
      <c r="AP49" s="17">
        <v>0.19298282384236101</v>
      </c>
      <c r="AQ49" s="17">
        <v>0.103795650928099</v>
      </c>
      <c r="AR49" s="17">
        <v>0.15041170741623</v>
      </c>
      <c r="AS49" s="17">
        <v>0.17673917680897799</v>
      </c>
      <c r="AT49" s="17">
        <v>0.121955789071341</v>
      </c>
      <c r="AU49" s="17">
        <v>0.20362520218494901</v>
      </c>
      <c r="AV49" s="17"/>
      <c r="AW49" s="17">
        <v>0.17365795456039301</v>
      </c>
      <c r="AX49" s="17">
        <v>0.16690608209032301</v>
      </c>
      <c r="AY49" s="17"/>
      <c r="AZ49" s="17">
        <v>0.14893860688806401</v>
      </c>
      <c r="BA49" s="17">
        <v>0.175181578894059</v>
      </c>
      <c r="BB49" s="17"/>
      <c r="BC49" s="17">
        <v>0.185076497478948</v>
      </c>
      <c r="BD49" s="17">
        <v>0.16281718974088599</v>
      </c>
      <c r="BE49" s="17"/>
      <c r="BF49" s="17">
        <v>0.205113738669324</v>
      </c>
      <c r="BG49" s="17">
        <v>0.16761197136030001</v>
      </c>
      <c r="BH49" s="17"/>
      <c r="BI49" s="17">
        <v>0.20630157370570601</v>
      </c>
      <c r="BJ49" s="17">
        <v>0.14919699978269901</v>
      </c>
      <c r="BK49" s="17">
        <v>8.4852079077310197E-2</v>
      </c>
      <c r="BL49" s="17">
        <v>0.20322999891655599</v>
      </c>
      <c r="BM49" s="17">
        <v>0.194995301510998</v>
      </c>
      <c r="BN49" s="17"/>
      <c r="BO49" s="17">
        <v>0.14408255055143901</v>
      </c>
      <c r="BP49" s="17">
        <v>0.18795655870185801</v>
      </c>
      <c r="BQ49" s="17">
        <v>0.13055715044308</v>
      </c>
      <c r="BR49" s="17">
        <v>0.177890925532905</v>
      </c>
      <c r="BS49" s="17">
        <v>0.17302289483889499</v>
      </c>
      <c r="BT49" s="17">
        <v>0.19338312710164901</v>
      </c>
      <c r="BU49" s="17"/>
      <c r="BV49" s="17">
        <v>0.14949833096178899</v>
      </c>
      <c r="BW49" s="17">
        <v>0.14863811195729701</v>
      </c>
      <c r="BX49" s="17"/>
      <c r="BY49" s="17">
        <v>0.20811123368850601</v>
      </c>
      <c r="BZ49" s="17"/>
      <c r="CA49" s="17">
        <v>0.17269847139611</v>
      </c>
      <c r="CB49" s="17"/>
      <c r="CC49" s="17">
        <v>0.162388337014745</v>
      </c>
    </row>
    <row r="50" spans="2:81" x14ac:dyDescent="0.3">
      <c r="B50" t="s">
        <v>104</v>
      </c>
      <c r="C50" s="17">
        <v>0.16027794968776601</v>
      </c>
      <c r="D50" s="17">
        <v>0.13198946170336501</v>
      </c>
      <c r="E50" s="17">
        <v>0.18749595203408201</v>
      </c>
      <c r="F50" s="17"/>
      <c r="G50" s="17">
        <v>0.209926702830115</v>
      </c>
      <c r="H50" s="17">
        <v>0.17896093931738899</v>
      </c>
      <c r="I50" s="17">
        <v>0.18546963445586201</v>
      </c>
      <c r="J50" s="17">
        <v>0.16630123867067501</v>
      </c>
      <c r="K50" s="17">
        <v>0.14209601628311699</v>
      </c>
      <c r="L50" s="17">
        <v>9.8846497487471402E-2</v>
      </c>
      <c r="M50" s="17"/>
      <c r="N50" s="17">
        <v>0.14295287348767299</v>
      </c>
      <c r="O50" s="17">
        <v>0.14197971245815999</v>
      </c>
      <c r="P50" s="17">
        <v>0.15306134754182499</v>
      </c>
      <c r="Q50" s="17">
        <v>0.203286239003313</v>
      </c>
      <c r="R50" s="17"/>
      <c r="S50" s="17">
        <v>0.166490105075873</v>
      </c>
      <c r="T50" s="17">
        <v>0.15777661068896801</v>
      </c>
      <c r="U50" s="17">
        <v>0.16813651014169001</v>
      </c>
      <c r="V50" s="17">
        <v>0.100427255454311</v>
      </c>
      <c r="W50" s="17">
        <v>0.13155246409527899</v>
      </c>
      <c r="X50" s="17">
        <v>0.143180587098692</v>
      </c>
      <c r="Y50" s="17">
        <v>0.20046055925490699</v>
      </c>
      <c r="Z50" s="17">
        <v>0.150370843262389</v>
      </c>
      <c r="AA50" s="17">
        <v>0.155444832799465</v>
      </c>
      <c r="AB50" s="17">
        <v>0.195206552831799</v>
      </c>
      <c r="AC50" s="17">
        <v>0.200920467463029</v>
      </c>
      <c r="AD50" s="17">
        <v>0.17020887522853501</v>
      </c>
      <c r="AE50" s="17"/>
      <c r="AF50" s="17">
        <v>0.426197392932672</v>
      </c>
      <c r="AG50" s="17">
        <v>0.20879132818149301</v>
      </c>
      <c r="AH50" s="17">
        <v>0.19311881432316599</v>
      </c>
      <c r="AI50" s="17">
        <v>0.19367170808968101</v>
      </c>
      <c r="AJ50" s="17">
        <v>0.184999075654733</v>
      </c>
      <c r="AK50" s="17">
        <v>0.17576834176504799</v>
      </c>
      <c r="AL50" s="17">
        <v>0.17879154313692999</v>
      </c>
      <c r="AM50" s="17">
        <v>0.117682775114807</v>
      </c>
      <c r="AN50" s="17">
        <v>0.11251797660278599</v>
      </c>
      <c r="AO50" s="17">
        <v>0.15815493718103199</v>
      </c>
      <c r="AP50" s="17">
        <v>0.125523197570133</v>
      </c>
      <c r="AQ50" s="17">
        <v>9.8824591159470093E-2</v>
      </c>
      <c r="AR50" s="17">
        <v>0.20656293540630999</v>
      </c>
      <c r="AS50" s="17">
        <v>0.15273846486678699</v>
      </c>
      <c r="AT50" s="17">
        <v>0.124142666895451</v>
      </c>
      <c r="AU50" s="17">
        <v>0.14459144751973799</v>
      </c>
      <c r="AV50" s="17"/>
      <c r="AW50" s="17">
        <v>0.13899979095431</v>
      </c>
      <c r="AX50" s="17">
        <v>0.19015875405657701</v>
      </c>
      <c r="AY50" s="17"/>
      <c r="AZ50" s="17">
        <v>0.145808695200148</v>
      </c>
      <c r="BA50" s="17">
        <v>0.163500551759898</v>
      </c>
      <c r="BB50" s="17"/>
      <c r="BC50" s="17">
        <v>0.18582570347501201</v>
      </c>
      <c r="BD50" s="17">
        <v>0.142978181509576</v>
      </c>
      <c r="BE50" s="17"/>
      <c r="BF50" s="17">
        <v>0.15861575039352899</v>
      </c>
      <c r="BG50" s="17">
        <v>0.160411520176063</v>
      </c>
      <c r="BH50" s="17"/>
      <c r="BI50" s="17">
        <v>6.7874089890507597E-2</v>
      </c>
      <c r="BJ50" s="17">
        <v>0.16958961650447801</v>
      </c>
      <c r="BK50" s="17">
        <v>0.18212342642996199</v>
      </c>
      <c r="BL50" s="17">
        <v>0.118629198597458</v>
      </c>
      <c r="BM50" s="17">
        <v>0.28456903308713299</v>
      </c>
      <c r="BN50" s="17"/>
      <c r="BO50" s="17">
        <v>0.151529070218233</v>
      </c>
      <c r="BP50" s="17">
        <v>9.4941229581980105E-2</v>
      </c>
      <c r="BQ50" s="17">
        <v>0.16795929823014999</v>
      </c>
      <c r="BR50" s="17">
        <v>0.12892627423048</v>
      </c>
      <c r="BS50" s="17">
        <v>0.32528505182707002</v>
      </c>
      <c r="BT50" s="17">
        <v>0.16874316496994199</v>
      </c>
      <c r="BU50" s="17"/>
      <c r="BV50" s="17">
        <v>0.15065543733576001</v>
      </c>
      <c r="BW50" s="17">
        <v>0.2047073970586</v>
      </c>
      <c r="BX50" s="17"/>
      <c r="BY50" s="17">
        <v>0.121430942843043</v>
      </c>
      <c r="BZ50" s="17"/>
      <c r="CA50" s="17">
        <v>0.159549151761257</v>
      </c>
      <c r="CB50" s="17"/>
      <c r="CC50" s="17">
        <v>0.16113064610833899</v>
      </c>
    </row>
    <row r="51" spans="2:81" x14ac:dyDescent="0.3">
      <c r="B51" t="s">
        <v>118</v>
      </c>
      <c r="C51" s="17">
        <v>0.157219200665076</v>
      </c>
      <c r="D51" s="17">
        <v>0.15730548923535401</v>
      </c>
      <c r="E51" s="17">
        <v>0.157755052444113</v>
      </c>
      <c r="F51" s="17"/>
      <c r="G51" s="17">
        <v>0.11036842486755601</v>
      </c>
      <c r="H51" s="17">
        <v>0.17201503668514401</v>
      </c>
      <c r="I51" s="17">
        <v>0.147109011204793</v>
      </c>
      <c r="J51" s="17">
        <v>0.17723474835657199</v>
      </c>
      <c r="K51" s="17">
        <v>0.178331964880062</v>
      </c>
      <c r="L51" s="17">
        <v>0.154305886237319</v>
      </c>
      <c r="M51" s="17"/>
      <c r="N51" s="17">
        <v>0.14193230790658101</v>
      </c>
      <c r="O51" s="17">
        <v>0.15462457055581799</v>
      </c>
      <c r="P51" s="17">
        <v>0.19401710594213301</v>
      </c>
      <c r="Q51" s="17">
        <v>0.143493808418933</v>
      </c>
      <c r="R51" s="17"/>
      <c r="S51" s="17">
        <v>0.19514868552556899</v>
      </c>
      <c r="T51" s="17">
        <v>0.17391145708816599</v>
      </c>
      <c r="U51" s="17">
        <v>0.197454964755367</v>
      </c>
      <c r="V51" s="17">
        <v>0.160622835328633</v>
      </c>
      <c r="W51" s="17">
        <v>0.138418999070479</v>
      </c>
      <c r="X51" s="17">
        <v>0.119457329054067</v>
      </c>
      <c r="Y51" s="17">
        <v>0.169990126722455</v>
      </c>
      <c r="Z51" s="17">
        <v>0.143443392622012</v>
      </c>
      <c r="AA51" s="17">
        <v>0.15208702898580001</v>
      </c>
      <c r="AB51" s="17">
        <v>0.125507123242939</v>
      </c>
      <c r="AC51" s="17">
        <v>0.148445406464393</v>
      </c>
      <c r="AD51" s="17">
        <v>5.9821952911780898E-2</v>
      </c>
      <c r="AE51" s="17"/>
      <c r="AF51" s="17">
        <v>0</v>
      </c>
      <c r="AG51" s="17">
        <v>0.117084117069157</v>
      </c>
      <c r="AH51" s="17">
        <v>0.207562047809495</v>
      </c>
      <c r="AI51" s="17">
        <v>0.13779226174001899</v>
      </c>
      <c r="AJ51" s="17">
        <v>0.13430063459827199</v>
      </c>
      <c r="AK51" s="17">
        <v>0.18410452816157</v>
      </c>
      <c r="AL51" s="17">
        <v>0.16477787458880599</v>
      </c>
      <c r="AM51" s="17">
        <v>0.162680746605214</v>
      </c>
      <c r="AN51" s="17">
        <v>0.16541376465216601</v>
      </c>
      <c r="AO51" s="17">
        <v>0.18954062538404601</v>
      </c>
      <c r="AP51" s="17">
        <v>0.12593177444798301</v>
      </c>
      <c r="AQ51" s="17">
        <v>0.17159280307070501</v>
      </c>
      <c r="AR51" s="17">
        <v>0.11406142843405601</v>
      </c>
      <c r="AS51" s="17">
        <v>0.17365338962670501</v>
      </c>
      <c r="AT51" s="17">
        <v>9.8016077966358597E-2</v>
      </c>
      <c r="AU51" s="17">
        <v>0.195409470127659</v>
      </c>
      <c r="AV51" s="17"/>
      <c r="AW51" s="17">
        <v>0.16405889599328399</v>
      </c>
      <c r="AX51" s="17">
        <v>0.147363694578585</v>
      </c>
      <c r="AY51" s="17"/>
      <c r="AZ51" s="17">
        <v>0.18756318366368099</v>
      </c>
      <c r="BA51" s="17">
        <v>0.150460968402886</v>
      </c>
      <c r="BB51" s="17"/>
      <c r="BC51" s="17">
        <v>0.16598393755506699</v>
      </c>
      <c r="BD51" s="17">
        <v>0.149296373539058</v>
      </c>
      <c r="BE51" s="17"/>
      <c r="BF51" s="17">
        <v>0.155268310031174</v>
      </c>
      <c r="BG51" s="17">
        <v>0.15737596972128301</v>
      </c>
      <c r="BH51" s="17"/>
      <c r="BI51" s="17">
        <v>0.19061330683508501</v>
      </c>
      <c r="BJ51" s="17">
        <v>0.11569409843259799</v>
      </c>
      <c r="BK51" s="17">
        <v>0.128076179354429</v>
      </c>
      <c r="BL51" s="17">
        <v>0.27692181814963501</v>
      </c>
      <c r="BM51" s="17">
        <v>0.13573829809471999</v>
      </c>
      <c r="BN51" s="17"/>
      <c r="BO51" s="17">
        <v>0.112885663870382</v>
      </c>
      <c r="BP51" s="17">
        <v>0.15945477022356</v>
      </c>
      <c r="BQ51" s="17">
        <v>0.14402552060920201</v>
      </c>
      <c r="BR51" s="17">
        <v>0.29041354658221802</v>
      </c>
      <c r="BS51" s="17">
        <v>7.1686297823568002E-2</v>
      </c>
      <c r="BT51" s="17">
        <v>0.15231682142790001</v>
      </c>
      <c r="BU51" s="17"/>
      <c r="BV51" s="17">
        <v>0.113298293272902</v>
      </c>
      <c r="BW51" s="17">
        <v>0.120137668924824</v>
      </c>
      <c r="BX51" s="17"/>
      <c r="BY51" s="17">
        <v>0.16252878498821899</v>
      </c>
      <c r="BZ51" s="17"/>
      <c r="CA51" s="17">
        <v>0.101903211634847</v>
      </c>
      <c r="CB51" s="17"/>
      <c r="CC51" s="17">
        <v>0.11713972109883999</v>
      </c>
    </row>
    <row r="52" spans="2:81" x14ac:dyDescent="0.3">
      <c r="B52" t="s">
        <v>107</v>
      </c>
      <c r="C52" s="17">
        <v>0.15058095677943101</v>
      </c>
      <c r="D52" s="17">
        <v>0.14283704999869001</v>
      </c>
      <c r="E52" s="17">
        <v>0.158736146393061</v>
      </c>
      <c r="F52" s="17"/>
      <c r="G52" s="17">
        <v>9.7870084901192894E-2</v>
      </c>
      <c r="H52" s="17">
        <v>8.7074348634732804E-2</v>
      </c>
      <c r="I52" s="17">
        <v>0.13925105723752201</v>
      </c>
      <c r="J52" s="17">
        <v>0.15395035076170699</v>
      </c>
      <c r="K52" s="17">
        <v>0.178961372282821</v>
      </c>
      <c r="L52" s="17">
        <v>0.22480581355468901</v>
      </c>
      <c r="M52" s="17"/>
      <c r="N52" s="17">
        <v>0.158755151501557</v>
      </c>
      <c r="O52" s="17">
        <v>0.138691774625818</v>
      </c>
      <c r="P52" s="17">
        <v>0.172478655610213</v>
      </c>
      <c r="Q52" s="17">
        <v>0.13218952852014501</v>
      </c>
      <c r="R52" s="17"/>
      <c r="S52" s="17">
        <v>0.13276283049290499</v>
      </c>
      <c r="T52" s="17">
        <v>0.14060180382147999</v>
      </c>
      <c r="U52" s="17">
        <v>0.169358231009339</v>
      </c>
      <c r="V52" s="17">
        <v>0.17947591113851</v>
      </c>
      <c r="W52" s="17">
        <v>0.152850966277122</v>
      </c>
      <c r="X52" s="17">
        <v>0.108035072199569</v>
      </c>
      <c r="Y52" s="17">
        <v>0.177354022397605</v>
      </c>
      <c r="Z52" s="17">
        <v>0.227921840459889</v>
      </c>
      <c r="AA52" s="17">
        <v>0.126257964185083</v>
      </c>
      <c r="AB52" s="17">
        <v>0.15024686996080699</v>
      </c>
      <c r="AC52" s="17">
        <v>0.19025772954943199</v>
      </c>
      <c r="AD52" s="17">
        <v>0.112439974137151</v>
      </c>
      <c r="AE52" s="17"/>
      <c r="AF52" s="17">
        <v>0</v>
      </c>
      <c r="AG52" s="17">
        <v>0.12184614388244799</v>
      </c>
      <c r="AH52" s="17">
        <v>0.15024263559756701</v>
      </c>
      <c r="AI52" s="17">
        <v>9.4376884667335306E-2</v>
      </c>
      <c r="AJ52" s="17">
        <v>0.16478727064916701</v>
      </c>
      <c r="AK52" s="17">
        <v>0.14733612463107701</v>
      </c>
      <c r="AL52" s="17">
        <v>0.13294140289760401</v>
      </c>
      <c r="AM52" s="17">
        <v>0.20811618345690899</v>
      </c>
      <c r="AN52" s="17">
        <v>0.14614973316961499</v>
      </c>
      <c r="AO52" s="17">
        <v>0.16697600943754001</v>
      </c>
      <c r="AP52" s="17">
        <v>0.174547684188432</v>
      </c>
      <c r="AQ52" s="17">
        <v>0.17876128489249199</v>
      </c>
      <c r="AR52" s="17">
        <v>7.8574707613459804E-2</v>
      </c>
      <c r="AS52" s="17">
        <v>0.16883361625086701</v>
      </c>
      <c r="AT52" s="17">
        <v>7.9200851605017303E-2</v>
      </c>
      <c r="AU52" s="17">
        <v>0.18333944365392901</v>
      </c>
      <c r="AV52" s="17"/>
      <c r="AW52" s="17">
        <v>0.15822020167716799</v>
      </c>
      <c r="AX52" s="17">
        <v>0.138282007210315</v>
      </c>
      <c r="AY52" s="17"/>
      <c r="AZ52" s="17">
        <v>0.16354860842417901</v>
      </c>
      <c r="BA52" s="17">
        <v>0.14769279270043001</v>
      </c>
      <c r="BB52" s="17"/>
      <c r="BC52" s="17">
        <v>0.135304743934898</v>
      </c>
      <c r="BD52" s="17">
        <v>0.16163935063634099</v>
      </c>
      <c r="BE52" s="17"/>
      <c r="BF52" s="17">
        <v>0.14569045408342399</v>
      </c>
      <c r="BG52" s="17">
        <v>0.150973946257522</v>
      </c>
      <c r="BH52" s="17"/>
      <c r="BI52" s="17">
        <v>0.21588889676157699</v>
      </c>
      <c r="BJ52" s="17">
        <v>0.114730079216909</v>
      </c>
      <c r="BK52" s="17">
        <v>0.11624919472522301</v>
      </c>
      <c r="BL52" s="17">
        <v>0.16935749347145301</v>
      </c>
      <c r="BM52" s="17">
        <v>0.122698878228941</v>
      </c>
      <c r="BN52" s="17"/>
      <c r="BO52" s="17">
        <v>0.108326736238123</v>
      </c>
      <c r="BP52" s="17">
        <v>0.21804920221538099</v>
      </c>
      <c r="BQ52" s="17">
        <v>9.1067990333229501E-2</v>
      </c>
      <c r="BR52" s="17">
        <v>0.18121976309274401</v>
      </c>
      <c r="BS52" s="17">
        <v>9.82204591363494E-2</v>
      </c>
      <c r="BT52" s="17">
        <v>0.154717552178084</v>
      </c>
      <c r="BU52" s="17"/>
      <c r="BV52" s="17">
        <v>0.102936617740591</v>
      </c>
      <c r="BW52" s="17">
        <v>0.13660376005664299</v>
      </c>
      <c r="BX52" s="17"/>
      <c r="BY52" s="17">
        <v>0.13965629675451</v>
      </c>
      <c r="BZ52" s="17"/>
      <c r="CA52" s="17">
        <v>0.115254218402005</v>
      </c>
      <c r="CB52" s="17"/>
      <c r="CC52" s="17">
        <v>0.10258200563863699</v>
      </c>
    </row>
    <row r="53" spans="2:81" x14ac:dyDescent="0.3">
      <c r="B53" t="s">
        <v>103</v>
      </c>
      <c r="C53" s="17">
        <v>0.137811823352541</v>
      </c>
      <c r="D53" s="17">
        <v>0.15713976061683199</v>
      </c>
      <c r="E53" s="17">
        <v>0.119483293359505</v>
      </c>
      <c r="F53" s="17"/>
      <c r="G53" s="17">
        <v>0.17356491587384501</v>
      </c>
      <c r="H53" s="17">
        <v>0.21055318098508599</v>
      </c>
      <c r="I53" s="17">
        <v>0.15055055968492001</v>
      </c>
      <c r="J53" s="17">
        <v>0.111800760380993</v>
      </c>
      <c r="K53" s="17">
        <v>0.12553371832572899</v>
      </c>
      <c r="L53" s="17">
        <v>7.3817502809600005E-2</v>
      </c>
      <c r="M53" s="17"/>
      <c r="N53" s="17">
        <v>0.17149594655054101</v>
      </c>
      <c r="O53" s="17">
        <v>0.124473771616315</v>
      </c>
      <c r="P53" s="17">
        <v>0.140855876634817</v>
      </c>
      <c r="Q53" s="17">
        <v>0.11372965560062701</v>
      </c>
      <c r="R53" s="17"/>
      <c r="S53" s="17">
        <v>0.167580815562756</v>
      </c>
      <c r="T53" s="17">
        <v>0.120514320373347</v>
      </c>
      <c r="U53" s="17">
        <v>0.16816341950630401</v>
      </c>
      <c r="V53" s="17">
        <v>0.16074251894833</v>
      </c>
      <c r="W53" s="17">
        <v>0.108524835910284</v>
      </c>
      <c r="X53" s="17">
        <v>0.11167731359633</v>
      </c>
      <c r="Y53" s="17">
        <v>0.15120408973826499</v>
      </c>
      <c r="Z53" s="17">
        <v>0.17805774707109501</v>
      </c>
      <c r="AA53" s="17">
        <v>0.13160258479405601</v>
      </c>
      <c r="AB53" s="17">
        <v>8.0972900611985602E-2</v>
      </c>
      <c r="AC53" s="17">
        <v>0.185293482078669</v>
      </c>
      <c r="AD53" s="17">
        <v>9.5806385170199196E-2</v>
      </c>
      <c r="AE53" s="17"/>
      <c r="AF53" s="17">
        <v>0</v>
      </c>
      <c r="AG53" s="17">
        <v>9.3593337384310193E-2</v>
      </c>
      <c r="AH53" s="17">
        <v>0.103022955339988</v>
      </c>
      <c r="AI53" s="17">
        <v>0.11102356678384501</v>
      </c>
      <c r="AJ53" s="17">
        <v>0.110364241731105</v>
      </c>
      <c r="AK53" s="17">
        <v>0.156366398414056</v>
      </c>
      <c r="AL53" s="17">
        <v>0.135680735280135</v>
      </c>
      <c r="AM53" s="17">
        <v>0.14016284196234499</v>
      </c>
      <c r="AN53" s="17">
        <v>0.12178009754287999</v>
      </c>
      <c r="AO53" s="17">
        <v>0.164060508315301</v>
      </c>
      <c r="AP53" s="17">
        <v>0.111773333621995</v>
      </c>
      <c r="AQ53" s="17">
        <v>0.15378701799521999</v>
      </c>
      <c r="AR53" s="17">
        <v>0.138473329238051</v>
      </c>
      <c r="AS53" s="17">
        <v>0.22552501610499101</v>
      </c>
      <c r="AT53" s="17">
        <v>0.14130524823233501</v>
      </c>
      <c r="AU53" s="17">
        <v>0.25527588165248999</v>
      </c>
      <c r="AV53" s="17"/>
      <c r="AW53" s="17">
        <v>0.13145625377349399</v>
      </c>
      <c r="AX53" s="17">
        <v>0.14681970947424899</v>
      </c>
      <c r="AY53" s="17"/>
      <c r="AZ53" s="17">
        <v>0.120251903463888</v>
      </c>
      <c r="BA53" s="17">
        <v>0.141722780497436</v>
      </c>
      <c r="BB53" s="17"/>
      <c r="BC53" s="17">
        <v>0.123436124571722</v>
      </c>
      <c r="BD53" s="17">
        <v>0.14858695936264099</v>
      </c>
      <c r="BE53" s="17"/>
      <c r="BF53" s="17">
        <v>0.102334678897646</v>
      </c>
      <c r="BG53" s="17">
        <v>0.14066268457277001</v>
      </c>
      <c r="BH53" s="17"/>
      <c r="BI53" s="17">
        <v>0.16893657581042701</v>
      </c>
      <c r="BJ53" s="17">
        <v>0.132836009574089</v>
      </c>
      <c r="BK53" s="17">
        <v>0.111896151413971</v>
      </c>
      <c r="BL53" s="17">
        <v>0.144094227611892</v>
      </c>
      <c r="BM53" s="17">
        <v>0.123905393720967</v>
      </c>
      <c r="BN53" s="17"/>
      <c r="BO53" s="17">
        <v>0.13874294333057899</v>
      </c>
      <c r="BP53" s="17">
        <v>0.191888268700912</v>
      </c>
      <c r="BQ53" s="17">
        <v>0.10813006590732401</v>
      </c>
      <c r="BR53" s="17">
        <v>0.14620304870449199</v>
      </c>
      <c r="BS53" s="17">
        <v>0.11728963484975399</v>
      </c>
      <c r="BT53" s="17">
        <v>8.3119969400980501E-2</v>
      </c>
      <c r="BU53" s="17"/>
      <c r="BV53" s="17">
        <v>0.139098574221652</v>
      </c>
      <c r="BW53" s="17">
        <v>0.12122064621244399</v>
      </c>
      <c r="BX53" s="17"/>
      <c r="BY53" s="17">
        <v>0.18272197646972199</v>
      </c>
      <c r="BZ53" s="17"/>
      <c r="CA53" s="17">
        <v>0.12356343624734099</v>
      </c>
      <c r="CB53" s="17"/>
      <c r="CC53" s="17">
        <v>0.103481372908279</v>
      </c>
    </row>
    <row r="54" spans="2:81" x14ac:dyDescent="0.3">
      <c r="B54" t="s">
        <v>119</v>
      </c>
      <c r="C54" s="17">
        <v>0.12689074102064599</v>
      </c>
      <c r="D54" s="17">
        <v>0.12844499939547999</v>
      </c>
      <c r="E54" s="17">
        <v>0.12587362326045501</v>
      </c>
      <c r="F54" s="17"/>
      <c r="G54" s="17">
        <v>0.106945427329705</v>
      </c>
      <c r="H54" s="17">
        <v>0.111031997314037</v>
      </c>
      <c r="I54" s="17">
        <v>0.135668329919331</v>
      </c>
      <c r="J54" s="17">
        <v>8.6584323597065194E-2</v>
      </c>
      <c r="K54" s="17">
        <v>0.13095958104854599</v>
      </c>
      <c r="L54" s="17">
        <v>0.17590480344352899</v>
      </c>
      <c r="M54" s="17"/>
      <c r="N54" s="17">
        <v>0.143001354110112</v>
      </c>
      <c r="O54" s="17">
        <v>0.122601002104635</v>
      </c>
      <c r="P54" s="17">
        <v>0.119955513203185</v>
      </c>
      <c r="Q54" s="17">
        <v>0.11927732080688599</v>
      </c>
      <c r="R54" s="17"/>
      <c r="S54" s="17">
        <v>0.112381554800817</v>
      </c>
      <c r="T54" s="17">
        <v>0.104356379703008</v>
      </c>
      <c r="U54" s="17">
        <v>0.130198928674543</v>
      </c>
      <c r="V54" s="17">
        <v>0.114622839964151</v>
      </c>
      <c r="W54" s="17">
        <v>0.14327512921537</v>
      </c>
      <c r="X54" s="17">
        <v>0.13120762941208799</v>
      </c>
      <c r="Y54" s="17">
        <v>0.118776678138494</v>
      </c>
      <c r="Z54" s="17">
        <v>0.13449770174412701</v>
      </c>
      <c r="AA54" s="17">
        <v>0.12183315878434001</v>
      </c>
      <c r="AB54" s="17">
        <v>0.157710970101929</v>
      </c>
      <c r="AC54" s="17">
        <v>0.1779562190931</v>
      </c>
      <c r="AD54" s="17">
        <v>0.121915287893305</v>
      </c>
      <c r="AE54" s="17"/>
      <c r="AF54" s="17">
        <v>0</v>
      </c>
      <c r="AG54" s="17">
        <v>0.102838917746057</v>
      </c>
      <c r="AH54" s="17">
        <v>0.110177650210001</v>
      </c>
      <c r="AI54" s="17">
        <v>0.101500115471011</v>
      </c>
      <c r="AJ54" s="17">
        <v>0.16005572478795599</v>
      </c>
      <c r="AK54" s="17">
        <v>0.10960478074036201</v>
      </c>
      <c r="AL54" s="17">
        <v>0.12529879091492499</v>
      </c>
      <c r="AM54" s="17">
        <v>0.1439212307801</v>
      </c>
      <c r="AN54" s="17">
        <v>0.17082384083926899</v>
      </c>
      <c r="AO54" s="17">
        <v>0.11969001673695701</v>
      </c>
      <c r="AP54" s="17">
        <v>0.115956331167632</v>
      </c>
      <c r="AQ54" s="17">
        <v>0.13356247783101199</v>
      </c>
      <c r="AR54" s="17">
        <v>9.5049250466680196E-2</v>
      </c>
      <c r="AS54" s="17">
        <v>0.11188036095802401</v>
      </c>
      <c r="AT54" s="17">
        <v>0.18212964378836</v>
      </c>
      <c r="AU54" s="17">
        <v>0.13607714589081801</v>
      </c>
      <c r="AV54" s="17"/>
      <c r="AW54" s="17">
        <v>0.13003058448426499</v>
      </c>
      <c r="AX54" s="17">
        <v>0.123248842101727</v>
      </c>
      <c r="AY54" s="17"/>
      <c r="AZ54" s="17">
        <v>0.152354185798668</v>
      </c>
      <c r="BA54" s="17">
        <v>0.12121950550706</v>
      </c>
      <c r="BB54" s="17"/>
      <c r="BC54" s="17">
        <v>0.14488894263560401</v>
      </c>
      <c r="BD54" s="17">
        <v>0.115336519208719</v>
      </c>
      <c r="BE54" s="17"/>
      <c r="BF54" s="17">
        <v>0.130633267531752</v>
      </c>
      <c r="BG54" s="17">
        <v>0.12659000025190201</v>
      </c>
      <c r="BH54" s="17"/>
      <c r="BI54" s="17">
        <v>0.152738833700299</v>
      </c>
      <c r="BJ54" s="17">
        <v>0.12667698429941901</v>
      </c>
      <c r="BK54" s="17">
        <v>0.16521849887993001</v>
      </c>
      <c r="BL54" s="17">
        <v>0.10351019092685</v>
      </c>
      <c r="BM54" s="17">
        <v>8.33837814261712E-2</v>
      </c>
      <c r="BN54" s="17"/>
      <c r="BO54" s="17">
        <v>0.139581721838553</v>
      </c>
      <c r="BP54" s="17">
        <v>0.15346223187650901</v>
      </c>
      <c r="BQ54" s="17">
        <v>0.14324028111555501</v>
      </c>
      <c r="BR54" s="17">
        <v>0.106645357682977</v>
      </c>
      <c r="BS54" s="17">
        <v>9.6206543786398202E-2</v>
      </c>
      <c r="BT54" s="17">
        <v>0.117013942061707</v>
      </c>
      <c r="BU54" s="17"/>
      <c r="BV54" s="17">
        <v>0.13281097799454999</v>
      </c>
      <c r="BW54" s="17">
        <v>0.115300085275359</v>
      </c>
      <c r="BX54" s="17"/>
      <c r="BY54" s="17">
        <v>0.13001986484550501</v>
      </c>
      <c r="BZ54" s="17"/>
      <c r="CA54" s="17">
        <v>0.11553526235289301</v>
      </c>
      <c r="CB54" s="17"/>
      <c r="CC54" s="17">
        <v>0.14735760496515299</v>
      </c>
    </row>
    <row r="55" spans="2:81" x14ac:dyDescent="0.3">
      <c r="B55" t="s">
        <v>120</v>
      </c>
      <c r="C55" s="17">
        <v>8.9820977695894602E-2</v>
      </c>
      <c r="D55" s="17">
        <v>6.4284687113256994E-2</v>
      </c>
      <c r="E55" s="17">
        <v>0.114102889790357</v>
      </c>
      <c r="F55" s="17"/>
      <c r="G55" s="17">
        <v>0.110393153944488</v>
      </c>
      <c r="H55" s="17">
        <v>0.107290707506734</v>
      </c>
      <c r="I55" s="17">
        <v>0.107054708202351</v>
      </c>
      <c r="J55" s="17">
        <v>0.10229056343254</v>
      </c>
      <c r="K55" s="17">
        <v>5.6408182246655898E-2</v>
      </c>
      <c r="L55" s="17">
        <v>6.0212054616410701E-2</v>
      </c>
      <c r="M55" s="17"/>
      <c r="N55" s="17">
        <v>5.8311749420554303E-2</v>
      </c>
      <c r="O55" s="17">
        <v>8.7987876752413902E-2</v>
      </c>
      <c r="P55" s="17">
        <v>0.12510692547011901</v>
      </c>
      <c r="Q55" s="17">
        <v>9.5409240651812402E-2</v>
      </c>
      <c r="R55" s="17"/>
      <c r="S55" s="17">
        <v>7.0563759725544906E-2</v>
      </c>
      <c r="T55" s="17">
        <v>8.0218580039481194E-2</v>
      </c>
      <c r="U55" s="17">
        <v>0.10942713453264501</v>
      </c>
      <c r="V55" s="17">
        <v>9.0907492633629003E-2</v>
      </c>
      <c r="W55" s="17">
        <v>8.1679338469198406E-2</v>
      </c>
      <c r="X55" s="17">
        <v>9.2828520205885806E-2</v>
      </c>
      <c r="Y55" s="17">
        <v>6.6546638179831905E-2</v>
      </c>
      <c r="Z55" s="17">
        <v>0.103968870258294</v>
      </c>
      <c r="AA55" s="17">
        <v>0.10910985469862799</v>
      </c>
      <c r="AB55" s="17">
        <v>0.121866854395938</v>
      </c>
      <c r="AC55" s="17">
        <v>7.85908976345817E-2</v>
      </c>
      <c r="AD55" s="17">
        <v>7.0396962347763894E-2</v>
      </c>
      <c r="AE55" s="17"/>
      <c r="AF55" s="17">
        <v>0</v>
      </c>
      <c r="AG55" s="17">
        <v>9.0272363767026007E-2</v>
      </c>
      <c r="AH55" s="17">
        <v>0.123076673161235</v>
      </c>
      <c r="AI55" s="17">
        <v>6.9139722725714794E-2</v>
      </c>
      <c r="AJ55" s="17">
        <v>7.5446650856579603E-2</v>
      </c>
      <c r="AK55" s="17">
        <v>8.0238662623557597E-2</v>
      </c>
      <c r="AL55" s="17">
        <v>7.7923961075354001E-2</v>
      </c>
      <c r="AM55" s="17">
        <v>0.10128613509786299</v>
      </c>
      <c r="AN55" s="17">
        <v>6.0977383773099601E-2</v>
      </c>
      <c r="AO55" s="17">
        <v>8.9007446329207707E-2</v>
      </c>
      <c r="AP55" s="17">
        <v>8.8386706983307098E-2</v>
      </c>
      <c r="AQ55" s="17">
        <v>0.122763111746648</v>
      </c>
      <c r="AR55" s="17">
        <v>0.141582376543406</v>
      </c>
      <c r="AS55" s="17">
        <v>0.111179330533376</v>
      </c>
      <c r="AT55" s="17">
        <v>7.27146702229029E-2</v>
      </c>
      <c r="AU55" s="17">
        <v>7.9253826815074299E-2</v>
      </c>
      <c r="AV55" s="17"/>
      <c r="AW55" s="17">
        <v>0.10053033447812899</v>
      </c>
      <c r="AX55" s="17">
        <v>7.4905950850313097E-2</v>
      </c>
      <c r="AY55" s="17"/>
      <c r="AZ55" s="17">
        <v>0.13977578188717399</v>
      </c>
      <c r="BA55" s="17">
        <v>7.86950101736867E-2</v>
      </c>
      <c r="BB55" s="17"/>
      <c r="BC55" s="17">
        <v>0.12237962463860901</v>
      </c>
      <c r="BD55" s="17">
        <v>6.5846307254195199E-2</v>
      </c>
      <c r="BE55" s="17"/>
      <c r="BF55" s="17">
        <v>0.118765213313046</v>
      </c>
      <c r="BG55" s="17">
        <v>8.7495085910127696E-2</v>
      </c>
      <c r="BH55" s="17"/>
      <c r="BI55" s="17">
        <v>7.0434008960327504E-2</v>
      </c>
      <c r="BJ55" s="17">
        <v>0.10302191740866</v>
      </c>
      <c r="BK55" s="17">
        <v>8.8525745450711901E-2</v>
      </c>
      <c r="BL55" s="17">
        <v>6.3136778129226301E-2</v>
      </c>
      <c r="BM55" s="17">
        <v>0.14570988644009</v>
      </c>
      <c r="BN55" s="17"/>
      <c r="BO55" s="17">
        <v>0.104286911035522</v>
      </c>
      <c r="BP55" s="17">
        <v>7.5729941615818405E-2</v>
      </c>
      <c r="BQ55" s="17">
        <v>0.103576608686629</v>
      </c>
      <c r="BR55" s="17">
        <v>4.5301589922083101E-2</v>
      </c>
      <c r="BS55" s="17">
        <v>0.12978844746983401</v>
      </c>
      <c r="BT55" s="17">
        <v>8.7790598525040703E-2</v>
      </c>
      <c r="BU55" s="17"/>
      <c r="BV55" s="17">
        <v>0.107726953953219</v>
      </c>
      <c r="BW55" s="17">
        <v>9.4295347357820303E-2</v>
      </c>
      <c r="BX55" s="17"/>
      <c r="BY55" s="17">
        <v>7.6952937981705799E-2</v>
      </c>
      <c r="BZ55" s="17"/>
      <c r="CA55" s="17">
        <v>8.6875351673566303E-2</v>
      </c>
      <c r="CB55" s="17"/>
      <c r="CC55" s="17">
        <v>8.9250272461022795E-2</v>
      </c>
    </row>
    <row r="56" spans="2:81" x14ac:dyDescent="0.3">
      <c r="B56" t="s">
        <v>121</v>
      </c>
      <c r="C56" s="17">
        <v>8.5398005580507905E-2</v>
      </c>
      <c r="D56" s="17">
        <v>0.10674287830886001</v>
      </c>
      <c r="E56" s="17">
        <v>6.4893378478659794E-2</v>
      </c>
      <c r="F56" s="17"/>
      <c r="G56" s="17">
        <v>6.83190676639992E-2</v>
      </c>
      <c r="H56" s="17">
        <v>7.6246976400497393E-2</v>
      </c>
      <c r="I56" s="17">
        <v>7.69863652835584E-2</v>
      </c>
      <c r="J56" s="17">
        <v>7.5207603649389401E-2</v>
      </c>
      <c r="K56" s="17">
        <v>8.9064138046887203E-2</v>
      </c>
      <c r="L56" s="17">
        <v>0.116847982231519</v>
      </c>
      <c r="M56" s="17"/>
      <c r="N56" s="17">
        <v>0.11200988096933601</v>
      </c>
      <c r="O56" s="17">
        <v>8.8468406368476901E-2</v>
      </c>
      <c r="P56" s="17">
        <v>8.1279297034677594E-2</v>
      </c>
      <c r="Q56" s="17">
        <v>5.77757280580194E-2</v>
      </c>
      <c r="R56" s="17"/>
      <c r="S56" s="17">
        <v>6.3922852542041803E-2</v>
      </c>
      <c r="T56" s="17">
        <v>0.10011428997833099</v>
      </c>
      <c r="U56" s="17">
        <v>0.113973578256444</v>
      </c>
      <c r="V56" s="17">
        <v>0.100101613218846</v>
      </c>
      <c r="W56" s="17">
        <v>0.104030724741043</v>
      </c>
      <c r="X56" s="17">
        <v>8.6589667361343006E-2</v>
      </c>
      <c r="Y56" s="17">
        <v>3.3182892528377701E-2</v>
      </c>
      <c r="Z56" s="17">
        <v>7.2056397849006595E-2</v>
      </c>
      <c r="AA56" s="17">
        <v>8.3005560688657498E-2</v>
      </c>
      <c r="AB56" s="17">
        <v>0.107433244867627</v>
      </c>
      <c r="AC56" s="17">
        <v>4.9742531614213201E-2</v>
      </c>
      <c r="AD56" s="17">
        <v>0.113514144523386</v>
      </c>
      <c r="AE56" s="17"/>
      <c r="AF56" s="17">
        <v>9.0171405220908898E-2</v>
      </c>
      <c r="AG56" s="17">
        <v>6.7995292146299097E-2</v>
      </c>
      <c r="AH56" s="17">
        <v>4.71905937516729E-2</v>
      </c>
      <c r="AI56" s="17">
        <v>5.4621109057890797E-2</v>
      </c>
      <c r="AJ56" s="17">
        <v>6.91865994565945E-2</v>
      </c>
      <c r="AK56" s="17">
        <v>0.120482182237815</v>
      </c>
      <c r="AL56" s="17">
        <v>8.0850487806329904E-2</v>
      </c>
      <c r="AM56" s="17">
        <v>0.12548908087098001</v>
      </c>
      <c r="AN56" s="17">
        <v>9.3030859132756702E-2</v>
      </c>
      <c r="AO56" s="17">
        <v>0.103678063865628</v>
      </c>
      <c r="AP56" s="17">
        <v>6.06535066468454E-2</v>
      </c>
      <c r="AQ56" s="17">
        <v>0.114823194768682</v>
      </c>
      <c r="AR56" s="17">
        <v>7.2982619842550805E-2</v>
      </c>
      <c r="AS56" s="17">
        <v>6.5766424754996694E-2</v>
      </c>
      <c r="AT56" s="17">
        <v>0.16073818644080301</v>
      </c>
      <c r="AU56" s="17">
        <v>5.32940822377308E-2</v>
      </c>
      <c r="AV56" s="17"/>
      <c r="AW56" s="17">
        <v>7.9897681775582693E-2</v>
      </c>
      <c r="AX56" s="17">
        <v>9.4014514894071102E-2</v>
      </c>
      <c r="AY56" s="17"/>
      <c r="AZ56" s="17">
        <v>8.3526804784016404E-2</v>
      </c>
      <c r="BA56" s="17">
        <v>8.58147606779672E-2</v>
      </c>
      <c r="BB56" s="17"/>
      <c r="BC56" s="17">
        <v>7.4500937025777106E-2</v>
      </c>
      <c r="BD56" s="17">
        <v>9.33402632794708E-2</v>
      </c>
      <c r="BE56" s="17"/>
      <c r="BF56" s="17">
        <v>6.8556588006308802E-2</v>
      </c>
      <c r="BG56" s="17">
        <v>8.6751342919058602E-2</v>
      </c>
      <c r="BH56" s="17"/>
      <c r="BI56" s="17">
        <v>8.1662914142173804E-2</v>
      </c>
      <c r="BJ56" s="17">
        <v>9.2941988005658296E-2</v>
      </c>
      <c r="BK56" s="17">
        <v>0.13449283663048001</v>
      </c>
      <c r="BL56" s="17">
        <v>7.1924649526488096E-2</v>
      </c>
      <c r="BM56" s="17">
        <v>9.2016604717384196E-2</v>
      </c>
      <c r="BN56" s="17"/>
      <c r="BO56" s="17">
        <v>0.102005190529564</v>
      </c>
      <c r="BP56" s="17">
        <v>8.6449310784993599E-2</v>
      </c>
      <c r="BQ56" s="17">
        <v>0.12862415090403401</v>
      </c>
      <c r="BR56" s="17">
        <v>5.10552938209822E-2</v>
      </c>
      <c r="BS56" s="17">
        <v>8.0180986294586698E-2</v>
      </c>
      <c r="BT56" s="17">
        <v>9.7738135725700601E-2</v>
      </c>
      <c r="BU56" s="17"/>
      <c r="BV56" s="17">
        <v>0.102565985839404</v>
      </c>
      <c r="BW56" s="17">
        <v>7.5092075370563893E-2</v>
      </c>
      <c r="BX56" s="17"/>
      <c r="BY56" s="17">
        <v>3.81296562613994E-2</v>
      </c>
      <c r="BZ56" s="17"/>
      <c r="CA56" s="17">
        <v>0.112267079183546</v>
      </c>
      <c r="CB56" s="17"/>
      <c r="CC56" s="17">
        <v>0.11941374657788099</v>
      </c>
    </row>
    <row r="57" spans="2:81" x14ac:dyDescent="0.3">
      <c r="B57" t="s">
        <v>122</v>
      </c>
      <c r="C57" s="17">
        <v>7.3553875027870294E-2</v>
      </c>
      <c r="D57" s="17">
        <v>8.1858726637026299E-2</v>
      </c>
      <c r="E57" s="17">
        <v>6.3832647496711595E-2</v>
      </c>
      <c r="F57" s="17"/>
      <c r="G57" s="17">
        <v>8.5731662659976199E-2</v>
      </c>
      <c r="H57" s="17">
        <v>5.0894198088654398E-2</v>
      </c>
      <c r="I57" s="17">
        <v>6.6851855331593005E-2</v>
      </c>
      <c r="J57" s="17">
        <v>6.5689834130630398E-2</v>
      </c>
      <c r="K57" s="17">
        <v>6.6549917187674598E-2</v>
      </c>
      <c r="L57" s="17">
        <v>0.100327907886546</v>
      </c>
      <c r="M57" s="17"/>
      <c r="N57" s="17">
        <v>6.3966535130711405E-2</v>
      </c>
      <c r="O57" s="17">
        <v>8.1320032151296004E-2</v>
      </c>
      <c r="P57" s="17">
        <v>8.72143125291516E-2</v>
      </c>
      <c r="Q57" s="17">
        <v>6.4393288022158796E-2</v>
      </c>
      <c r="R57" s="17"/>
      <c r="S57" s="17">
        <v>0.102891853670286</v>
      </c>
      <c r="T57" s="17">
        <v>7.2230178348785007E-2</v>
      </c>
      <c r="U57" s="17">
        <v>6.3879481391271406E-2</v>
      </c>
      <c r="V57" s="17">
        <v>7.8059354083122701E-2</v>
      </c>
      <c r="W57" s="17">
        <v>7.79885291353664E-2</v>
      </c>
      <c r="X57" s="17">
        <v>4.9930357348666903E-2</v>
      </c>
      <c r="Y57" s="17">
        <v>2.7228759770477399E-2</v>
      </c>
      <c r="Z57" s="17">
        <v>5.9126237226900899E-2</v>
      </c>
      <c r="AA57" s="17">
        <v>7.9462457338100007E-2</v>
      </c>
      <c r="AB57" s="17">
        <v>6.9892153279048297E-2</v>
      </c>
      <c r="AC57" s="17">
        <v>8.4920658126519194E-2</v>
      </c>
      <c r="AD57" s="17">
        <v>0.12909239421132501</v>
      </c>
      <c r="AE57" s="17"/>
      <c r="AF57" s="17">
        <v>9.6165996511710802E-2</v>
      </c>
      <c r="AG57" s="17">
        <v>5.5187186489878998E-2</v>
      </c>
      <c r="AH57" s="17">
        <v>6.4212110688512403E-2</v>
      </c>
      <c r="AI57" s="17">
        <v>0.104769834969604</v>
      </c>
      <c r="AJ57" s="17">
        <v>6.9315225658937898E-2</v>
      </c>
      <c r="AK57" s="17">
        <v>0.112744060633812</v>
      </c>
      <c r="AL57" s="17">
        <v>5.0490767414689899E-2</v>
      </c>
      <c r="AM57" s="17">
        <v>8.0906440690488093E-2</v>
      </c>
      <c r="AN57" s="17">
        <v>6.8419496634688895E-2</v>
      </c>
      <c r="AO57" s="17">
        <v>8.3254426775359006E-2</v>
      </c>
      <c r="AP57" s="17">
        <v>8.5232194334893305E-2</v>
      </c>
      <c r="AQ57" s="17">
        <v>5.1328475141072603E-2</v>
      </c>
      <c r="AR57" s="17">
        <v>6.8077799861058497E-2</v>
      </c>
      <c r="AS57" s="17">
        <v>0.12758293838294199</v>
      </c>
      <c r="AT57" s="17">
        <v>1.47074738851824E-2</v>
      </c>
      <c r="AU57" s="17">
        <v>4.5683436268325599E-2</v>
      </c>
      <c r="AV57" s="17"/>
      <c r="AW57" s="17">
        <v>7.4902261556653402E-2</v>
      </c>
      <c r="AX57" s="17">
        <v>7.2128450366398394E-2</v>
      </c>
      <c r="AY57" s="17"/>
      <c r="AZ57" s="17">
        <v>0.100678194526598</v>
      </c>
      <c r="BA57" s="17">
        <v>6.7512728381608197E-2</v>
      </c>
      <c r="BB57" s="17"/>
      <c r="BC57" s="17">
        <v>7.4841559703810401E-2</v>
      </c>
      <c r="BD57" s="17">
        <v>7.3246332441777806E-2</v>
      </c>
      <c r="BE57" s="17"/>
      <c r="BF57" s="17">
        <v>0.101069388404615</v>
      </c>
      <c r="BG57" s="17">
        <v>7.1342792054713305E-2</v>
      </c>
      <c r="BH57" s="17"/>
      <c r="BI57" s="17">
        <v>6.4403732729210197E-2</v>
      </c>
      <c r="BJ57" s="17">
        <v>7.2112503844633899E-2</v>
      </c>
      <c r="BK57" s="17">
        <v>0.114678751610651</v>
      </c>
      <c r="BL57" s="17">
        <v>5.3310642101214403E-2</v>
      </c>
      <c r="BM57" s="17">
        <v>0.13468151987164301</v>
      </c>
      <c r="BN57" s="17"/>
      <c r="BO57" s="17">
        <v>9.0669576261395102E-2</v>
      </c>
      <c r="BP57" s="17">
        <v>8.1747823545661805E-2</v>
      </c>
      <c r="BQ57" s="17">
        <v>7.68434753427924E-2</v>
      </c>
      <c r="BR57" s="17">
        <v>4.2580070949979398E-2</v>
      </c>
      <c r="BS57" s="17">
        <v>9.3037799569859997E-2</v>
      </c>
      <c r="BT57" s="17">
        <v>6.2059215404870499E-2</v>
      </c>
      <c r="BU57" s="17"/>
      <c r="BV57" s="17">
        <v>8.3435192359868904E-2</v>
      </c>
      <c r="BW57" s="17">
        <v>5.1111979500929501E-2</v>
      </c>
      <c r="BX57" s="17"/>
      <c r="BY57" s="17">
        <v>7.4886106012768003E-2</v>
      </c>
      <c r="BZ57" s="17"/>
      <c r="CA57" s="17">
        <v>8.2944485879485802E-2</v>
      </c>
      <c r="CB57" s="17"/>
      <c r="CC57" s="17">
        <v>8.0782292645567494E-2</v>
      </c>
    </row>
    <row r="58" spans="2:81" x14ac:dyDescent="0.3">
      <c r="B58" t="s">
        <v>123</v>
      </c>
      <c r="C58" s="17">
        <v>4.2599097992891903E-2</v>
      </c>
      <c r="D58" s="17">
        <v>5.6152793255894798E-2</v>
      </c>
      <c r="E58" s="17">
        <v>2.9533085894812201E-2</v>
      </c>
      <c r="F58" s="17"/>
      <c r="G58" s="17">
        <v>6.6762083632981001E-2</v>
      </c>
      <c r="H58" s="17">
        <v>6.7536275677583399E-2</v>
      </c>
      <c r="I58" s="17">
        <v>4.99537054656745E-2</v>
      </c>
      <c r="J58" s="17">
        <v>3.1544735662235597E-2</v>
      </c>
      <c r="K58" s="17">
        <v>8.7268933505947992E-3</v>
      </c>
      <c r="L58" s="17">
        <v>3.18934486773595E-2</v>
      </c>
      <c r="M58" s="17"/>
      <c r="N58" s="17">
        <v>5.6363313710583403E-2</v>
      </c>
      <c r="O58" s="17">
        <v>3.9216959608752301E-2</v>
      </c>
      <c r="P58" s="17">
        <v>4.0814204083502802E-2</v>
      </c>
      <c r="Q58" s="17">
        <v>3.31643433076017E-2</v>
      </c>
      <c r="R58" s="17"/>
      <c r="S58" s="17">
        <v>4.7391795603632901E-2</v>
      </c>
      <c r="T58" s="17">
        <v>4.4114695613564001E-2</v>
      </c>
      <c r="U58" s="17">
        <v>2.1946096808042201E-2</v>
      </c>
      <c r="V58" s="17">
        <v>2.9513901812037498E-2</v>
      </c>
      <c r="W58" s="17">
        <v>5.3744089735346501E-2</v>
      </c>
      <c r="X58" s="17">
        <v>4.3936632624505298E-2</v>
      </c>
      <c r="Y58" s="17">
        <v>2.5535456158987099E-2</v>
      </c>
      <c r="Z58" s="17">
        <v>5.5304354999930097E-2</v>
      </c>
      <c r="AA58" s="17">
        <v>3.1738059491924001E-2</v>
      </c>
      <c r="AB58" s="17">
        <v>3.50594028491324E-2</v>
      </c>
      <c r="AC58" s="17">
        <v>7.9218261542114296E-2</v>
      </c>
      <c r="AD58" s="17">
        <v>0.108980646335</v>
      </c>
      <c r="AE58" s="17"/>
      <c r="AF58" s="17">
        <v>0</v>
      </c>
      <c r="AG58" s="17">
        <v>6.2986753583387498E-2</v>
      </c>
      <c r="AH58" s="17">
        <v>4.2263327233628203E-2</v>
      </c>
      <c r="AI58" s="17">
        <v>2.6251726650373501E-2</v>
      </c>
      <c r="AJ58" s="17">
        <v>3.7959967704903799E-2</v>
      </c>
      <c r="AK58" s="17">
        <v>2.63733934034939E-2</v>
      </c>
      <c r="AL58" s="17">
        <v>2.9733769886039301E-2</v>
      </c>
      <c r="AM58" s="17">
        <v>5.8489097629001598E-2</v>
      </c>
      <c r="AN58" s="17">
        <v>3.0060166586423499E-2</v>
      </c>
      <c r="AO58" s="17">
        <v>2.94904798564973E-2</v>
      </c>
      <c r="AP58" s="17">
        <v>5.0860977270598497E-2</v>
      </c>
      <c r="AQ58" s="17">
        <v>3.0298484172850599E-2</v>
      </c>
      <c r="AR58" s="17">
        <v>4.2526284989829799E-2</v>
      </c>
      <c r="AS58" s="17">
        <v>0.15215950004602999</v>
      </c>
      <c r="AT58" s="17">
        <v>9.6059224631955695E-2</v>
      </c>
      <c r="AU58" s="17">
        <v>6.2413332871906403E-2</v>
      </c>
      <c r="AV58" s="17"/>
      <c r="AW58" s="17">
        <v>3.8610588059190799E-2</v>
      </c>
      <c r="AX58" s="17">
        <v>4.7302203704848299E-2</v>
      </c>
      <c r="AY58" s="17"/>
      <c r="AZ58" s="17">
        <v>3.51678625535859E-2</v>
      </c>
      <c r="BA58" s="17">
        <v>4.42541877382348E-2</v>
      </c>
      <c r="BB58" s="17"/>
      <c r="BC58" s="17">
        <v>3.8062897111714199E-2</v>
      </c>
      <c r="BD58" s="17">
        <v>4.3792785940698797E-2</v>
      </c>
      <c r="BE58" s="17"/>
      <c r="BF58" s="17">
        <v>3.4993841044559902E-2</v>
      </c>
      <c r="BG58" s="17">
        <v>4.3210238839682502E-2</v>
      </c>
      <c r="BH58" s="17"/>
      <c r="BI58" s="17">
        <v>3.8401910945776198E-2</v>
      </c>
      <c r="BJ58" s="17">
        <v>5.3608063573008999E-2</v>
      </c>
      <c r="BK58" s="17">
        <v>5.5957004455165299E-2</v>
      </c>
      <c r="BL58" s="17">
        <v>3.13802749659189E-2</v>
      </c>
      <c r="BM58" s="17">
        <v>5.3754994460571102E-2</v>
      </c>
      <c r="BN58" s="17"/>
      <c r="BO58" s="17">
        <v>7.5169035810857196E-2</v>
      </c>
      <c r="BP58" s="17">
        <v>5.0997371912394597E-2</v>
      </c>
      <c r="BQ58" s="17">
        <v>4.9270050547372699E-2</v>
      </c>
      <c r="BR58" s="17">
        <v>1.22786733911325E-2</v>
      </c>
      <c r="BS58" s="17">
        <v>4.0844101122321202E-2</v>
      </c>
      <c r="BT58" s="17">
        <v>2.25113599761501E-2</v>
      </c>
      <c r="BU58" s="17"/>
      <c r="BV58" s="17">
        <v>7.2251283981749501E-2</v>
      </c>
      <c r="BW58" s="17">
        <v>1.90299328126332E-2</v>
      </c>
      <c r="BX58" s="17"/>
      <c r="BY58" s="17">
        <v>7.7905629506257998E-2</v>
      </c>
      <c r="BZ58" s="17"/>
      <c r="CA58" s="17">
        <v>7.2791936603506094E-2</v>
      </c>
      <c r="CB58" s="17"/>
      <c r="CC58" s="17">
        <v>6.7812659138087705E-2</v>
      </c>
    </row>
    <row r="59" spans="2:81" x14ac:dyDescent="0.3">
      <c r="B59" t="s">
        <v>113</v>
      </c>
      <c r="C59" s="17">
        <v>4.2522047457570898E-2</v>
      </c>
      <c r="D59" s="17">
        <v>4.74205601432824E-2</v>
      </c>
      <c r="E59" s="17">
        <v>3.7906781835184297E-2</v>
      </c>
      <c r="F59" s="17"/>
      <c r="G59" s="17">
        <v>7.7782248320667005E-2</v>
      </c>
      <c r="H59" s="17">
        <v>4.7064694984547698E-2</v>
      </c>
      <c r="I59" s="17">
        <v>6.6856830113604299E-2</v>
      </c>
      <c r="J59" s="17">
        <v>3.1382275105859302E-2</v>
      </c>
      <c r="K59" s="17">
        <v>2.6836614079611101E-2</v>
      </c>
      <c r="L59" s="17">
        <v>1.51098990843595E-2</v>
      </c>
      <c r="M59" s="17"/>
      <c r="N59" s="17">
        <v>7.1609730883482103E-2</v>
      </c>
      <c r="O59" s="17">
        <v>3.8939070720053301E-2</v>
      </c>
      <c r="P59" s="17">
        <v>3.6214943687836003E-2</v>
      </c>
      <c r="Q59" s="17">
        <v>1.8669113083325702E-2</v>
      </c>
      <c r="R59" s="17"/>
      <c r="S59" s="17">
        <v>6.5508436043063903E-2</v>
      </c>
      <c r="T59" s="17">
        <v>1.51430562264857E-2</v>
      </c>
      <c r="U59" s="17">
        <v>4.9002386556515801E-2</v>
      </c>
      <c r="V59" s="17">
        <v>3.9943448341212703E-2</v>
      </c>
      <c r="W59" s="17">
        <v>6.6323203778059794E-2</v>
      </c>
      <c r="X59" s="17">
        <v>4.8185622209076302E-2</v>
      </c>
      <c r="Y59" s="17">
        <v>4.5658001515268901E-2</v>
      </c>
      <c r="Z59" s="17">
        <v>4.7400879928032102E-2</v>
      </c>
      <c r="AA59" s="17">
        <v>2.5868017499479298E-2</v>
      </c>
      <c r="AB59" s="17">
        <v>3.44609196981637E-2</v>
      </c>
      <c r="AC59" s="17">
        <v>5.3391757847797899E-2</v>
      </c>
      <c r="AD59" s="17">
        <v>2.4367540385512899E-2</v>
      </c>
      <c r="AE59" s="17"/>
      <c r="AF59" s="17">
        <v>0</v>
      </c>
      <c r="AG59" s="17">
        <v>4.3727742162242303E-2</v>
      </c>
      <c r="AH59" s="17">
        <v>2.6355773138346101E-2</v>
      </c>
      <c r="AI59" s="17">
        <v>3.2002162236889599E-2</v>
      </c>
      <c r="AJ59" s="17">
        <v>3.5366659070963702E-2</v>
      </c>
      <c r="AK59" s="17">
        <v>1.8035719709369201E-2</v>
      </c>
      <c r="AL59" s="17">
        <v>3.03720486302872E-2</v>
      </c>
      <c r="AM59" s="17">
        <v>6.3729849553749704E-2</v>
      </c>
      <c r="AN59" s="17">
        <v>4.76693037878256E-2</v>
      </c>
      <c r="AO59" s="17">
        <v>2.74042369004877E-2</v>
      </c>
      <c r="AP59" s="17">
        <v>7.3027615856855896E-2</v>
      </c>
      <c r="AQ59" s="17">
        <v>1.81220919911112E-2</v>
      </c>
      <c r="AR59" s="17">
        <v>6.1123187172070499E-2</v>
      </c>
      <c r="AS59" s="17">
        <v>2.0899263831447801E-2</v>
      </c>
      <c r="AT59" s="17">
        <v>8.1455903523189196E-2</v>
      </c>
      <c r="AU59" s="17">
        <v>7.9447223824265598E-2</v>
      </c>
      <c r="AV59" s="17"/>
      <c r="AW59" s="17">
        <v>4.7119360617369502E-2</v>
      </c>
      <c r="AX59" s="17">
        <v>3.6148138031171499E-2</v>
      </c>
      <c r="AY59" s="17"/>
      <c r="AZ59" s="17">
        <v>4.8569002416263801E-2</v>
      </c>
      <c r="BA59" s="17">
        <v>4.1175265590084102E-2</v>
      </c>
      <c r="BB59" s="17"/>
      <c r="BC59" s="17">
        <v>4.2573611648530602E-2</v>
      </c>
      <c r="BD59" s="17">
        <v>4.1840905116935702E-2</v>
      </c>
      <c r="BE59" s="17"/>
      <c r="BF59" s="17">
        <v>5.2971318003931303E-2</v>
      </c>
      <c r="BG59" s="17">
        <v>4.1682368260216901E-2</v>
      </c>
      <c r="BH59" s="17"/>
      <c r="BI59" s="17">
        <v>2.6062331932909501E-2</v>
      </c>
      <c r="BJ59" s="17">
        <v>5.2103494413080001E-2</v>
      </c>
      <c r="BK59" s="17">
        <v>7.0017267690751797E-2</v>
      </c>
      <c r="BL59" s="17">
        <v>2.61610376064445E-2</v>
      </c>
      <c r="BM59" s="17">
        <v>8.1090123236597506E-2</v>
      </c>
      <c r="BN59" s="17"/>
      <c r="BO59" s="17">
        <v>7.2220136195442902E-2</v>
      </c>
      <c r="BP59" s="17">
        <v>2.84845055390947E-2</v>
      </c>
      <c r="BQ59" s="17">
        <v>6.5394601157927904E-2</v>
      </c>
      <c r="BR59" s="17">
        <v>2.75451167734963E-2</v>
      </c>
      <c r="BS59" s="17">
        <v>5.4654241142763002E-2</v>
      </c>
      <c r="BT59" s="17">
        <v>2.25473656842324E-2</v>
      </c>
      <c r="BU59" s="17"/>
      <c r="BV59" s="17">
        <v>6.9113001835491003E-2</v>
      </c>
      <c r="BW59" s="17">
        <v>2.0555459313631098E-2</v>
      </c>
      <c r="BX59" s="17"/>
      <c r="BY59" s="17">
        <v>4.5132752286555201E-2</v>
      </c>
      <c r="BZ59" s="17"/>
      <c r="CA59" s="17">
        <v>6.15965332741207E-2</v>
      </c>
      <c r="CB59" s="17"/>
      <c r="CC59" s="17">
        <v>5.7712806264100802E-2</v>
      </c>
    </row>
    <row r="60" spans="2:81" x14ac:dyDescent="0.3">
      <c r="B60" t="s">
        <v>124</v>
      </c>
      <c r="C60" s="17">
        <v>1.0128364628398201E-2</v>
      </c>
      <c r="D60" s="17">
        <v>8.8089124080897706E-3</v>
      </c>
      <c r="E60" s="17">
        <v>1.14566459884641E-2</v>
      </c>
      <c r="F60" s="17"/>
      <c r="G60" s="17">
        <v>1.16643882224423E-2</v>
      </c>
      <c r="H60" s="17">
        <v>1.2979652278808301E-2</v>
      </c>
      <c r="I60" s="17">
        <v>1.32000208544516E-2</v>
      </c>
      <c r="J60" s="17">
        <v>1.32463160660922E-2</v>
      </c>
      <c r="K60" s="17">
        <v>1.27737917858318E-2</v>
      </c>
      <c r="L60" s="17">
        <v>0</v>
      </c>
      <c r="M60" s="17"/>
      <c r="N60" s="17">
        <v>1.6275924062613999E-3</v>
      </c>
      <c r="O60" s="17">
        <v>1.47154535727653E-2</v>
      </c>
      <c r="P60" s="17">
        <v>1.25245443242178E-2</v>
      </c>
      <c r="Q60" s="17">
        <v>1.2509288269390901E-2</v>
      </c>
      <c r="R60" s="17"/>
      <c r="S60" s="17">
        <v>6.2285425152914199E-3</v>
      </c>
      <c r="T60" s="17">
        <v>3.3274609382119001E-3</v>
      </c>
      <c r="U60" s="17">
        <v>1.22292510937258E-2</v>
      </c>
      <c r="V60" s="17">
        <v>5.7542510397227001E-3</v>
      </c>
      <c r="W60" s="17">
        <v>8.0014810583652705E-3</v>
      </c>
      <c r="X60" s="17">
        <v>2.8974041400573899E-2</v>
      </c>
      <c r="Y60" s="17">
        <v>1.3481050194098799E-2</v>
      </c>
      <c r="Z60" s="17">
        <v>0</v>
      </c>
      <c r="AA60" s="17">
        <v>9.2582207878849996E-3</v>
      </c>
      <c r="AB60" s="17">
        <v>1.6925170605258801E-2</v>
      </c>
      <c r="AC60" s="17">
        <v>1.06399098170319E-2</v>
      </c>
      <c r="AD60" s="17">
        <v>0</v>
      </c>
      <c r="AE60" s="17"/>
      <c r="AF60" s="17">
        <v>0</v>
      </c>
      <c r="AG60" s="17">
        <v>1.2666784802865899E-2</v>
      </c>
      <c r="AH60" s="17">
        <v>2.3173596847654399E-2</v>
      </c>
      <c r="AI60" s="17">
        <v>7.4498380872324204E-3</v>
      </c>
      <c r="AJ60" s="17">
        <v>1.1161857815146E-2</v>
      </c>
      <c r="AK60" s="17">
        <v>0</v>
      </c>
      <c r="AL60" s="17">
        <v>8.9422961984479705E-3</v>
      </c>
      <c r="AM60" s="17">
        <v>6.8615279060952501E-3</v>
      </c>
      <c r="AN60" s="17">
        <v>1.33511096779882E-2</v>
      </c>
      <c r="AO60" s="17">
        <v>8.6424626685224701E-3</v>
      </c>
      <c r="AP60" s="17">
        <v>7.5574608803878496E-3</v>
      </c>
      <c r="AQ60" s="17">
        <v>0</v>
      </c>
      <c r="AR60" s="17">
        <v>0</v>
      </c>
      <c r="AS60" s="17">
        <v>0</v>
      </c>
      <c r="AT60" s="17">
        <v>1.8940897628204899E-2</v>
      </c>
      <c r="AU60" s="17">
        <v>0</v>
      </c>
      <c r="AV60" s="17"/>
      <c r="AW60" s="17">
        <v>7.8659637228016294E-3</v>
      </c>
      <c r="AX60" s="17">
        <v>1.3490799498622899E-2</v>
      </c>
      <c r="AY60" s="17"/>
      <c r="AZ60" s="17">
        <v>5.9716845908440296E-3</v>
      </c>
      <c r="BA60" s="17">
        <v>1.10541431965806E-2</v>
      </c>
      <c r="BB60" s="17"/>
      <c r="BC60" s="17">
        <v>1.15386218403123E-2</v>
      </c>
      <c r="BD60" s="17">
        <v>8.4438675980142795E-3</v>
      </c>
      <c r="BE60" s="17"/>
      <c r="BF60" s="17">
        <v>7.1239108585356998E-3</v>
      </c>
      <c r="BG60" s="17">
        <v>1.0369795579848099E-2</v>
      </c>
      <c r="BH60" s="17"/>
      <c r="BI60" s="17">
        <v>8.2830832166835306E-3</v>
      </c>
      <c r="BJ60" s="17">
        <v>6.0830091420418404E-3</v>
      </c>
      <c r="BK60" s="17">
        <v>6.5908155476141804E-3</v>
      </c>
      <c r="BL60" s="17">
        <v>3.1390559958624901E-3</v>
      </c>
      <c r="BM60" s="17">
        <v>1.0122099755513E-2</v>
      </c>
      <c r="BN60" s="17"/>
      <c r="BO60" s="17">
        <v>5.8586319950626698E-3</v>
      </c>
      <c r="BP60" s="17">
        <v>4.8360477943623801E-3</v>
      </c>
      <c r="BQ60" s="17">
        <v>4.4947890934652198E-3</v>
      </c>
      <c r="BR60" s="17">
        <v>2.1125739209498099E-3</v>
      </c>
      <c r="BS60" s="17">
        <v>7.9128803989559904E-3</v>
      </c>
      <c r="BT60" s="17">
        <v>3.8237498289930602E-2</v>
      </c>
      <c r="BU60" s="17"/>
      <c r="BV60" s="17">
        <v>6.7417402533551602E-3</v>
      </c>
      <c r="BW60" s="17">
        <v>4.8612411210919304E-3</v>
      </c>
      <c r="BX60" s="17"/>
      <c r="BY60" s="17">
        <v>0</v>
      </c>
      <c r="BZ60" s="17"/>
      <c r="CA60" s="17">
        <v>0</v>
      </c>
      <c r="CB60" s="17"/>
      <c r="CC60" s="17">
        <v>0</v>
      </c>
    </row>
    <row r="61" spans="2:81" x14ac:dyDescent="0.3">
      <c r="B61" t="s">
        <v>114</v>
      </c>
      <c r="C61" s="17">
        <v>3.0972347192153599E-3</v>
      </c>
      <c r="D61" s="17">
        <v>9.5007511367823998E-4</v>
      </c>
      <c r="E61" s="17">
        <v>5.2059697737183797E-3</v>
      </c>
      <c r="F61" s="17"/>
      <c r="G61" s="17">
        <v>3.6484740011245901E-3</v>
      </c>
      <c r="H61" s="17">
        <v>3.1538989664005698E-3</v>
      </c>
      <c r="I61" s="17">
        <v>9.3088712614936599E-3</v>
      </c>
      <c r="J61" s="17">
        <v>0</v>
      </c>
      <c r="K61" s="17">
        <v>3.3358431037704499E-3</v>
      </c>
      <c r="L61" s="17">
        <v>0</v>
      </c>
      <c r="M61" s="17"/>
      <c r="N61" s="17">
        <v>1.8026373379061301E-3</v>
      </c>
      <c r="O61" s="17">
        <v>1.9674544702005998E-3</v>
      </c>
      <c r="P61" s="17">
        <v>4.7959996122169104E-3</v>
      </c>
      <c r="Q61" s="17">
        <v>4.1994829035069499E-3</v>
      </c>
      <c r="R61" s="17"/>
      <c r="S61" s="17">
        <v>0</v>
      </c>
      <c r="T61" s="17">
        <v>3.9273472701016401E-3</v>
      </c>
      <c r="U61" s="17">
        <v>0</v>
      </c>
      <c r="V61" s="17">
        <v>0</v>
      </c>
      <c r="W61" s="17">
        <v>0</v>
      </c>
      <c r="X61" s="17">
        <v>2.3032565137111698E-2</v>
      </c>
      <c r="Y61" s="17">
        <v>0</v>
      </c>
      <c r="Z61" s="17">
        <v>0</v>
      </c>
      <c r="AA61" s="17">
        <v>0</v>
      </c>
      <c r="AB61" s="17">
        <v>5.6641176411372099E-3</v>
      </c>
      <c r="AC61" s="17">
        <v>0</v>
      </c>
      <c r="AD61" s="17">
        <v>0</v>
      </c>
      <c r="AE61" s="17"/>
      <c r="AF61" s="17">
        <v>0</v>
      </c>
      <c r="AG61" s="17">
        <v>2.3864636887950898E-2</v>
      </c>
      <c r="AH61" s="17">
        <v>0</v>
      </c>
      <c r="AI61" s="17">
        <v>0</v>
      </c>
      <c r="AJ61" s="17">
        <v>0</v>
      </c>
      <c r="AK61" s="17">
        <v>0</v>
      </c>
      <c r="AL61" s="17">
        <v>0</v>
      </c>
      <c r="AM61" s="17">
        <v>1.25033335415588E-2</v>
      </c>
      <c r="AN61" s="17">
        <v>7.3492407219997403E-3</v>
      </c>
      <c r="AO61" s="17">
        <v>0</v>
      </c>
      <c r="AP61" s="17">
        <v>7.2796217902393202E-3</v>
      </c>
      <c r="AQ61" s="17">
        <v>0</v>
      </c>
      <c r="AR61" s="17">
        <v>0</v>
      </c>
      <c r="AS61" s="17">
        <v>0</v>
      </c>
      <c r="AT61" s="17">
        <v>0</v>
      </c>
      <c r="AU61" s="17">
        <v>0</v>
      </c>
      <c r="AV61" s="17"/>
      <c r="AW61" s="17">
        <v>3.3437471729984201E-3</v>
      </c>
      <c r="AX61" s="17">
        <v>2.7613997536439102E-3</v>
      </c>
      <c r="AY61" s="17"/>
      <c r="AZ61" s="17">
        <v>2.80295398875196E-3</v>
      </c>
      <c r="BA61" s="17">
        <v>3.1627771210434299E-3</v>
      </c>
      <c r="BB61" s="17"/>
      <c r="BC61" s="17">
        <v>1.2693199870711699E-3</v>
      </c>
      <c r="BD61" s="17">
        <v>4.4102002058980603E-3</v>
      </c>
      <c r="BE61" s="17"/>
      <c r="BF61" s="17">
        <v>0</v>
      </c>
      <c r="BG61" s="17">
        <v>3.3461213330233902E-3</v>
      </c>
      <c r="BH61" s="17"/>
      <c r="BI61" s="17">
        <v>2.6539746923403798E-3</v>
      </c>
      <c r="BJ61" s="17">
        <v>0</v>
      </c>
      <c r="BK61" s="17">
        <v>0</v>
      </c>
      <c r="BL61" s="17">
        <v>3.5648942412275899E-3</v>
      </c>
      <c r="BM61" s="17">
        <v>9.6289348315563295E-3</v>
      </c>
      <c r="BN61" s="17"/>
      <c r="BO61" s="17">
        <v>0</v>
      </c>
      <c r="BP61" s="17">
        <v>2.6232746894489E-3</v>
      </c>
      <c r="BQ61" s="17">
        <v>0</v>
      </c>
      <c r="BR61" s="17">
        <v>2.3991615998211302E-3</v>
      </c>
      <c r="BS61" s="17">
        <v>7.5273521830239E-3</v>
      </c>
      <c r="BT61" s="17">
        <v>0</v>
      </c>
      <c r="BU61" s="17"/>
      <c r="BV61" s="17">
        <v>0</v>
      </c>
      <c r="BW61" s="17">
        <v>0</v>
      </c>
      <c r="BX61" s="17"/>
      <c r="BY61" s="17">
        <v>0</v>
      </c>
      <c r="BZ61" s="17"/>
      <c r="CA61" s="17">
        <v>0</v>
      </c>
      <c r="CB61" s="17"/>
      <c r="CC61" s="17">
        <v>0</v>
      </c>
    </row>
    <row r="62" spans="2:81" x14ac:dyDescent="0.3">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row>
    <row r="63" spans="2:81" x14ac:dyDescent="0.3">
      <c r="B63" s="6" t="s">
        <v>142</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row>
    <row r="64" spans="2:81" x14ac:dyDescent="0.3">
      <c r="B64" s="24" t="s">
        <v>94</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row>
    <row r="65" spans="2:81" x14ac:dyDescent="0.3">
      <c r="B65" t="s">
        <v>126</v>
      </c>
      <c r="C65" s="17">
        <v>0.30075068003663202</v>
      </c>
      <c r="D65" s="17">
        <v>0.278759635250379</v>
      </c>
      <c r="E65" s="17">
        <v>0.321354775078312</v>
      </c>
      <c r="F65" s="17"/>
      <c r="G65" s="17">
        <v>0.22970863517356399</v>
      </c>
      <c r="H65" s="17">
        <v>0.25646472323099501</v>
      </c>
      <c r="I65" s="17">
        <v>0.24058156541127201</v>
      </c>
      <c r="J65" s="17">
        <v>0.31714223859850399</v>
      </c>
      <c r="K65" s="17">
        <v>0.32970000518909898</v>
      </c>
      <c r="L65" s="17">
        <v>0.40023239609815198</v>
      </c>
      <c r="M65" s="17"/>
      <c r="N65" s="17">
        <v>0.32796006061421201</v>
      </c>
      <c r="O65" s="17">
        <v>0.31653169174941198</v>
      </c>
      <c r="P65" s="17">
        <v>0.28583584620853603</v>
      </c>
      <c r="Q65" s="17">
        <v>0.26871986025729699</v>
      </c>
      <c r="R65" s="17"/>
      <c r="S65" s="17">
        <v>0.229466706663496</v>
      </c>
      <c r="T65" s="17">
        <v>0.33039702015237099</v>
      </c>
      <c r="U65" s="17">
        <v>0.3350704216473</v>
      </c>
      <c r="V65" s="17">
        <v>0.34749983052000899</v>
      </c>
      <c r="W65" s="17">
        <v>0.28860439569106899</v>
      </c>
      <c r="X65" s="17">
        <v>0.249303287468607</v>
      </c>
      <c r="Y65" s="17">
        <v>0.22726042539001901</v>
      </c>
      <c r="Z65" s="17">
        <v>0.18225293458203401</v>
      </c>
      <c r="AA65" s="17">
        <v>0.30557623988128602</v>
      </c>
      <c r="AB65" s="17">
        <v>0.33595769612937498</v>
      </c>
      <c r="AC65" s="17">
        <v>0.396073199537471</v>
      </c>
      <c r="AD65" s="17">
        <v>0.52838816205105898</v>
      </c>
      <c r="AE65" s="17"/>
      <c r="AF65" s="17">
        <v>0.31482308018645</v>
      </c>
      <c r="AG65" s="17">
        <v>0.26340142710933601</v>
      </c>
      <c r="AH65" s="17">
        <v>0.26103761088890098</v>
      </c>
      <c r="AI65" s="17">
        <v>0.23039860012357899</v>
      </c>
      <c r="AJ65" s="17">
        <v>0.30476115968534001</v>
      </c>
      <c r="AK65" s="17">
        <v>0.26823561020626202</v>
      </c>
      <c r="AL65" s="17">
        <v>0.286968221854981</v>
      </c>
      <c r="AM65" s="17">
        <v>0.33422639484024103</v>
      </c>
      <c r="AN65" s="17">
        <v>0.39177792222917501</v>
      </c>
      <c r="AO65" s="17">
        <v>0.35269527484081398</v>
      </c>
      <c r="AP65" s="17">
        <v>0.31930992272268599</v>
      </c>
      <c r="AQ65" s="17">
        <v>0.28519457872079601</v>
      </c>
      <c r="AR65" s="17">
        <v>0.37903191672320902</v>
      </c>
      <c r="AS65" s="17">
        <v>0.24046772682404399</v>
      </c>
      <c r="AT65" s="17">
        <v>0.27306964952222901</v>
      </c>
      <c r="AU65" s="17">
        <v>0.29381552513292902</v>
      </c>
      <c r="AV65" s="17"/>
      <c r="AW65" s="17">
        <v>0.31648354278094498</v>
      </c>
      <c r="AX65" s="17">
        <v>0.27883353296435398</v>
      </c>
      <c r="AY65" s="17"/>
      <c r="AZ65" s="17">
        <v>0.28114804835172702</v>
      </c>
      <c r="BA65" s="17">
        <v>0.305116591323982</v>
      </c>
      <c r="BB65" s="17"/>
      <c r="BC65" s="17">
        <v>0.27649161792086402</v>
      </c>
      <c r="BD65" s="17">
        <v>0.31654913580272498</v>
      </c>
      <c r="BE65" s="17"/>
      <c r="BF65" s="17">
        <v>0.28091794141684301</v>
      </c>
      <c r="BG65" s="17">
        <v>0.302344393011304</v>
      </c>
      <c r="BH65" s="17"/>
      <c r="BI65" s="17">
        <v>0.30446973857082399</v>
      </c>
      <c r="BJ65" s="17">
        <v>0.28404603562216602</v>
      </c>
      <c r="BK65" s="17">
        <v>0.32026040049936499</v>
      </c>
      <c r="BL65" s="17">
        <v>0.33583594202662997</v>
      </c>
      <c r="BM65" s="17">
        <v>0.33667732274586099</v>
      </c>
      <c r="BN65" s="17"/>
      <c r="BO65" s="17">
        <v>0.291626999123139</v>
      </c>
      <c r="BP65" s="17">
        <v>0.29049168837267902</v>
      </c>
      <c r="BQ65" s="17">
        <v>0.31794002404733002</v>
      </c>
      <c r="BR65" s="17">
        <v>0.33516863168789401</v>
      </c>
      <c r="BS65" s="17">
        <v>0.29765925796539</v>
      </c>
      <c r="BT65" s="17">
        <v>0.251882833086636</v>
      </c>
      <c r="BU65" s="17"/>
      <c r="BV65" s="17">
        <v>0.29185700718708302</v>
      </c>
      <c r="BW65" s="17">
        <v>0.26955879628176399</v>
      </c>
      <c r="BX65" s="17"/>
      <c r="BY65" s="17">
        <v>0.24271630868833599</v>
      </c>
      <c r="BZ65" s="17"/>
      <c r="CA65" s="17">
        <v>0.28341240179383698</v>
      </c>
      <c r="CB65" s="17"/>
      <c r="CC65" s="17">
        <v>0.26605137716844302</v>
      </c>
    </row>
    <row r="66" spans="2:81" x14ac:dyDescent="0.3">
      <c r="B66" t="s">
        <v>127</v>
      </c>
      <c r="C66" s="17">
        <v>0.29806218748935198</v>
      </c>
      <c r="D66" s="17">
        <v>0.29747748228650001</v>
      </c>
      <c r="E66" s="17">
        <v>0.29980872171712297</v>
      </c>
      <c r="F66" s="17"/>
      <c r="G66" s="17">
        <v>0.17485368286330699</v>
      </c>
      <c r="H66" s="17">
        <v>0.22786803154045701</v>
      </c>
      <c r="I66" s="17">
        <v>0.25114435549277397</v>
      </c>
      <c r="J66" s="17">
        <v>0.31631649631533698</v>
      </c>
      <c r="K66" s="17">
        <v>0.38248168205444</v>
      </c>
      <c r="L66" s="17">
        <v>0.40401622223249201</v>
      </c>
      <c r="M66" s="17"/>
      <c r="N66" s="17">
        <v>0.27275533174965699</v>
      </c>
      <c r="O66" s="17">
        <v>0.29095305736642402</v>
      </c>
      <c r="P66" s="17">
        <v>0.32770305229716301</v>
      </c>
      <c r="Q66" s="17">
        <v>0.30701100717193502</v>
      </c>
      <c r="R66" s="17"/>
      <c r="S66" s="17">
        <v>0.179752349820161</v>
      </c>
      <c r="T66" s="17">
        <v>0.39725584439057299</v>
      </c>
      <c r="U66" s="17">
        <v>0.33559536696404801</v>
      </c>
      <c r="V66" s="17">
        <v>0.37689039666073298</v>
      </c>
      <c r="W66" s="17">
        <v>0.365553656903786</v>
      </c>
      <c r="X66" s="17">
        <v>0.27985591873851801</v>
      </c>
      <c r="Y66" s="17">
        <v>0.334431854144286</v>
      </c>
      <c r="Z66" s="17">
        <v>0.143245555953711</v>
      </c>
      <c r="AA66" s="17">
        <v>0.30553257213416202</v>
      </c>
      <c r="AB66" s="17">
        <v>0.29188574405852802</v>
      </c>
      <c r="AC66" s="17">
        <v>0.21035399729253099</v>
      </c>
      <c r="AD66" s="17">
        <v>0.225677398150888</v>
      </c>
      <c r="AE66" s="17"/>
      <c r="AF66" s="17">
        <v>0.103767187117801</v>
      </c>
      <c r="AG66" s="17">
        <v>0.24131068456576099</v>
      </c>
      <c r="AH66" s="17">
        <v>0.226739751305856</v>
      </c>
      <c r="AI66" s="17">
        <v>0.249012167456929</v>
      </c>
      <c r="AJ66" s="17">
        <v>0.29416910363684301</v>
      </c>
      <c r="AK66" s="17">
        <v>0.35717303154857799</v>
      </c>
      <c r="AL66" s="17">
        <v>0.29903600683774301</v>
      </c>
      <c r="AM66" s="17">
        <v>0.31410222431620299</v>
      </c>
      <c r="AN66" s="17">
        <v>0.32555634906897002</v>
      </c>
      <c r="AO66" s="17">
        <v>0.29546585852776303</v>
      </c>
      <c r="AP66" s="17">
        <v>0.30380941714979998</v>
      </c>
      <c r="AQ66" s="17">
        <v>0.33798267635270601</v>
      </c>
      <c r="AR66" s="17">
        <v>0.29836831447657602</v>
      </c>
      <c r="AS66" s="17">
        <v>0.31866280726763702</v>
      </c>
      <c r="AT66" s="17">
        <v>0.28055328867030699</v>
      </c>
      <c r="AU66" s="17">
        <v>0.24977691895422799</v>
      </c>
      <c r="AV66" s="17"/>
      <c r="AW66" s="17">
        <v>0.31235325498151201</v>
      </c>
      <c r="AX66" s="17">
        <v>0.27945430316055597</v>
      </c>
      <c r="AY66" s="17"/>
      <c r="AZ66" s="17">
        <v>0.28011883982955199</v>
      </c>
      <c r="BA66" s="17">
        <v>0.30205854192481701</v>
      </c>
      <c r="BB66" s="17"/>
      <c r="BC66" s="17">
        <v>0.26315937011361601</v>
      </c>
      <c r="BD66" s="17">
        <v>0.32443903190269402</v>
      </c>
      <c r="BE66" s="17"/>
      <c r="BF66" s="17">
        <v>0.29520068133262201</v>
      </c>
      <c r="BG66" s="17">
        <v>0.29829213150144801</v>
      </c>
      <c r="BH66" s="17"/>
      <c r="BI66" s="17">
        <v>0.37684123320635599</v>
      </c>
      <c r="BJ66" s="17">
        <v>0.25950009126684198</v>
      </c>
      <c r="BK66" s="17">
        <v>0.3339143839057</v>
      </c>
      <c r="BL66" s="17">
        <v>0.37397834541185199</v>
      </c>
      <c r="BM66" s="17">
        <v>0.26427539273770601</v>
      </c>
      <c r="BN66" s="17"/>
      <c r="BO66" s="17">
        <v>0.23085707417206799</v>
      </c>
      <c r="BP66" s="17">
        <v>0.37990153416051903</v>
      </c>
      <c r="BQ66" s="17">
        <v>0.30637102841375602</v>
      </c>
      <c r="BR66" s="17">
        <v>0.346921827436249</v>
      </c>
      <c r="BS66" s="17">
        <v>0.22751643766729199</v>
      </c>
      <c r="BT66" s="17">
        <v>0.29454102507379498</v>
      </c>
      <c r="BU66" s="17"/>
      <c r="BV66" s="17">
        <v>0.234493610872296</v>
      </c>
      <c r="BW66" s="17">
        <v>0.30588034800263803</v>
      </c>
      <c r="BX66" s="17"/>
      <c r="BY66" s="17">
        <v>0.28028644512481499</v>
      </c>
      <c r="BZ66" s="17"/>
      <c r="CA66" s="17">
        <v>0.22729388031224301</v>
      </c>
      <c r="CB66" s="17"/>
      <c r="CC66" s="17">
        <v>0.24083869106785999</v>
      </c>
    </row>
    <row r="67" spans="2:81" x14ac:dyDescent="0.3">
      <c r="B67" t="s">
        <v>128</v>
      </c>
      <c r="C67" s="17">
        <v>0.286127473646893</v>
      </c>
      <c r="D67" s="17">
        <v>0.28555700555979402</v>
      </c>
      <c r="E67" s="17">
        <v>0.284904297652812</v>
      </c>
      <c r="F67" s="17"/>
      <c r="G67" s="17">
        <v>0.31292132336971601</v>
      </c>
      <c r="H67" s="17">
        <v>0.340344821749893</v>
      </c>
      <c r="I67" s="17">
        <v>0.28752473122522698</v>
      </c>
      <c r="J67" s="17">
        <v>0.30716005056030299</v>
      </c>
      <c r="K67" s="17">
        <v>0.25049989027625302</v>
      </c>
      <c r="L67" s="17">
        <v>0.229884420717934</v>
      </c>
      <c r="M67" s="17"/>
      <c r="N67" s="17">
        <v>0.302646043956596</v>
      </c>
      <c r="O67" s="17">
        <v>0.28817551803796598</v>
      </c>
      <c r="P67" s="17">
        <v>0.27621175988489299</v>
      </c>
      <c r="Q67" s="17">
        <v>0.277172906313573</v>
      </c>
      <c r="R67" s="17"/>
      <c r="S67" s="17">
        <v>0.33876340367027002</v>
      </c>
      <c r="T67" s="17">
        <v>0.293157037250251</v>
      </c>
      <c r="U67" s="17">
        <v>0.28907474548302903</v>
      </c>
      <c r="V67" s="17">
        <v>0.28124460483505898</v>
      </c>
      <c r="W67" s="17">
        <v>0.19844302879996101</v>
      </c>
      <c r="X67" s="17">
        <v>0.241971275861318</v>
      </c>
      <c r="Y67" s="17">
        <v>0.29338778237359497</v>
      </c>
      <c r="Z67" s="17">
        <v>0.29812784457290598</v>
      </c>
      <c r="AA67" s="17">
        <v>0.29160069870190602</v>
      </c>
      <c r="AB67" s="17">
        <v>0.27187282900837401</v>
      </c>
      <c r="AC67" s="17">
        <v>0.27879733568520598</v>
      </c>
      <c r="AD67" s="17">
        <v>0.35325310728911102</v>
      </c>
      <c r="AE67" s="17"/>
      <c r="AF67" s="17">
        <v>0.36888982071870402</v>
      </c>
      <c r="AG67" s="17">
        <v>0.21766061937384701</v>
      </c>
      <c r="AH67" s="17">
        <v>0.30786036959970797</v>
      </c>
      <c r="AI67" s="17">
        <v>0.28550971370640499</v>
      </c>
      <c r="AJ67" s="17">
        <v>0.23816217321145899</v>
      </c>
      <c r="AK67" s="17">
        <v>0.355641462013286</v>
      </c>
      <c r="AL67" s="17">
        <v>0.28088194252399301</v>
      </c>
      <c r="AM67" s="17">
        <v>0.26092521852248701</v>
      </c>
      <c r="AN67" s="17">
        <v>0.26899954004282101</v>
      </c>
      <c r="AO67" s="17">
        <v>0.240221599263608</v>
      </c>
      <c r="AP67" s="17">
        <v>0.30532671705548797</v>
      </c>
      <c r="AQ67" s="17">
        <v>0.33981443968006902</v>
      </c>
      <c r="AR67" s="17">
        <v>0.330551634888127</v>
      </c>
      <c r="AS67" s="17">
        <v>0.222278777255357</v>
      </c>
      <c r="AT67" s="17">
        <v>0.32361582460639399</v>
      </c>
      <c r="AU67" s="17">
        <v>0.266566748387216</v>
      </c>
      <c r="AV67" s="17"/>
      <c r="AW67" s="17">
        <v>0.278368925967444</v>
      </c>
      <c r="AX67" s="17">
        <v>0.29812556909138999</v>
      </c>
      <c r="AY67" s="17"/>
      <c r="AZ67" s="17">
        <v>0.282374676102425</v>
      </c>
      <c r="BA67" s="17">
        <v>0.286963299235105</v>
      </c>
      <c r="BB67" s="17"/>
      <c r="BC67" s="17">
        <v>0.30417228384976902</v>
      </c>
      <c r="BD67" s="17">
        <v>0.27502807805152801</v>
      </c>
      <c r="BE67" s="17"/>
      <c r="BF67" s="17">
        <v>0.35278808459376698</v>
      </c>
      <c r="BG67" s="17">
        <v>0.280770781230264</v>
      </c>
      <c r="BH67" s="17"/>
      <c r="BI67" s="17">
        <v>0.18384704815251701</v>
      </c>
      <c r="BJ67" s="17">
        <v>0.33431232910420999</v>
      </c>
      <c r="BK67" s="17">
        <v>0.31879128299514098</v>
      </c>
      <c r="BL67" s="17">
        <v>0.24689394374757201</v>
      </c>
      <c r="BM67" s="17">
        <v>0.36161710060741298</v>
      </c>
      <c r="BN67" s="17"/>
      <c r="BO67" s="17">
        <v>0.352653286665148</v>
      </c>
      <c r="BP67" s="17">
        <v>0.204199685447949</v>
      </c>
      <c r="BQ67" s="17">
        <v>0.327346876231765</v>
      </c>
      <c r="BR67" s="17">
        <v>0.235674429648741</v>
      </c>
      <c r="BS67" s="17">
        <v>0.35577339827468801</v>
      </c>
      <c r="BT67" s="17">
        <v>0.33701788300775598</v>
      </c>
      <c r="BU67" s="17"/>
      <c r="BV67" s="17">
        <v>0.33924324924649102</v>
      </c>
      <c r="BW67" s="17">
        <v>0.325166806082404</v>
      </c>
      <c r="BX67" s="17"/>
      <c r="BY67" s="17">
        <v>0.29541918548303803</v>
      </c>
      <c r="BZ67" s="17"/>
      <c r="CA67" s="17">
        <v>0.33901627973875598</v>
      </c>
      <c r="CB67" s="17"/>
      <c r="CC67" s="17">
        <v>0.35609976824689599</v>
      </c>
    </row>
    <row r="68" spans="2:81" x14ac:dyDescent="0.3">
      <c r="B68" t="s">
        <v>129</v>
      </c>
      <c r="C68" s="17">
        <v>0.28160305220482801</v>
      </c>
      <c r="D68" s="17">
        <v>0.265640720456568</v>
      </c>
      <c r="E68" s="17">
        <v>0.29829961390461901</v>
      </c>
      <c r="F68" s="17"/>
      <c r="G68" s="17">
        <v>0.14411815565643701</v>
      </c>
      <c r="H68" s="17">
        <v>0.15509625136871599</v>
      </c>
      <c r="I68" s="17">
        <v>0.24087483417643299</v>
      </c>
      <c r="J68" s="17">
        <v>0.268650902007248</v>
      </c>
      <c r="K68" s="17">
        <v>0.40550086621093501</v>
      </c>
      <c r="L68" s="17">
        <v>0.43666260123534101</v>
      </c>
      <c r="M68" s="17"/>
      <c r="N68" s="17">
        <v>0.234695662979053</v>
      </c>
      <c r="O68" s="17">
        <v>0.29026523214425098</v>
      </c>
      <c r="P68" s="17">
        <v>0.29861889260405899</v>
      </c>
      <c r="Q68" s="17">
        <v>0.30666245312407597</v>
      </c>
      <c r="R68" s="17"/>
      <c r="S68" s="17">
        <v>0.20021065682896899</v>
      </c>
      <c r="T68" s="17">
        <v>0.25655728090003499</v>
      </c>
      <c r="U68" s="17">
        <v>0.34195448118293598</v>
      </c>
      <c r="V68" s="17">
        <v>0.29999098821202203</v>
      </c>
      <c r="W68" s="17">
        <v>0.32063161472291601</v>
      </c>
      <c r="X68" s="17">
        <v>0.30549193344533898</v>
      </c>
      <c r="Y68" s="17">
        <v>0.28499042013815301</v>
      </c>
      <c r="Z68" s="17">
        <v>0.33921293572310102</v>
      </c>
      <c r="AA68" s="17">
        <v>0.25626289511084699</v>
      </c>
      <c r="AB68" s="17">
        <v>0.31322425910835999</v>
      </c>
      <c r="AC68" s="17">
        <v>0.32853282306738002</v>
      </c>
      <c r="AD68" s="17">
        <v>0.22499434178321101</v>
      </c>
      <c r="AE68" s="17"/>
      <c r="AF68" s="17">
        <v>0.194114570209932</v>
      </c>
      <c r="AG68" s="17">
        <v>0.32238926339430901</v>
      </c>
      <c r="AH68" s="17">
        <v>0.24784814461747801</v>
      </c>
      <c r="AI68" s="17">
        <v>0.28162868879188901</v>
      </c>
      <c r="AJ68" s="17">
        <v>0.33826099117417002</v>
      </c>
      <c r="AK68" s="17">
        <v>0.35301150891955502</v>
      </c>
      <c r="AL68" s="17">
        <v>0.29514462350507797</v>
      </c>
      <c r="AM68" s="17">
        <v>0.28986363165921802</v>
      </c>
      <c r="AN68" s="17">
        <v>0.275899262875898</v>
      </c>
      <c r="AO68" s="17">
        <v>0.31507757519955298</v>
      </c>
      <c r="AP68" s="17">
        <v>0.27965318576995402</v>
      </c>
      <c r="AQ68" s="17">
        <v>0.22019117119920301</v>
      </c>
      <c r="AR68" s="17">
        <v>0.242096136062081</v>
      </c>
      <c r="AS68" s="17">
        <v>0.25571478806279202</v>
      </c>
      <c r="AT68" s="17">
        <v>0.210288690556938</v>
      </c>
      <c r="AU68" s="17">
        <v>0.118906119426668</v>
      </c>
      <c r="AV68" s="17"/>
      <c r="AW68" s="17">
        <v>0.28905841027938001</v>
      </c>
      <c r="AX68" s="17">
        <v>0.26810314720839101</v>
      </c>
      <c r="AY68" s="17"/>
      <c r="AZ68" s="17">
        <v>0.31736115835741802</v>
      </c>
      <c r="BA68" s="17">
        <v>0.273638982799491</v>
      </c>
      <c r="BB68" s="17"/>
      <c r="BC68" s="17">
        <v>0.26662748616374599</v>
      </c>
      <c r="BD68" s="17">
        <v>0.28992496063526602</v>
      </c>
      <c r="BE68" s="17"/>
      <c r="BF68" s="17">
        <v>0.34437749085291702</v>
      </c>
      <c r="BG68" s="17">
        <v>0.276558643599987</v>
      </c>
      <c r="BH68" s="17"/>
      <c r="BI68" s="17">
        <v>0.37332039925395399</v>
      </c>
      <c r="BJ68" s="17">
        <v>0.22668876011603301</v>
      </c>
      <c r="BK68" s="17">
        <v>0.28246474503464097</v>
      </c>
      <c r="BL68" s="17">
        <v>0.35341647413545102</v>
      </c>
      <c r="BM68" s="17">
        <v>0.242635594375574</v>
      </c>
      <c r="BN68" s="17"/>
      <c r="BO68" s="17">
        <v>0.24687253907666101</v>
      </c>
      <c r="BP68" s="17">
        <v>0.35235885722440902</v>
      </c>
      <c r="BQ68" s="17">
        <v>0.249459443018615</v>
      </c>
      <c r="BR68" s="17">
        <v>0.319368744448292</v>
      </c>
      <c r="BS68" s="17">
        <v>0.20031543069417601</v>
      </c>
      <c r="BT68" s="17">
        <v>0.29885686967498998</v>
      </c>
      <c r="BU68" s="17"/>
      <c r="BV68" s="17">
        <v>0.23757489641537399</v>
      </c>
      <c r="BW68" s="17">
        <v>0.20649792204294001</v>
      </c>
      <c r="BX68" s="17"/>
      <c r="BY68" s="17">
        <v>0.20372865863876799</v>
      </c>
      <c r="BZ68" s="17"/>
      <c r="CA68" s="17">
        <v>0.200325486734236</v>
      </c>
      <c r="CB68" s="17"/>
      <c r="CC68" s="17">
        <v>0.22600865085555899</v>
      </c>
    </row>
    <row r="69" spans="2:81" x14ac:dyDescent="0.3">
      <c r="B69" t="s">
        <v>130</v>
      </c>
      <c r="C69" s="17">
        <v>0.24662184881240301</v>
      </c>
      <c r="D69" s="17">
        <v>0.25145826111497199</v>
      </c>
      <c r="E69" s="17">
        <v>0.24287223101628599</v>
      </c>
      <c r="F69" s="17"/>
      <c r="G69" s="17">
        <v>0.22916104809461599</v>
      </c>
      <c r="H69" s="17">
        <v>0.238735376111713</v>
      </c>
      <c r="I69" s="17">
        <v>0.26948013238914797</v>
      </c>
      <c r="J69" s="17">
        <v>0.24040491564446001</v>
      </c>
      <c r="K69" s="17">
        <v>0.28126210939236201</v>
      </c>
      <c r="L69" s="17">
        <v>0.22799915131791501</v>
      </c>
      <c r="M69" s="17"/>
      <c r="N69" s="17">
        <v>0.230647878717157</v>
      </c>
      <c r="O69" s="17">
        <v>0.241992356755758</v>
      </c>
      <c r="P69" s="17">
        <v>0.24345934198982799</v>
      </c>
      <c r="Q69" s="17">
        <v>0.27164301045389599</v>
      </c>
      <c r="R69" s="17"/>
      <c r="S69" s="17">
        <v>0.318012273961639</v>
      </c>
      <c r="T69" s="17">
        <v>0.23312402598184701</v>
      </c>
      <c r="U69" s="17">
        <v>0.237175481684157</v>
      </c>
      <c r="V69" s="17">
        <v>0.13984740905812601</v>
      </c>
      <c r="W69" s="17">
        <v>0.20825844223015999</v>
      </c>
      <c r="X69" s="17">
        <v>0.28009400979969301</v>
      </c>
      <c r="Y69" s="17">
        <v>0.32574814027895599</v>
      </c>
      <c r="Z69" s="17">
        <v>0.335986579793147</v>
      </c>
      <c r="AA69" s="17">
        <v>0.27542148557287599</v>
      </c>
      <c r="AB69" s="17">
        <v>0.17099322593237801</v>
      </c>
      <c r="AC69" s="17">
        <v>0.21204782257447899</v>
      </c>
      <c r="AD69" s="17">
        <v>0.15520591944770601</v>
      </c>
      <c r="AE69" s="17"/>
      <c r="AF69" s="17">
        <v>0.104423181261926</v>
      </c>
      <c r="AG69" s="17">
        <v>0.28154914100955297</v>
      </c>
      <c r="AH69" s="17">
        <v>0.29820917285804599</v>
      </c>
      <c r="AI69" s="17">
        <v>0.28355549527023499</v>
      </c>
      <c r="AJ69" s="17">
        <v>0.319485445701576</v>
      </c>
      <c r="AK69" s="17">
        <v>0.23897658700810201</v>
      </c>
      <c r="AL69" s="17">
        <v>0.24452551740460601</v>
      </c>
      <c r="AM69" s="17">
        <v>0.200872180791722</v>
      </c>
      <c r="AN69" s="17">
        <v>0.19395062356379</v>
      </c>
      <c r="AO69" s="17">
        <v>0.29019881873842701</v>
      </c>
      <c r="AP69" s="17">
        <v>0.22651624276523499</v>
      </c>
      <c r="AQ69" s="17">
        <v>0.233500685564453</v>
      </c>
      <c r="AR69" s="17">
        <v>0.24317340449151501</v>
      </c>
      <c r="AS69" s="17">
        <v>0.322361955736856</v>
      </c>
      <c r="AT69" s="17">
        <v>0.16324994691753</v>
      </c>
      <c r="AU69" s="17">
        <v>0.20447167804539901</v>
      </c>
      <c r="AV69" s="17"/>
      <c r="AW69" s="17">
        <v>0.23730192328463801</v>
      </c>
      <c r="AX69" s="17">
        <v>0.25967427314008501</v>
      </c>
      <c r="AY69" s="17"/>
      <c r="AZ69" s="17">
        <v>0.27574032130195802</v>
      </c>
      <c r="BA69" s="17">
        <v>0.24013656307342601</v>
      </c>
      <c r="BB69" s="17"/>
      <c r="BC69" s="17">
        <v>0.25566037287850102</v>
      </c>
      <c r="BD69" s="17">
        <v>0.24100327875940999</v>
      </c>
      <c r="BE69" s="17"/>
      <c r="BF69" s="17">
        <v>0.20535050901920399</v>
      </c>
      <c r="BG69" s="17">
        <v>0.24993831815995399</v>
      </c>
      <c r="BH69" s="17"/>
      <c r="BI69" s="17">
        <v>0.24364477545972299</v>
      </c>
      <c r="BJ69" s="17">
        <v>0.24765438975163201</v>
      </c>
      <c r="BK69" s="17">
        <v>0.178774090537903</v>
      </c>
      <c r="BL69" s="17">
        <v>0.303240169205716</v>
      </c>
      <c r="BM69" s="17">
        <v>0.19744934425763999</v>
      </c>
      <c r="BN69" s="17"/>
      <c r="BO69" s="17">
        <v>0.223795665720704</v>
      </c>
      <c r="BP69" s="17">
        <v>0.21730717854654599</v>
      </c>
      <c r="BQ69" s="17">
        <v>0.19813369220615701</v>
      </c>
      <c r="BR69" s="17">
        <v>0.32752427634136499</v>
      </c>
      <c r="BS69" s="17">
        <v>0.174754738023812</v>
      </c>
      <c r="BT69" s="17">
        <v>0.29829265114620501</v>
      </c>
      <c r="BU69" s="17"/>
      <c r="BV69" s="17">
        <v>0.21111149944421001</v>
      </c>
      <c r="BW69" s="17">
        <v>0.31543156621089402</v>
      </c>
      <c r="BX69" s="17"/>
      <c r="BY69" s="17">
        <v>0.28303913928605101</v>
      </c>
      <c r="BZ69" s="17"/>
      <c r="CA69" s="17">
        <v>0.234756353957155</v>
      </c>
      <c r="CB69" s="17"/>
      <c r="CC69" s="17">
        <v>0.25876428157206199</v>
      </c>
    </row>
    <row r="70" spans="2:81" x14ac:dyDescent="0.3">
      <c r="B70" t="s">
        <v>131</v>
      </c>
      <c r="C70" s="17">
        <v>0.19962175616232899</v>
      </c>
      <c r="D70" s="17">
        <v>0.21841880477284101</v>
      </c>
      <c r="E70" s="17">
        <v>0.18117207047609199</v>
      </c>
      <c r="F70" s="17"/>
      <c r="G70" s="17">
        <v>0.29036196571303202</v>
      </c>
      <c r="H70" s="17">
        <v>0.25240395460270398</v>
      </c>
      <c r="I70" s="17">
        <v>0.17010088932414699</v>
      </c>
      <c r="J70" s="17">
        <v>0.208263198714746</v>
      </c>
      <c r="K70" s="17">
        <v>0.18755769739710601</v>
      </c>
      <c r="L70" s="17">
        <v>0.121161606708155</v>
      </c>
      <c r="M70" s="17"/>
      <c r="N70" s="17">
        <v>0.20620561120827899</v>
      </c>
      <c r="O70" s="17">
        <v>0.215194490011866</v>
      </c>
      <c r="P70" s="17">
        <v>0.18301988435198699</v>
      </c>
      <c r="Q70" s="17">
        <v>0.190757383822378</v>
      </c>
      <c r="R70" s="17"/>
      <c r="S70" s="17">
        <v>0.168663453698771</v>
      </c>
      <c r="T70" s="17">
        <v>0.19213180715801001</v>
      </c>
      <c r="U70" s="17">
        <v>0.18755345155426401</v>
      </c>
      <c r="V70" s="17">
        <v>0.18394062453021601</v>
      </c>
      <c r="W70" s="17">
        <v>0.16360450110743599</v>
      </c>
      <c r="X70" s="17">
        <v>0.234921823987915</v>
      </c>
      <c r="Y70" s="17">
        <v>0.20660485090766101</v>
      </c>
      <c r="Z70" s="17">
        <v>0.22867948983456399</v>
      </c>
      <c r="AA70" s="17">
        <v>0.241618998715145</v>
      </c>
      <c r="AB70" s="17">
        <v>0.249182895915949</v>
      </c>
      <c r="AC70" s="17">
        <v>0.20700499313949</v>
      </c>
      <c r="AD70" s="17">
        <v>6.0430103316262897E-2</v>
      </c>
      <c r="AE70" s="17"/>
      <c r="AF70" s="17">
        <v>0.37955167456587802</v>
      </c>
      <c r="AG70" s="17">
        <v>0.24959835611585501</v>
      </c>
      <c r="AH70" s="17">
        <v>0.254485118221559</v>
      </c>
      <c r="AI70" s="17">
        <v>0.19013416924367901</v>
      </c>
      <c r="AJ70" s="17">
        <v>0.20239306541437599</v>
      </c>
      <c r="AK70" s="17">
        <v>0.20271763264461501</v>
      </c>
      <c r="AL70" s="17">
        <v>0.208248717023365</v>
      </c>
      <c r="AM70" s="17">
        <v>0.184146856032495</v>
      </c>
      <c r="AN70" s="17">
        <v>0.14079652518715099</v>
      </c>
      <c r="AO70" s="17">
        <v>0.15412803704826999</v>
      </c>
      <c r="AP70" s="17">
        <v>0.18834983505856601</v>
      </c>
      <c r="AQ70" s="17">
        <v>0.27882643073812702</v>
      </c>
      <c r="AR70" s="17">
        <v>0.17380773672818201</v>
      </c>
      <c r="AS70" s="17">
        <v>0.166381905603632</v>
      </c>
      <c r="AT70" s="17">
        <v>0.15702908842171101</v>
      </c>
      <c r="AU70" s="17">
        <v>0.18995653185697101</v>
      </c>
      <c r="AV70" s="17"/>
      <c r="AW70" s="17">
        <v>0.18717167220728001</v>
      </c>
      <c r="AX70" s="17">
        <v>0.216706371560767</v>
      </c>
      <c r="AY70" s="17"/>
      <c r="AZ70" s="17">
        <v>0.16730278892858499</v>
      </c>
      <c r="BA70" s="17">
        <v>0.20681985823910001</v>
      </c>
      <c r="BB70" s="17"/>
      <c r="BC70" s="17">
        <v>0.19140370157431499</v>
      </c>
      <c r="BD70" s="17">
        <v>0.20427196776768</v>
      </c>
      <c r="BE70" s="17"/>
      <c r="BF70" s="17">
        <v>0.16588373924731101</v>
      </c>
      <c r="BG70" s="17">
        <v>0.202332865118483</v>
      </c>
      <c r="BH70" s="17"/>
      <c r="BI70" s="17">
        <v>0.167656674953471</v>
      </c>
      <c r="BJ70" s="17">
        <v>0.20986097877749699</v>
      </c>
      <c r="BK70" s="17">
        <v>0.16578724803018299</v>
      </c>
      <c r="BL70" s="17">
        <v>0.22597359686771301</v>
      </c>
      <c r="BM70" s="17">
        <v>0.176195173901564</v>
      </c>
      <c r="BN70" s="17"/>
      <c r="BO70" s="17">
        <v>0.21884578678235</v>
      </c>
      <c r="BP70" s="17">
        <v>0.17921044167024699</v>
      </c>
      <c r="BQ70" s="17">
        <v>0.208631013127552</v>
      </c>
      <c r="BR70" s="17">
        <v>0.20864805933962599</v>
      </c>
      <c r="BS70" s="17">
        <v>0.23772078155093501</v>
      </c>
      <c r="BT70" s="17">
        <v>0.17426554242624701</v>
      </c>
      <c r="BU70" s="17"/>
      <c r="BV70" s="17">
        <v>0.21731430954898001</v>
      </c>
      <c r="BW70" s="17">
        <v>0.19603706636503601</v>
      </c>
      <c r="BX70" s="17"/>
      <c r="BY70" s="17">
        <v>0.20083935753318299</v>
      </c>
      <c r="BZ70" s="17"/>
      <c r="CA70" s="17">
        <v>0.23274523068176001</v>
      </c>
      <c r="CB70" s="17"/>
      <c r="CC70" s="17">
        <v>0.22094421415316201</v>
      </c>
    </row>
    <row r="71" spans="2:81" x14ac:dyDescent="0.3">
      <c r="B71" t="s">
        <v>132</v>
      </c>
      <c r="C71" s="17">
        <v>0.173173771290905</v>
      </c>
      <c r="D71" s="17">
        <v>0.19320886884619901</v>
      </c>
      <c r="E71" s="17">
        <v>0.15341091964907</v>
      </c>
      <c r="F71" s="17"/>
      <c r="G71" s="17">
        <v>0.230445985400658</v>
      </c>
      <c r="H71" s="17">
        <v>0.16015860629054199</v>
      </c>
      <c r="I71" s="17">
        <v>0.19035840017696501</v>
      </c>
      <c r="J71" s="17">
        <v>0.1645694107447</v>
      </c>
      <c r="K71" s="17">
        <v>0.17761669671657199</v>
      </c>
      <c r="L71" s="17">
        <v>0.13559010616813899</v>
      </c>
      <c r="M71" s="17"/>
      <c r="N71" s="17">
        <v>0.164485247493526</v>
      </c>
      <c r="O71" s="17">
        <v>0.179876647978196</v>
      </c>
      <c r="P71" s="17">
        <v>0.18505727755812201</v>
      </c>
      <c r="Q71" s="17">
        <v>0.16294467903370599</v>
      </c>
      <c r="R71" s="17"/>
      <c r="S71" s="17">
        <v>0.19458124888662301</v>
      </c>
      <c r="T71" s="17">
        <v>0.173890335208466</v>
      </c>
      <c r="U71" s="17">
        <v>0.15487168260338599</v>
      </c>
      <c r="V71" s="17">
        <v>0.139946660417748</v>
      </c>
      <c r="W71" s="17">
        <v>0.19091014830289199</v>
      </c>
      <c r="X71" s="17">
        <v>0.171500774166255</v>
      </c>
      <c r="Y71" s="17">
        <v>0.149100000366438</v>
      </c>
      <c r="Z71" s="17">
        <v>0.25430847001579099</v>
      </c>
      <c r="AA71" s="17">
        <v>0.136750275161485</v>
      </c>
      <c r="AB71" s="17">
        <v>0.16865024800023901</v>
      </c>
      <c r="AC71" s="17">
        <v>0.21846501444042801</v>
      </c>
      <c r="AD71" s="17">
        <v>0.211552725015343</v>
      </c>
      <c r="AE71" s="17"/>
      <c r="AF71" s="17">
        <v>9.6165996511710802E-2</v>
      </c>
      <c r="AG71" s="17">
        <v>0.177994887777227</v>
      </c>
      <c r="AH71" s="17">
        <v>0.23975374887269099</v>
      </c>
      <c r="AI71" s="17">
        <v>0.16648179932470999</v>
      </c>
      <c r="AJ71" s="17">
        <v>0.14368022620952101</v>
      </c>
      <c r="AK71" s="17">
        <v>0.13320735442340101</v>
      </c>
      <c r="AL71" s="17">
        <v>0.19905932804099699</v>
      </c>
      <c r="AM71" s="17">
        <v>0.17368787050210599</v>
      </c>
      <c r="AN71" s="17">
        <v>0.19235309039645099</v>
      </c>
      <c r="AO71" s="17">
        <v>0.16332176679924201</v>
      </c>
      <c r="AP71" s="17">
        <v>0.172770886204895</v>
      </c>
      <c r="AQ71" s="17">
        <v>0.199803001801451</v>
      </c>
      <c r="AR71" s="17">
        <v>0.16406585431685999</v>
      </c>
      <c r="AS71" s="17">
        <v>0.11259555582521</v>
      </c>
      <c r="AT71" s="17">
        <v>0.125292934742535</v>
      </c>
      <c r="AU71" s="17">
        <v>0.22824941572831201</v>
      </c>
      <c r="AV71" s="17"/>
      <c r="AW71" s="17">
        <v>0.171718625758226</v>
      </c>
      <c r="AX71" s="17">
        <v>0.17654796930984201</v>
      </c>
      <c r="AY71" s="17"/>
      <c r="AZ71" s="17">
        <v>0.16875529460996799</v>
      </c>
      <c r="BA71" s="17">
        <v>0.174157857383235</v>
      </c>
      <c r="BB71" s="17"/>
      <c r="BC71" s="17">
        <v>0.18727531869334799</v>
      </c>
      <c r="BD71" s="17">
        <v>0.16452920894575099</v>
      </c>
      <c r="BE71" s="17"/>
      <c r="BF71" s="17">
        <v>0.21361826713815099</v>
      </c>
      <c r="BG71" s="17">
        <v>0.169923745209206</v>
      </c>
      <c r="BH71" s="17"/>
      <c r="BI71" s="17">
        <v>0.140021817604536</v>
      </c>
      <c r="BJ71" s="17">
        <v>0.208434501723604</v>
      </c>
      <c r="BK71" s="17">
        <v>0.23062719420546901</v>
      </c>
      <c r="BL71" s="17">
        <v>0.116199682842727</v>
      </c>
      <c r="BM71" s="17">
        <v>0.190190539875492</v>
      </c>
      <c r="BN71" s="17"/>
      <c r="BO71" s="17">
        <v>0.20622949577810501</v>
      </c>
      <c r="BP71" s="17">
        <v>0.16172874208448901</v>
      </c>
      <c r="BQ71" s="17">
        <v>0.21117206569625399</v>
      </c>
      <c r="BR71" s="17">
        <v>0.118224389554796</v>
      </c>
      <c r="BS71" s="17">
        <v>0.19850538607401799</v>
      </c>
      <c r="BT71" s="17">
        <v>0.18959823422355801</v>
      </c>
      <c r="BU71" s="17"/>
      <c r="BV71" s="17">
        <v>0.21723822914218499</v>
      </c>
      <c r="BW71" s="17">
        <v>0.192105968820797</v>
      </c>
      <c r="BX71" s="17"/>
      <c r="BY71" s="17">
        <v>0.203364415777365</v>
      </c>
      <c r="BZ71" s="17"/>
      <c r="CA71" s="17">
        <v>0.239589626797171</v>
      </c>
      <c r="CB71" s="17"/>
      <c r="CC71" s="17">
        <v>0.21187668352266401</v>
      </c>
    </row>
    <row r="72" spans="2:81" x14ac:dyDescent="0.3">
      <c r="B72" t="s">
        <v>133</v>
      </c>
      <c r="C72" s="17">
        <v>0.153346317304178</v>
      </c>
      <c r="D72" s="17">
        <v>0.138452815466096</v>
      </c>
      <c r="E72" s="17">
        <v>0.167487007634437</v>
      </c>
      <c r="F72" s="17"/>
      <c r="G72" s="17">
        <v>0.19563624923599299</v>
      </c>
      <c r="H72" s="17">
        <v>0.210399391520291</v>
      </c>
      <c r="I72" s="17">
        <v>0.19118135855533999</v>
      </c>
      <c r="J72" s="17">
        <v>0.139447586325645</v>
      </c>
      <c r="K72" s="17">
        <v>0.114786542244342</v>
      </c>
      <c r="L72" s="17">
        <v>8.5196066442177296E-2</v>
      </c>
      <c r="M72" s="17"/>
      <c r="N72" s="17">
        <v>0.119593924390707</v>
      </c>
      <c r="O72" s="17">
        <v>0.14782658352477601</v>
      </c>
      <c r="P72" s="17">
        <v>0.16007155579136401</v>
      </c>
      <c r="Q72" s="17">
        <v>0.18847736148275299</v>
      </c>
      <c r="R72" s="17"/>
      <c r="S72" s="17">
        <v>0.21926039678120601</v>
      </c>
      <c r="T72" s="17">
        <v>0.11944508617082</v>
      </c>
      <c r="U72" s="17">
        <v>9.5584894708257304E-2</v>
      </c>
      <c r="V72" s="17">
        <v>0.122342372496834</v>
      </c>
      <c r="W72" s="17">
        <v>0.14354347014962299</v>
      </c>
      <c r="X72" s="17">
        <v>0.158242382433016</v>
      </c>
      <c r="Y72" s="17">
        <v>0.14821178778065</v>
      </c>
      <c r="Z72" s="17">
        <v>0.20647416240250899</v>
      </c>
      <c r="AA72" s="17">
        <v>0.169307753167316</v>
      </c>
      <c r="AB72" s="17">
        <v>0.14651249558797899</v>
      </c>
      <c r="AC72" s="17">
        <v>0.14364277176048099</v>
      </c>
      <c r="AD72" s="17">
        <v>0.16970198932931799</v>
      </c>
      <c r="AE72" s="17"/>
      <c r="AF72" s="17">
        <v>0.51654477602480298</v>
      </c>
      <c r="AG72" s="17">
        <v>0.19569571370949601</v>
      </c>
      <c r="AH72" s="17">
        <v>0.1595703849356</v>
      </c>
      <c r="AI72" s="17">
        <v>0.16750647922832501</v>
      </c>
      <c r="AJ72" s="17">
        <v>0.19272706967741901</v>
      </c>
      <c r="AK72" s="17">
        <v>0.183462120370432</v>
      </c>
      <c r="AL72" s="17">
        <v>0.148333693451764</v>
      </c>
      <c r="AM72" s="17">
        <v>0.139102351435823</v>
      </c>
      <c r="AN72" s="17">
        <v>9.31877936593319E-2</v>
      </c>
      <c r="AO72" s="17">
        <v>0.17372018345802601</v>
      </c>
      <c r="AP72" s="17">
        <v>0.149612347102801</v>
      </c>
      <c r="AQ72" s="17">
        <v>6.3266698568020599E-2</v>
      </c>
      <c r="AR72" s="17">
        <v>0.13352440647885599</v>
      </c>
      <c r="AS72" s="17">
        <v>0.162236617331697</v>
      </c>
      <c r="AT72" s="17">
        <v>0.13120845413049601</v>
      </c>
      <c r="AU72" s="17">
        <v>0.17502125336172999</v>
      </c>
      <c r="AV72" s="17"/>
      <c r="AW72" s="17">
        <v>0.136762736011078</v>
      </c>
      <c r="AX72" s="17">
        <v>0.17856828501585001</v>
      </c>
      <c r="AY72" s="17"/>
      <c r="AZ72" s="17">
        <v>0.13703127695074199</v>
      </c>
      <c r="BA72" s="17">
        <v>0.15698001404334999</v>
      </c>
      <c r="BB72" s="17"/>
      <c r="BC72" s="17">
        <v>0.182906661550922</v>
      </c>
      <c r="BD72" s="17">
        <v>0.13163287317681799</v>
      </c>
      <c r="BE72" s="17"/>
      <c r="BF72" s="17">
        <v>0.11337719988254701</v>
      </c>
      <c r="BG72" s="17">
        <v>0.15655814307580901</v>
      </c>
      <c r="BH72" s="17"/>
      <c r="BI72" s="17">
        <v>0.10952954971979301</v>
      </c>
      <c r="BJ72" s="17">
        <v>0.17447524568976999</v>
      </c>
      <c r="BK72" s="17">
        <v>9.4945124062543504E-2</v>
      </c>
      <c r="BL72" s="17">
        <v>0.13673459071893501</v>
      </c>
      <c r="BM72" s="17">
        <v>0.19324893712965899</v>
      </c>
      <c r="BN72" s="17"/>
      <c r="BO72" s="17">
        <v>0.162046424386949</v>
      </c>
      <c r="BP72" s="17">
        <v>0.13268713800562301</v>
      </c>
      <c r="BQ72" s="17">
        <v>0.12366094768364699</v>
      </c>
      <c r="BR72" s="17">
        <v>0.154675770056585</v>
      </c>
      <c r="BS72" s="17">
        <v>0.186720860938174</v>
      </c>
      <c r="BT72" s="17">
        <v>0.16136255054592599</v>
      </c>
      <c r="BU72" s="17"/>
      <c r="BV72" s="17">
        <v>0.16795139138676499</v>
      </c>
      <c r="BW72" s="17">
        <v>0.18657523068191101</v>
      </c>
      <c r="BX72" s="17"/>
      <c r="BY72" s="17">
        <v>0.23119219663722601</v>
      </c>
      <c r="BZ72" s="17"/>
      <c r="CA72" s="17">
        <v>0.18733448875679201</v>
      </c>
      <c r="CB72" s="17"/>
      <c r="CC72" s="17">
        <v>0.17730788260803301</v>
      </c>
    </row>
    <row r="73" spans="2:81" x14ac:dyDescent="0.3">
      <c r="B73" t="s">
        <v>134</v>
      </c>
      <c r="C73" s="17">
        <v>0.130341200179071</v>
      </c>
      <c r="D73" s="17">
        <v>0.120141843004767</v>
      </c>
      <c r="E73" s="17">
        <v>0.13877224797392301</v>
      </c>
      <c r="F73" s="17"/>
      <c r="G73" s="17">
        <v>0.15540071692274199</v>
      </c>
      <c r="H73" s="17">
        <v>0.17352511968390699</v>
      </c>
      <c r="I73" s="17">
        <v>0.164793652859062</v>
      </c>
      <c r="J73" s="17">
        <v>0.13468382078151001</v>
      </c>
      <c r="K73" s="17">
        <v>8.0613900467611493E-2</v>
      </c>
      <c r="L73" s="17">
        <v>8.0405486665720505E-2</v>
      </c>
      <c r="M73" s="17"/>
      <c r="N73" s="17">
        <v>0.12444024484411199</v>
      </c>
      <c r="O73" s="17">
        <v>0.115432666199942</v>
      </c>
      <c r="P73" s="17">
        <v>0.14895127378210299</v>
      </c>
      <c r="Q73" s="17">
        <v>0.13687630121790001</v>
      </c>
      <c r="R73" s="17"/>
      <c r="S73" s="17">
        <v>0.12708161768103801</v>
      </c>
      <c r="T73" s="17">
        <v>0.12820394379005701</v>
      </c>
      <c r="U73" s="17">
        <v>9.8194556837989694E-2</v>
      </c>
      <c r="V73" s="17">
        <v>6.6250832381299599E-2</v>
      </c>
      <c r="W73" s="17">
        <v>9.4591521429321701E-2</v>
      </c>
      <c r="X73" s="17">
        <v>0.13935297341435601</v>
      </c>
      <c r="Y73" s="17">
        <v>0.103000594344513</v>
      </c>
      <c r="Z73" s="17">
        <v>0.17667302608768701</v>
      </c>
      <c r="AA73" s="17">
        <v>0.12666940564603801</v>
      </c>
      <c r="AB73" s="17">
        <v>0.24240726313196101</v>
      </c>
      <c r="AC73" s="17">
        <v>0.17331372250198701</v>
      </c>
      <c r="AD73" s="17">
        <v>0.1061565626131</v>
      </c>
      <c r="AE73" s="17"/>
      <c r="AF73" s="17">
        <v>0.204767057181412</v>
      </c>
      <c r="AG73" s="17">
        <v>0.22683748291804001</v>
      </c>
      <c r="AH73" s="17">
        <v>0.14585915436490399</v>
      </c>
      <c r="AI73" s="17">
        <v>0.14852581672894399</v>
      </c>
      <c r="AJ73" s="17">
        <v>0.132106763122324</v>
      </c>
      <c r="AK73" s="17">
        <v>0.11900581351672899</v>
      </c>
      <c r="AL73" s="17">
        <v>0.11713026382036799</v>
      </c>
      <c r="AM73" s="17">
        <v>0.14549236482634001</v>
      </c>
      <c r="AN73" s="17">
        <v>8.1707598221116701E-2</v>
      </c>
      <c r="AO73" s="17">
        <v>0.12891417201972</v>
      </c>
      <c r="AP73" s="17">
        <v>0.13556622352598899</v>
      </c>
      <c r="AQ73" s="17">
        <v>0.12406764654456399</v>
      </c>
      <c r="AR73" s="17">
        <v>0.113824067948533</v>
      </c>
      <c r="AS73" s="17">
        <v>0.144868622247286</v>
      </c>
      <c r="AT73" s="17">
        <v>8.4974060197899604E-2</v>
      </c>
      <c r="AU73" s="17">
        <v>0.16585666556981299</v>
      </c>
      <c r="AV73" s="17"/>
      <c r="AW73" s="17">
        <v>0.13964677257858801</v>
      </c>
      <c r="AX73" s="17">
        <v>0.116356802820185</v>
      </c>
      <c r="AY73" s="17"/>
      <c r="AZ73" s="17">
        <v>0.156721094430225</v>
      </c>
      <c r="BA73" s="17">
        <v>0.124465852423652</v>
      </c>
      <c r="BB73" s="17"/>
      <c r="BC73" s="17">
        <v>0.15785711285805601</v>
      </c>
      <c r="BD73" s="17">
        <v>0.10963095401815499</v>
      </c>
      <c r="BE73" s="17"/>
      <c r="BF73" s="17">
        <v>0.20157167126639899</v>
      </c>
      <c r="BG73" s="17">
        <v>0.124617284378021</v>
      </c>
      <c r="BH73" s="17"/>
      <c r="BI73" s="17">
        <v>7.3516345264878297E-2</v>
      </c>
      <c r="BJ73" s="17">
        <v>0.15795356597625801</v>
      </c>
      <c r="BK73" s="17">
        <v>0.11039835221718999</v>
      </c>
      <c r="BL73" s="17">
        <v>0.11735811525539599</v>
      </c>
      <c r="BM73" s="17">
        <v>0.15083662238776099</v>
      </c>
      <c r="BN73" s="17"/>
      <c r="BO73" s="17">
        <v>0.14537851730179299</v>
      </c>
      <c r="BP73" s="17">
        <v>7.4732981038836604E-2</v>
      </c>
      <c r="BQ73" s="17">
        <v>0.13260116736215699</v>
      </c>
      <c r="BR73" s="17">
        <v>0.141088206681316</v>
      </c>
      <c r="BS73" s="17">
        <v>0.12529247772559199</v>
      </c>
      <c r="BT73" s="17">
        <v>0.13890482083972899</v>
      </c>
      <c r="BU73" s="17"/>
      <c r="BV73" s="17">
        <v>0.14813729073461801</v>
      </c>
      <c r="BW73" s="17">
        <v>0.17616010119085601</v>
      </c>
      <c r="BX73" s="17"/>
      <c r="BY73" s="17">
        <v>0.140108849681438</v>
      </c>
      <c r="BZ73" s="17"/>
      <c r="CA73" s="17">
        <v>0.15417451570253399</v>
      </c>
      <c r="CB73" s="17"/>
      <c r="CC73" s="17">
        <v>0.15554135792906501</v>
      </c>
    </row>
    <row r="74" spans="2:81" x14ac:dyDescent="0.3">
      <c r="B74" t="s">
        <v>135</v>
      </c>
      <c r="C74" s="17">
        <v>0.11858670965788901</v>
      </c>
      <c r="D74" s="17">
        <v>0.10237823907752901</v>
      </c>
      <c r="E74" s="17">
        <v>0.134880634643609</v>
      </c>
      <c r="F74" s="17"/>
      <c r="G74" s="17">
        <v>0.13356230100726399</v>
      </c>
      <c r="H74" s="17">
        <v>0.120506221405993</v>
      </c>
      <c r="I74" s="17">
        <v>0.13517871895486699</v>
      </c>
      <c r="J74" s="17">
        <v>0.105379105750463</v>
      </c>
      <c r="K74" s="17">
        <v>0.11173365737350099</v>
      </c>
      <c r="L74" s="17">
        <v>0.108878032032925</v>
      </c>
      <c r="M74" s="17"/>
      <c r="N74" s="17">
        <v>0.13203744693095501</v>
      </c>
      <c r="O74" s="17">
        <v>0.132912354027062</v>
      </c>
      <c r="P74" s="17">
        <v>8.9701483629517104E-2</v>
      </c>
      <c r="Q74" s="17">
        <v>0.113176516987118</v>
      </c>
      <c r="R74" s="17"/>
      <c r="S74" s="17">
        <v>0.141174568907701</v>
      </c>
      <c r="T74" s="17">
        <v>9.7879692536547505E-2</v>
      </c>
      <c r="U74" s="17">
        <v>0.15103626872401901</v>
      </c>
      <c r="V74" s="17">
        <v>0.13733685085643199</v>
      </c>
      <c r="W74" s="17">
        <v>0.12909557646043501</v>
      </c>
      <c r="X74" s="17">
        <v>9.7582703029942805E-2</v>
      </c>
      <c r="Y74" s="17">
        <v>0.12757406872928001</v>
      </c>
      <c r="Z74" s="17">
        <v>6.7454751935877397E-2</v>
      </c>
      <c r="AA74" s="17">
        <v>0.11481953589923501</v>
      </c>
      <c r="AB74" s="17">
        <v>0.10078313889862101</v>
      </c>
      <c r="AC74" s="17">
        <v>0.137194430296016</v>
      </c>
      <c r="AD74" s="17">
        <v>7.8719327108984799E-2</v>
      </c>
      <c r="AE74" s="17"/>
      <c r="AF74" s="17">
        <v>0.33257242780943902</v>
      </c>
      <c r="AG74" s="17">
        <v>0.11798208427611501</v>
      </c>
      <c r="AH74" s="17">
        <v>0.114444697574467</v>
      </c>
      <c r="AI74" s="17">
        <v>0.10000118116413199</v>
      </c>
      <c r="AJ74" s="17">
        <v>0.135968972059411</v>
      </c>
      <c r="AK74" s="17">
        <v>9.3695988202439101E-2</v>
      </c>
      <c r="AL74" s="17">
        <v>0.132106913084754</v>
      </c>
      <c r="AM74" s="17">
        <v>0.12790342594169199</v>
      </c>
      <c r="AN74" s="17">
        <v>9.0259801386044405E-2</v>
      </c>
      <c r="AO74" s="17">
        <v>0.105639969557905</v>
      </c>
      <c r="AP74" s="17">
        <v>0.12633225589772601</v>
      </c>
      <c r="AQ74" s="17">
        <v>0.127518198068646</v>
      </c>
      <c r="AR74" s="17">
        <v>8.8348994149758497E-2</v>
      </c>
      <c r="AS74" s="17">
        <v>9.8814580247538905E-2</v>
      </c>
      <c r="AT74" s="17">
        <v>0.15667821992851999</v>
      </c>
      <c r="AU74" s="17">
        <v>0.16843838456459401</v>
      </c>
      <c r="AV74" s="17"/>
      <c r="AW74" s="17">
        <v>0.11826833153437601</v>
      </c>
      <c r="AX74" s="17">
        <v>0.11991159244178499</v>
      </c>
      <c r="AY74" s="17"/>
      <c r="AZ74" s="17">
        <v>0.124673861581447</v>
      </c>
      <c r="BA74" s="17">
        <v>0.117230975095405</v>
      </c>
      <c r="BB74" s="17"/>
      <c r="BC74" s="17">
        <v>0.119745620065295</v>
      </c>
      <c r="BD74" s="17">
        <v>0.118426351432601</v>
      </c>
      <c r="BE74" s="17"/>
      <c r="BF74" s="17">
        <v>0.175989148907812</v>
      </c>
      <c r="BG74" s="17">
        <v>0.113973982491749</v>
      </c>
      <c r="BH74" s="17"/>
      <c r="BI74" s="17">
        <v>0.135209549549279</v>
      </c>
      <c r="BJ74" s="17">
        <v>0.11411377607321201</v>
      </c>
      <c r="BK74" s="17">
        <v>0.152582805754123</v>
      </c>
      <c r="BL74" s="17">
        <v>7.9622422150098002E-2</v>
      </c>
      <c r="BM74" s="17">
        <v>0.15535944407914701</v>
      </c>
      <c r="BN74" s="17"/>
      <c r="BO74" s="17">
        <v>0.13380056049243699</v>
      </c>
      <c r="BP74" s="17">
        <v>0.142489950155577</v>
      </c>
      <c r="BQ74" s="17">
        <v>0.13916130315486799</v>
      </c>
      <c r="BR74" s="17">
        <v>9.1180908272965197E-2</v>
      </c>
      <c r="BS74" s="17">
        <v>0.15706381679576201</v>
      </c>
      <c r="BT74" s="17">
        <v>7.4004536517344302E-2</v>
      </c>
      <c r="BU74" s="17"/>
      <c r="BV74" s="17">
        <v>0.132139880978521</v>
      </c>
      <c r="BW74" s="17">
        <v>8.0680227638427096E-2</v>
      </c>
      <c r="BX74" s="17"/>
      <c r="BY74" s="17">
        <v>0.105512834288229</v>
      </c>
      <c r="BZ74" s="17"/>
      <c r="CA74" s="17">
        <v>0.109294205966379</v>
      </c>
      <c r="CB74" s="17"/>
      <c r="CC74" s="17">
        <v>0.118454766541115</v>
      </c>
    </row>
    <row r="75" spans="2:81" x14ac:dyDescent="0.3">
      <c r="B75" t="s">
        <v>136</v>
      </c>
      <c r="C75" s="17">
        <v>9.9697726550361396E-2</v>
      </c>
      <c r="D75" s="17">
        <v>0.10905115783160201</v>
      </c>
      <c r="E75" s="17">
        <v>8.9939081443662097E-2</v>
      </c>
      <c r="F75" s="17"/>
      <c r="G75" s="17">
        <v>0.153481893021848</v>
      </c>
      <c r="H75" s="17">
        <v>0.110122105245227</v>
      </c>
      <c r="I75" s="17">
        <v>0.13297287133137201</v>
      </c>
      <c r="J75" s="17">
        <v>9.7097568949873606E-2</v>
      </c>
      <c r="K75" s="17">
        <v>7.0856126600906899E-2</v>
      </c>
      <c r="L75" s="17">
        <v>4.9793087332158599E-2</v>
      </c>
      <c r="M75" s="17"/>
      <c r="N75" s="17">
        <v>0.13611767764586</v>
      </c>
      <c r="O75" s="17">
        <v>0.105065365529046</v>
      </c>
      <c r="P75" s="17">
        <v>0.107062099058282</v>
      </c>
      <c r="Q75" s="17">
        <v>4.7041507481012497E-2</v>
      </c>
      <c r="R75" s="17"/>
      <c r="S75" s="17">
        <v>0.104168795120801</v>
      </c>
      <c r="T75" s="17">
        <v>8.9103920614154494E-2</v>
      </c>
      <c r="U75" s="17">
        <v>7.48073063425303E-2</v>
      </c>
      <c r="V75" s="17">
        <v>8.9471564203951706E-2</v>
      </c>
      <c r="W75" s="17">
        <v>0.130919251234179</v>
      </c>
      <c r="X75" s="17">
        <v>8.60183918911369E-2</v>
      </c>
      <c r="Y75" s="17">
        <v>0.12857346274675199</v>
      </c>
      <c r="Z75" s="17">
        <v>7.8360244383414698E-2</v>
      </c>
      <c r="AA75" s="17">
        <v>0.103242388648946</v>
      </c>
      <c r="AB75" s="17">
        <v>0.110045329737589</v>
      </c>
      <c r="AC75" s="17">
        <v>0.121891476911935</v>
      </c>
      <c r="AD75" s="17">
        <v>6.0601921575569803E-2</v>
      </c>
      <c r="AE75" s="17"/>
      <c r="AF75" s="17">
        <v>9.0171405220908898E-2</v>
      </c>
      <c r="AG75" s="17">
        <v>0.102846313390481</v>
      </c>
      <c r="AH75" s="17">
        <v>5.1250921799602799E-2</v>
      </c>
      <c r="AI75" s="17">
        <v>8.2626649250868697E-2</v>
      </c>
      <c r="AJ75" s="17">
        <v>6.9849925179585395E-2</v>
      </c>
      <c r="AK75" s="17">
        <v>5.9745686938404402E-2</v>
      </c>
      <c r="AL75" s="17">
        <v>6.8239548684462706E-2</v>
      </c>
      <c r="AM75" s="17">
        <v>0.11072735966788699</v>
      </c>
      <c r="AN75" s="17">
        <v>0.13491658966153899</v>
      </c>
      <c r="AO75" s="17">
        <v>0.105840066847607</v>
      </c>
      <c r="AP75" s="17">
        <v>0.106537736010669</v>
      </c>
      <c r="AQ75" s="17">
        <v>0.18938921643100501</v>
      </c>
      <c r="AR75" s="17">
        <v>0.105832078590085</v>
      </c>
      <c r="AS75" s="17">
        <v>0.22887191716397301</v>
      </c>
      <c r="AT75" s="17">
        <v>0.17225888444711501</v>
      </c>
      <c r="AU75" s="17">
        <v>0.15722007692346099</v>
      </c>
      <c r="AV75" s="17"/>
      <c r="AW75" s="17">
        <v>0.106286050611005</v>
      </c>
      <c r="AX75" s="17">
        <v>9.0845161400395696E-2</v>
      </c>
      <c r="AY75" s="17"/>
      <c r="AZ75" s="17">
        <v>0.14048925095336501</v>
      </c>
      <c r="BA75" s="17">
        <v>9.0612610853553405E-2</v>
      </c>
      <c r="BB75" s="17"/>
      <c r="BC75" s="17">
        <v>0.112665385931648</v>
      </c>
      <c r="BD75" s="17">
        <v>8.9855303026500494E-2</v>
      </c>
      <c r="BE75" s="17"/>
      <c r="BF75" s="17">
        <v>0.13229536553926499</v>
      </c>
      <c r="BG75" s="17">
        <v>9.7078255725063303E-2</v>
      </c>
      <c r="BH75" s="17"/>
      <c r="BI75" s="17">
        <v>0.100084325197989</v>
      </c>
      <c r="BJ75" s="17">
        <v>0.12833729901939001</v>
      </c>
      <c r="BK75" s="17">
        <v>9.3836672849553507E-2</v>
      </c>
      <c r="BL75" s="17">
        <v>6.4955132070770305E-2</v>
      </c>
      <c r="BM75" s="17">
        <v>8.7206320768577497E-2</v>
      </c>
      <c r="BN75" s="17"/>
      <c r="BO75" s="17">
        <v>0.123188602985719</v>
      </c>
      <c r="BP75" s="17">
        <v>0.10163701675923401</v>
      </c>
      <c r="BQ75" s="17">
        <v>0.10069045247802801</v>
      </c>
      <c r="BR75" s="17">
        <v>7.9462028947691998E-2</v>
      </c>
      <c r="BS75" s="17">
        <v>0.11738311404236999</v>
      </c>
      <c r="BT75" s="17">
        <v>6.1380664585837602E-2</v>
      </c>
      <c r="BU75" s="17"/>
      <c r="BV75" s="17">
        <v>0.13175499540559801</v>
      </c>
      <c r="BW75" s="17">
        <v>0.121998396729411</v>
      </c>
      <c r="BX75" s="17"/>
      <c r="BY75" s="17">
        <v>0.12919311821393101</v>
      </c>
      <c r="BZ75" s="17"/>
      <c r="CA75" s="17">
        <v>0.128326896143415</v>
      </c>
      <c r="CB75" s="17"/>
      <c r="CC75" s="17">
        <v>0.113520614500528</v>
      </c>
    </row>
    <row r="76" spans="2:81" x14ac:dyDescent="0.3">
      <c r="B76" t="s">
        <v>137</v>
      </c>
      <c r="C76" s="17">
        <v>9.28774549110222E-2</v>
      </c>
      <c r="D76" s="17">
        <v>0.11461229297811699</v>
      </c>
      <c r="E76" s="17">
        <v>7.2021560294429701E-2</v>
      </c>
      <c r="F76" s="17"/>
      <c r="G76" s="17">
        <v>8.2454791224873203E-2</v>
      </c>
      <c r="H76" s="17">
        <v>6.7534346766022005E-2</v>
      </c>
      <c r="I76" s="17">
        <v>7.5633432383734905E-2</v>
      </c>
      <c r="J76" s="17">
        <v>8.9812978537528607E-2</v>
      </c>
      <c r="K76" s="17">
        <v>0.102741256078991</v>
      </c>
      <c r="L76" s="17">
        <v>0.13027209213458099</v>
      </c>
      <c r="M76" s="17"/>
      <c r="N76" s="17">
        <v>9.1793558231770503E-2</v>
      </c>
      <c r="O76" s="17">
        <v>0.10344332390437699</v>
      </c>
      <c r="P76" s="17">
        <v>8.4307577507228101E-2</v>
      </c>
      <c r="Q76" s="17">
        <v>9.1345311255485104E-2</v>
      </c>
      <c r="R76" s="17"/>
      <c r="S76" s="17">
        <v>8.5503812023693601E-2</v>
      </c>
      <c r="T76" s="17">
        <v>8.0042216448690903E-2</v>
      </c>
      <c r="U76" s="17">
        <v>5.79664422401822E-2</v>
      </c>
      <c r="V76" s="17">
        <v>0.11064044782759599</v>
      </c>
      <c r="W76" s="17">
        <v>0.111564400900811</v>
      </c>
      <c r="X76" s="17">
        <v>9.1390302565092799E-2</v>
      </c>
      <c r="Y76" s="17">
        <v>9.6261042637318606E-2</v>
      </c>
      <c r="Z76" s="17">
        <v>3.5133117473918701E-2</v>
      </c>
      <c r="AA76" s="17">
        <v>6.8876300069825203E-2</v>
      </c>
      <c r="AB76" s="17">
        <v>0.114421859257863</v>
      </c>
      <c r="AC76" s="17">
        <v>0.16018266595240899</v>
      </c>
      <c r="AD76" s="17">
        <v>0.16337096272160501</v>
      </c>
      <c r="AE76" s="17"/>
      <c r="AF76" s="17">
        <v>0</v>
      </c>
      <c r="AG76" s="17">
        <v>0.10007994810196499</v>
      </c>
      <c r="AH76" s="17">
        <v>0.15679844853746899</v>
      </c>
      <c r="AI76" s="17">
        <v>6.7259487176613897E-2</v>
      </c>
      <c r="AJ76" s="17">
        <v>9.0865567583054002E-2</v>
      </c>
      <c r="AK76" s="17">
        <v>0.10280796237770901</v>
      </c>
      <c r="AL76" s="17">
        <v>7.8130733277810199E-2</v>
      </c>
      <c r="AM76" s="17">
        <v>7.6669528380835197E-2</v>
      </c>
      <c r="AN76" s="17">
        <v>7.3880061694250002E-2</v>
      </c>
      <c r="AO76" s="17">
        <v>0.115780817647005</v>
      </c>
      <c r="AP76" s="17">
        <v>4.9673653562183298E-2</v>
      </c>
      <c r="AQ76" s="17">
        <v>9.7761266787193699E-2</v>
      </c>
      <c r="AR76" s="17">
        <v>0.125225637038933</v>
      </c>
      <c r="AS76" s="17">
        <v>0.14688222541818899</v>
      </c>
      <c r="AT76" s="17">
        <v>7.7461053224336399E-2</v>
      </c>
      <c r="AU76" s="17">
        <v>7.2013811686326701E-2</v>
      </c>
      <c r="AV76" s="17"/>
      <c r="AW76" s="17">
        <v>9.1483403932829194E-2</v>
      </c>
      <c r="AX76" s="17">
        <v>9.2102721169636706E-2</v>
      </c>
      <c r="AY76" s="17"/>
      <c r="AZ76" s="17">
        <v>8.0076429325308104E-2</v>
      </c>
      <c r="BA76" s="17">
        <v>9.5728507922305403E-2</v>
      </c>
      <c r="BB76" s="17"/>
      <c r="BC76" s="17">
        <v>8.3148969488798699E-2</v>
      </c>
      <c r="BD76" s="17">
        <v>9.9674890565527099E-2</v>
      </c>
      <c r="BE76" s="17"/>
      <c r="BF76" s="17">
        <v>4.36145270365869E-2</v>
      </c>
      <c r="BG76" s="17">
        <v>9.6836109781081203E-2</v>
      </c>
      <c r="BH76" s="17"/>
      <c r="BI76" s="17">
        <v>0.10320250583292701</v>
      </c>
      <c r="BJ76" s="17">
        <v>7.9865743829504898E-2</v>
      </c>
      <c r="BK76" s="17">
        <v>0.101653382977117</v>
      </c>
      <c r="BL76" s="17">
        <v>0.12867458012893801</v>
      </c>
      <c r="BM76" s="17">
        <v>8.14633641441245E-2</v>
      </c>
      <c r="BN76" s="17"/>
      <c r="BO76" s="17">
        <v>7.7231126525138305E-2</v>
      </c>
      <c r="BP76" s="17">
        <v>9.2722293596095601E-2</v>
      </c>
      <c r="BQ76" s="17">
        <v>8.7401473819037401E-2</v>
      </c>
      <c r="BR76" s="17">
        <v>0.115507166968962</v>
      </c>
      <c r="BS76" s="17">
        <v>6.1893781364438301E-2</v>
      </c>
      <c r="BT76" s="17">
        <v>8.9528122945795194E-2</v>
      </c>
      <c r="BU76" s="17"/>
      <c r="BV76" s="17">
        <v>8.4041628440219798E-2</v>
      </c>
      <c r="BW76" s="17">
        <v>7.2120607477319507E-2</v>
      </c>
      <c r="BX76" s="17"/>
      <c r="BY76" s="17">
        <v>9.6745161085353304E-2</v>
      </c>
      <c r="BZ76" s="17"/>
      <c r="CA76" s="17">
        <v>8.6309358162066599E-2</v>
      </c>
      <c r="CB76" s="17"/>
      <c r="CC76" s="17">
        <v>7.1195458844704906E-2</v>
      </c>
    </row>
    <row r="77" spans="2:81" x14ac:dyDescent="0.3">
      <c r="B77" t="s">
        <v>138</v>
      </c>
      <c r="C77" s="17">
        <v>8.5747332971043394E-2</v>
      </c>
      <c r="D77" s="17">
        <v>8.8974799414896194E-2</v>
      </c>
      <c r="E77" s="17">
        <v>8.2934191538407601E-2</v>
      </c>
      <c r="F77" s="17"/>
      <c r="G77" s="17">
        <v>8.6887706417593205E-2</v>
      </c>
      <c r="H77" s="17">
        <v>6.6388122546609099E-2</v>
      </c>
      <c r="I77" s="17">
        <v>8.6663866817551505E-2</v>
      </c>
      <c r="J77" s="17">
        <v>6.2502877360770898E-2</v>
      </c>
      <c r="K77" s="17">
        <v>0.122233339819526</v>
      </c>
      <c r="L77" s="17">
        <v>9.4363202772864696E-2</v>
      </c>
      <c r="M77" s="17"/>
      <c r="N77" s="17">
        <v>0.1009596870396</v>
      </c>
      <c r="O77" s="17">
        <v>8.8134222798099002E-2</v>
      </c>
      <c r="P77" s="17">
        <v>8.2459132514890301E-2</v>
      </c>
      <c r="Q77" s="17">
        <v>7.0417258101625094E-2</v>
      </c>
      <c r="R77" s="17"/>
      <c r="S77" s="17">
        <v>0.109912430254893</v>
      </c>
      <c r="T77" s="17">
        <v>0.144214336411295</v>
      </c>
      <c r="U77" s="17">
        <v>9.1406043637763695E-2</v>
      </c>
      <c r="V77" s="17">
        <v>0.126072532277516</v>
      </c>
      <c r="W77" s="17">
        <v>7.2335022437568702E-2</v>
      </c>
      <c r="X77" s="17">
        <v>4.73779320847766E-2</v>
      </c>
      <c r="Y77" s="17">
        <v>6.2706413304147501E-2</v>
      </c>
      <c r="Z77" s="17">
        <v>0.11016101062037501</v>
      </c>
      <c r="AA77" s="17">
        <v>6.6469886728712901E-2</v>
      </c>
      <c r="AB77" s="17">
        <v>3.7668736439340302E-2</v>
      </c>
      <c r="AC77" s="17">
        <v>1.93285912764566E-2</v>
      </c>
      <c r="AD77" s="17">
        <v>8.4483231193792599E-2</v>
      </c>
      <c r="AE77" s="17"/>
      <c r="AF77" s="17">
        <v>8.8927453862851502E-2</v>
      </c>
      <c r="AG77" s="17">
        <v>3.4942258757919502E-2</v>
      </c>
      <c r="AH77" s="17">
        <v>7.9800422165301504E-2</v>
      </c>
      <c r="AI77" s="17">
        <v>6.2825485677635906E-2</v>
      </c>
      <c r="AJ77" s="17">
        <v>0.100365479964741</v>
      </c>
      <c r="AK77" s="17">
        <v>6.1065834022573998E-2</v>
      </c>
      <c r="AL77" s="17">
        <v>8.26975130721046E-2</v>
      </c>
      <c r="AM77" s="17">
        <v>0.15662150406654399</v>
      </c>
      <c r="AN77" s="17">
        <v>7.47324795492912E-2</v>
      </c>
      <c r="AO77" s="17">
        <v>8.3776944020111599E-2</v>
      </c>
      <c r="AP77" s="17">
        <v>0.10960836736096</v>
      </c>
      <c r="AQ77" s="17">
        <v>8.0204580211275203E-2</v>
      </c>
      <c r="AR77" s="17">
        <v>9.3462769531306403E-2</v>
      </c>
      <c r="AS77" s="17">
        <v>6.1060363362253602E-2</v>
      </c>
      <c r="AT77" s="17">
        <v>0.124600078515545</v>
      </c>
      <c r="AU77" s="17">
        <v>8.4150369012833307E-2</v>
      </c>
      <c r="AV77" s="17"/>
      <c r="AW77" s="17">
        <v>8.7329016051253996E-2</v>
      </c>
      <c r="AX77" s="17">
        <v>8.4071409784995194E-2</v>
      </c>
      <c r="AY77" s="17"/>
      <c r="AZ77" s="17">
        <v>9.1836733275952695E-2</v>
      </c>
      <c r="BA77" s="17">
        <v>8.4391097647555396E-2</v>
      </c>
      <c r="BB77" s="17"/>
      <c r="BC77" s="17">
        <v>8.1338839313237404E-2</v>
      </c>
      <c r="BD77" s="17">
        <v>8.9767601103616396E-2</v>
      </c>
      <c r="BE77" s="17"/>
      <c r="BF77" s="17">
        <v>7.2994253093681793E-2</v>
      </c>
      <c r="BG77" s="17">
        <v>8.6772140954309296E-2</v>
      </c>
      <c r="BH77" s="17"/>
      <c r="BI77" s="17">
        <v>0.12942719955139001</v>
      </c>
      <c r="BJ77" s="17">
        <v>5.7895929707788799E-2</v>
      </c>
      <c r="BK77" s="17">
        <v>0.10338293908349599</v>
      </c>
      <c r="BL77" s="17">
        <v>0.10475991454448</v>
      </c>
      <c r="BM77" s="17">
        <v>8.8052171605469506E-2</v>
      </c>
      <c r="BN77" s="17"/>
      <c r="BO77" s="17">
        <v>6.8969140665921094E-2</v>
      </c>
      <c r="BP77" s="17">
        <v>0.109899756299153</v>
      </c>
      <c r="BQ77" s="17">
        <v>0.102522154922639</v>
      </c>
      <c r="BR77" s="17">
        <v>0.110720378521736</v>
      </c>
      <c r="BS77" s="17">
        <v>7.27555386878697E-2</v>
      </c>
      <c r="BT77" s="17">
        <v>6.9687588355297106E-2</v>
      </c>
      <c r="BU77" s="17"/>
      <c r="BV77" s="17">
        <v>6.5637842197842203E-2</v>
      </c>
      <c r="BW77" s="17">
        <v>4.3536776270384402E-2</v>
      </c>
      <c r="BX77" s="17"/>
      <c r="BY77" s="17">
        <v>8.2878793395897293E-2</v>
      </c>
      <c r="BZ77" s="17"/>
      <c r="CA77" s="17">
        <v>7.3262112535030094E-2</v>
      </c>
      <c r="CB77" s="17"/>
      <c r="CC77" s="17">
        <v>7.3017824453024696E-2</v>
      </c>
    </row>
    <row r="78" spans="2:81" x14ac:dyDescent="0.3">
      <c r="B78" t="s">
        <v>139</v>
      </c>
      <c r="C78" s="17">
        <v>6.9714048417437405E-2</v>
      </c>
      <c r="D78" s="17">
        <v>8.7952972546995703E-2</v>
      </c>
      <c r="E78" s="17">
        <v>5.2180255428143002E-2</v>
      </c>
      <c r="F78" s="17"/>
      <c r="G78" s="17">
        <v>6.1935783311631999E-2</v>
      </c>
      <c r="H78" s="17">
        <v>9.0843623686307995E-2</v>
      </c>
      <c r="I78" s="17">
        <v>7.4273854585570301E-2</v>
      </c>
      <c r="J78" s="17">
        <v>6.9048574379416694E-2</v>
      </c>
      <c r="K78" s="17">
        <v>5.9197075842320201E-2</v>
      </c>
      <c r="L78" s="17">
        <v>6.1627795032185698E-2</v>
      </c>
      <c r="M78" s="17"/>
      <c r="N78" s="17">
        <v>6.9171959107629202E-2</v>
      </c>
      <c r="O78" s="17">
        <v>6.8864161744054797E-2</v>
      </c>
      <c r="P78" s="17">
        <v>7.7434465094562699E-2</v>
      </c>
      <c r="Q78" s="17">
        <v>6.4944016168402993E-2</v>
      </c>
      <c r="R78" s="17"/>
      <c r="S78" s="17">
        <v>7.0433802077950802E-2</v>
      </c>
      <c r="T78" s="17">
        <v>6.0107815023703298E-2</v>
      </c>
      <c r="U78" s="17">
        <v>9.0862695703989999E-2</v>
      </c>
      <c r="V78" s="17">
        <v>7.1682292690214602E-2</v>
      </c>
      <c r="W78" s="17">
        <v>6.2730618478444494E-2</v>
      </c>
      <c r="X78" s="17">
        <v>5.3108804715093202E-2</v>
      </c>
      <c r="Y78" s="17">
        <v>5.8884276931786203E-2</v>
      </c>
      <c r="Z78" s="17">
        <v>9.4141966957890996E-2</v>
      </c>
      <c r="AA78" s="17">
        <v>4.17329754617774E-2</v>
      </c>
      <c r="AB78" s="17">
        <v>0.101112029863868</v>
      </c>
      <c r="AC78" s="17">
        <v>6.6474897205677105E-2</v>
      </c>
      <c r="AD78" s="17">
        <v>0.122067190980063</v>
      </c>
      <c r="AE78" s="17"/>
      <c r="AF78" s="17">
        <v>0</v>
      </c>
      <c r="AG78" s="17">
        <v>8.4079007386368199E-2</v>
      </c>
      <c r="AH78" s="17">
        <v>5.90078691199456E-2</v>
      </c>
      <c r="AI78" s="17">
        <v>7.5273443536865103E-2</v>
      </c>
      <c r="AJ78" s="17">
        <v>6.2889429342913097E-2</v>
      </c>
      <c r="AK78" s="17">
        <v>4.8826400114965501E-2</v>
      </c>
      <c r="AL78" s="17">
        <v>6.5127005267339402E-2</v>
      </c>
      <c r="AM78" s="17">
        <v>7.3898389973607398E-2</v>
      </c>
      <c r="AN78" s="17">
        <v>0.115867875386285</v>
      </c>
      <c r="AO78" s="17">
        <v>8.1076479329466294E-2</v>
      </c>
      <c r="AP78" s="17">
        <v>4.8673322847028598E-2</v>
      </c>
      <c r="AQ78" s="17">
        <v>8.0788248442681496E-2</v>
      </c>
      <c r="AR78" s="17">
        <v>0.11176075096966</v>
      </c>
      <c r="AS78" s="17">
        <v>0.12756749652971799</v>
      </c>
      <c r="AT78" s="17">
        <v>4.6414507000914401E-2</v>
      </c>
      <c r="AU78" s="17">
        <v>5.3737543824430002E-2</v>
      </c>
      <c r="AV78" s="17"/>
      <c r="AW78" s="17">
        <v>7.2474139017668707E-2</v>
      </c>
      <c r="AX78" s="17">
        <v>6.6208544234830802E-2</v>
      </c>
      <c r="AY78" s="17"/>
      <c r="AZ78" s="17">
        <v>5.9567740499316603E-2</v>
      </c>
      <c r="BA78" s="17">
        <v>7.1973840927784999E-2</v>
      </c>
      <c r="BB78" s="17"/>
      <c r="BC78" s="17">
        <v>7.6077929291254301E-2</v>
      </c>
      <c r="BD78" s="17">
        <v>6.3923526010996601E-2</v>
      </c>
      <c r="BE78" s="17"/>
      <c r="BF78" s="17">
        <v>6.9564371387343699E-2</v>
      </c>
      <c r="BG78" s="17">
        <v>6.9726076117163804E-2</v>
      </c>
      <c r="BH78" s="17"/>
      <c r="BI78" s="17">
        <v>6.6915984785644297E-2</v>
      </c>
      <c r="BJ78" s="17">
        <v>8.40054421937136E-2</v>
      </c>
      <c r="BK78" s="17">
        <v>5.7051230130238703E-2</v>
      </c>
      <c r="BL78" s="17">
        <v>6.9446375865881801E-2</v>
      </c>
      <c r="BM78" s="17">
        <v>4.5463299512659698E-2</v>
      </c>
      <c r="BN78" s="17"/>
      <c r="BO78" s="17">
        <v>8.9558379255463796E-2</v>
      </c>
      <c r="BP78" s="17">
        <v>7.1230920193314604E-2</v>
      </c>
      <c r="BQ78" s="17">
        <v>4.9905540015178697E-2</v>
      </c>
      <c r="BR78" s="17">
        <v>5.84384945093019E-2</v>
      </c>
      <c r="BS78" s="17">
        <v>5.1320069548193403E-2</v>
      </c>
      <c r="BT78" s="17">
        <v>5.0415655209118601E-2</v>
      </c>
      <c r="BU78" s="17"/>
      <c r="BV78" s="17">
        <v>8.7245228685690193E-2</v>
      </c>
      <c r="BW78" s="17">
        <v>7.7996514631888197E-2</v>
      </c>
      <c r="BX78" s="17"/>
      <c r="BY78" s="17">
        <v>9.0657814801175199E-2</v>
      </c>
      <c r="BZ78" s="17"/>
      <c r="CA78" s="17">
        <v>9.1815956179666203E-2</v>
      </c>
      <c r="CB78" s="17"/>
      <c r="CC78" s="17">
        <v>9.2184429612088795E-2</v>
      </c>
    </row>
    <row r="79" spans="2:81" x14ac:dyDescent="0.3">
      <c r="B79" t="s">
        <v>140</v>
      </c>
      <c r="C79" s="17">
        <v>6.5108554067003194E-2</v>
      </c>
      <c r="D79" s="17">
        <v>6.2433159046012897E-2</v>
      </c>
      <c r="E79" s="17">
        <v>6.6942179514570099E-2</v>
      </c>
      <c r="F79" s="17"/>
      <c r="G79" s="17">
        <v>9.2532661408967501E-2</v>
      </c>
      <c r="H79" s="17">
        <v>7.3039317509900101E-2</v>
      </c>
      <c r="I79" s="17">
        <v>7.7591101532469398E-2</v>
      </c>
      <c r="J79" s="17">
        <v>4.9599144691055599E-2</v>
      </c>
      <c r="K79" s="17">
        <v>6.4470061749878002E-2</v>
      </c>
      <c r="L79" s="17">
        <v>4.3237168360072097E-2</v>
      </c>
      <c r="M79" s="17"/>
      <c r="N79" s="17">
        <v>6.2606974769209706E-2</v>
      </c>
      <c r="O79" s="17">
        <v>5.9533197507087299E-2</v>
      </c>
      <c r="P79" s="17">
        <v>6.7189340980123094E-2</v>
      </c>
      <c r="Q79" s="17">
        <v>7.2296023839403506E-2</v>
      </c>
      <c r="R79" s="17"/>
      <c r="S79" s="17">
        <v>9.6423203921872702E-2</v>
      </c>
      <c r="T79" s="17">
        <v>6.4783424159358796E-2</v>
      </c>
      <c r="U79" s="17">
        <v>4.2182800551527601E-2</v>
      </c>
      <c r="V79" s="17">
        <v>7.4938288529160693E-2</v>
      </c>
      <c r="W79" s="17">
        <v>7.4450326913442499E-2</v>
      </c>
      <c r="X79" s="17">
        <v>8.2418764653034798E-2</v>
      </c>
      <c r="Y79" s="17">
        <v>4.5558692977421399E-2</v>
      </c>
      <c r="Z79" s="17">
        <v>3.66212275443673E-2</v>
      </c>
      <c r="AA79" s="17">
        <v>5.18784676923515E-2</v>
      </c>
      <c r="AB79" s="17">
        <v>2.9019793495765101E-2</v>
      </c>
      <c r="AC79" s="17">
        <v>7.60713152416259E-2</v>
      </c>
      <c r="AD79" s="17">
        <v>0.10749530126425801</v>
      </c>
      <c r="AE79" s="17"/>
      <c r="AF79" s="17">
        <v>0</v>
      </c>
      <c r="AG79" s="17">
        <v>4.1223859732203702E-2</v>
      </c>
      <c r="AH79" s="17">
        <v>3.7000382746586999E-2</v>
      </c>
      <c r="AI79" s="17">
        <v>9.5693237317108895E-2</v>
      </c>
      <c r="AJ79" s="17">
        <v>5.4469613401667602E-2</v>
      </c>
      <c r="AK79" s="17">
        <v>7.6764306903546395E-2</v>
      </c>
      <c r="AL79" s="17">
        <v>5.98261485951588E-2</v>
      </c>
      <c r="AM79" s="17">
        <v>4.4193647045901903E-2</v>
      </c>
      <c r="AN79" s="17">
        <v>6.3455113209763894E-2</v>
      </c>
      <c r="AO79" s="17">
        <v>6.7286492848063401E-2</v>
      </c>
      <c r="AP79" s="17">
        <v>4.4098161789137398E-2</v>
      </c>
      <c r="AQ79" s="17">
        <v>3.6950845844336E-2</v>
      </c>
      <c r="AR79" s="17">
        <v>7.6412519931039702E-2</v>
      </c>
      <c r="AS79" s="17">
        <v>0.122366776635594</v>
      </c>
      <c r="AT79" s="17">
        <v>9.2124043378159798E-2</v>
      </c>
      <c r="AU79" s="17">
        <v>0.13622470416594801</v>
      </c>
      <c r="AV79" s="17"/>
      <c r="AW79" s="17">
        <v>6.2908739595448696E-2</v>
      </c>
      <c r="AX79" s="17">
        <v>6.8779685282829101E-2</v>
      </c>
      <c r="AY79" s="17"/>
      <c r="AZ79" s="17">
        <v>5.1210067503006697E-2</v>
      </c>
      <c r="BA79" s="17">
        <v>6.8204034324052504E-2</v>
      </c>
      <c r="BB79" s="17"/>
      <c r="BC79" s="17">
        <v>6.2351411206796901E-2</v>
      </c>
      <c r="BD79" s="17">
        <v>6.8247827288148002E-2</v>
      </c>
      <c r="BE79" s="17"/>
      <c r="BF79" s="17">
        <v>5.0321555523771599E-2</v>
      </c>
      <c r="BG79" s="17">
        <v>6.6296803046964795E-2</v>
      </c>
      <c r="BH79" s="17"/>
      <c r="BI79" s="17">
        <v>6.3488238347766499E-2</v>
      </c>
      <c r="BJ79" s="17">
        <v>6.2377785686019198E-2</v>
      </c>
      <c r="BK79" s="17">
        <v>0.10599586646857</v>
      </c>
      <c r="BL79" s="17">
        <v>5.4301003766153301E-2</v>
      </c>
      <c r="BM79" s="17">
        <v>8.6416569792805806E-2</v>
      </c>
      <c r="BN79" s="17"/>
      <c r="BO79" s="17">
        <v>8.4015274261353204E-2</v>
      </c>
      <c r="BP79" s="17">
        <v>7.1550764387808399E-2</v>
      </c>
      <c r="BQ79" s="17">
        <v>9.2207400701434405E-2</v>
      </c>
      <c r="BR79" s="17">
        <v>4.0802433369807801E-2</v>
      </c>
      <c r="BS79" s="17">
        <v>6.5115245748510103E-2</v>
      </c>
      <c r="BT79" s="17">
        <v>3.7749459114603701E-2</v>
      </c>
      <c r="BU79" s="17"/>
      <c r="BV79" s="17">
        <v>7.5329445958937896E-2</v>
      </c>
      <c r="BW79" s="17">
        <v>3.83559593779964E-2</v>
      </c>
      <c r="BX79" s="17"/>
      <c r="BY79" s="17">
        <v>7.5148249951542206E-2</v>
      </c>
      <c r="BZ79" s="17"/>
      <c r="CA79" s="17">
        <v>6.8234381787899895E-2</v>
      </c>
      <c r="CB79" s="17"/>
      <c r="CC79" s="17">
        <v>6.4934611237755499E-2</v>
      </c>
    </row>
    <row r="80" spans="2:81" x14ac:dyDescent="0.3">
      <c r="B80" t="s">
        <v>141</v>
      </c>
      <c r="C80" s="17">
        <v>4.8796721236097997E-2</v>
      </c>
      <c r="D80" s="17">
        <v>5.3129311230565898E-2</v>
      </c>
      <c r="E80" s="17">
        <v>4.4758779655576397E-2</v>
      </c>
      <c r="F80" s="17"/>
      <c r="G80" s="17">
        <v>5.43588267084208E-2</v>
      </c>
      <c r="H80" s="17">
        <v>5.8844080997667102E-2</v>
      </c>
      <c r="I80" s="17">
        <v>7.8956601617986094E-2</v>
      </c>
      <c r="J80" s="17">
        <v>4.0688068830677097E-2</v>
      </c>
      <c r="K80" s="17">
        <v>4.3455969291223299E-2</v>
      </c>
      <c r="L80" s="17">
        <v>2.2632125736017999E-2</v>
      </c>
      <c r="M80" s="17"/>
      <c r="N80" s="17">
        <v>6.9911440789454396E-2</v>
      </c>
      <c r="O80" s="17">
        <v>3.5537888734342597E-2</v>
      </c>
      <c r="P80" s="17">
        <v>5.0460958774910303E-2</v>
      </c>
      <c r="Q80" s="17">
        <v>3.6348255095099799E-2</v>
      </c>
      <c r="R80" s="17"/>
      <c r="S80" s="17">
        <v>6.1412517418794201E-2</v>
      </c>
      <c r="T80" s="17">
        <v>3.5599788697089498E-2</v>
      </c>
      <c r="U80" s="17">
        <v>2.3327836189802501E-2</v>
      </c>
      <c r="V80" s="17">
        <v>4.9042081250789397E-2</v>
      </c>
      <c r="W80" s="17">
        <v>5.5107877461272298E-2</v>
      </c>
      <c r="X80" s="17">
        <v>7.0415868250177802E-2</v>
      </c>
      <c r="Y80" s="17">
        <v>4.15044431367022E-2</v>
      </c>
      <c r="Z80" s="17">
        <v>1.01302128765522E-2</v>
      </c>
      <c r="AA80" s="17">
        <v>7.9931854330811195E-2</v>
      </c>
      <c r="AB80" s="17">
        <v>3.12203458498342E-2</v>
      </c>
      <c r="AC80" s="17">
        <v>3.7955150759077801E-2</v>
      </c>
      <c r="AD80" s="17">
        <v>6.2313902965970003E-2</v>
      </c>
      <c r="AE80" s="17"/>
      <c r="AF80" s="17">
        <v>0.205281369328186</v>
      </c>
      <c r="AG80" s="17">
        <v>1.0264609087408E-2</v>
      </c>
      <c r="AH80" s="17">
        <v>1.3731050874829899E-2</v>
      </c>
      <c r="AI80" s="17">
        <v>6.4270444779529104E-2</v>
      </c>
      <c r="AJ80" s="17">
        <v>3.6650203965056499E-2</v>
      </c>
      <c r="AK80" s="17">
        <v>4.3348799221401398E-2</v>
      </c>
      <c r="AL80" s="17">
        <v>4.90458492348241E-2</v>
      </c>
      <c r="AM80" s="17">
        <v>4.63426569427327E-2</v>
      </c>
      <c r="AN80" s="17">
        <v>7.7434869651739902E-2</v>
      </c>
      <c r="AO80" s="17">
        <v>4.2641178530908798E-2</v>
      </c>
      <c r="AP80" s="17">
        <v>4.1014721525214702E-2</v>
      </c>
      <c r="AQ80" s="17">
        <v>3.53398940852509E-2</v>
      </c>
      <c r="AR80" s="17">
        <v>4.1783125030950101E-2</v>
      </c>
      <c r="AS80" s="17">
        <v>5.8915803104391901E-2</v>
      </c>
      <c r="AT80" s="17">
        <v>8.9599691572252907E-2</v>
      </c>
      <c r="AU80" s="17">
        <v>0.13197109687522901</v>
      </c>
      <c r="AV80" s="17"/>
      <c r="AW80" s="17">
        <v>5.4220680247657999E-2</v>
      </c>
      <c r="AX80" s="17">
        <v>3.9862162337200698E-2</v>
      </c>
      <c r="AY80" s="17"/>
      <c r="AZ80" s="17">
        <v>5.4574732499483199E-2</v>
      </c>
      <c r="BA80" s="17">
        <v>4.7509838688961602E-2</v>
      </c>
      <c r="BB80" s="17"/>
      <c r="BC80" s="17">
        <v>5.1108169644361899E-2</v>
      </c>
      <c r="BD80" s="17">
        <v>4.8147199659337801E-2</v>
      </c>
      <c r="BE80" s="17"/>
      <c r="BF80" s="17">
        <v>2.1336559995858099E-2</v>
      </c>
      <c r="BG80" s="17">
        <v>5.1003356239672303E-2</v>
      </c>
      <c r="BH80" s="17"/>
      <c r="BI80" s="17">
        <v>6.8159278159395195E-2</v>
      </c>
      <c r="BJ80" s="17">
        <v>5.6981590186270498E-2</v>
      </c>
      <c r="BK80" s="17">
        <v>2.62617046737025E-2</v>
      </c>
      <c r="BL80" s="17">
        <v>2.6078105765479701E-2</v>
      </c>
      <c r="BM80" s="17">
        <v>3.7208033912813701E-2</v>
      </c>
      <c r="BN80" s="17"/>
      <c r="BO80" s="17">
        <v>5.99627968340221E-2</v>
      </c>
      <c r="BP80" s="17">
        <v>7.1013904657163299E-2</v>
      </c>
      <c r="BQ80" s="17">
        <v>4.0018660871293299E-2</v>
      </c>
      <c r="BR80" s="17">
        <v>2.5627222394182098E-2</v>
      </c>
      <c r="BS80" s="17">
        <v>7.1324875829176598E-2</v>
      </c>
      <c r="BT80" s="17">
        <v>3.5315013280850502E-2</v>
      </c>
      <c r="BU80" s="17"/>
      <c r="BV80" s="17">
        <v>6.2194414092427902E-2</v>
      </c>
      <c r="BW80" s="17">
        <v>4.7313211939054203E-2</v>
      </c>
      <c r="BX80" s="17"/>
      <c r="BY80" s="17">
        <v>7.1396550701517403E-2</v>
      </c>
      <c r="BZ80" s="17"/>
      <c r="CA80" s="17">
        <v>5.92103314892551E-2</v>
      </c>
      <c r="CB80" s="17"/>
      <c r="CC80" s="17">
        <v>6.1158448698570102E-2</v>
      </c>
    </row>
    <row r="81" spans="2:81" x14ac:dyDescent="0.3">
      <c r="B81" t="s">
        <v>114</v>
      </c>
      <c r="C81" s="17">
        <v>1.82809775734438E-2</v>
      </c>
      <c r="D81" s="17">
        <v>1.8024455821498499E-2</v>
      </c>
      <c r="E81" s="17">
        <v>1.8603553247080701E-2</v>
      </c>
      <c r="F81" s="17"/>
      <c r="G81" s="17">
        <v>1.38303598703131E-2</v>
      </c>
      <c r="H81" s="17">
        <v>1.0055832366896099E-2</v>
      </c>
      <c r="I81" s="17">
        <v>2.4289644951244398E-2</v>
      </c>
      <c r="J81" s="17">
        <v>1.7829288882317901E-2</v>
      </c>
      <c r="K81" s="17">
        <v>9.3645819705987197E-3</v>
      </c>
      <c r="L81" s="17">
        <v>2.9405406810747801E-2</v>
      </c>
      <c r="M81" s="17"/>
      <c r="N81" s="17">
        <v>1.41779172484655E-2</v>
      </c>
      <c r="O81" s="17">
        <v>1.6207636374874702E-2</v>
      </c>
      <c r="P81" s="17">
        <v>1.7685665998788801E-2</v>
      </c>
      <c r="Q81" s="17">
        <v>2.5537709508931701E-2</v>
      </c>
      <c r="R81" s="17"/>
      <c r="S81" s="17">
        <v>1.0551904665186801E-2</v>
      </c>
      <c r="T81" s="17">
        <v>1.5650840940135899E-2</v>
      </c>
      <c r="U81" s="17">
        <v>5.1700919275310897E-2</v>
      </c>
      <c r="V81" s="17">
        <v>1.07997494605938E-2</v>
      </c>
      <c r="W81" s="17">
        <v>3.73031629591268E-2</v>
      </c>
      <c r="X81" s="17">
        <v>2.2982032489975199E-2</v>
      </c>
      <c r="Y81" s="17">
        <v>1.7223815435594599E-2</v>
      </c>
      <c r="Z81" s="17">
        <v>2.4649601052584898E-2</v>
      </c>
      <c r="AA81" s="17">
        <v>8.4473029109824998E-3</v>
      </c>
      <c r="AB81" s="17">
        <v>1.8703700579083701E-2</v>
      </c>
      <c r="AC81" s="17">
        <v>0</v>
      </c>
      <c r="AD81" s="17">
        <v>0</v>
      </c>
      <c r="AE81" s="17"/>
      <c r="AF81" s="17">
        <v>0</v>
      </c>
      <c r="AG81" s="17">
        <v>1.2235854805783399E-2</v>
      </c>
      <c r="AH81" s="17">
        <v>3.0246902210189001E-2</v>
      </c>
      <c r="AI81" s="17">
        <v>1.8102142554230399E-2</v>
      </c>
      <c r="AJ81" s="17">
        <v>4.9495484804691504E-3</v>
      </c>
      <c r="AK81" s="17">
        <v>2.7060679607684001E-2</v>
      </c>
      <c r="AL81" s="17">
        <v>4.3803849793570002E-3</v>
      </c>
      <c r="AM81" s="17">
        <v>1.08975468659954E-2</v>
      </c>
      <c r="AN81" s="17">
        <v>2.1915456257219801E-2</v>
      </c>
      <c r="AO81" s="17">
        <v>2.02043051167855E-2</v>
      </c>
      <c r="AP81" s="17">
        <v>2.8062473223797499E-2</v>
      </c>
      <c r="AQ81" s="17">
        <v>2.4133255251332E-2</v>
      </c>
      <c r="AR81" s="17">
        <v>9.8098867961617601E-3</v>
      </c>
      <c r="AS81" s="17">
        <v>0</v>
      </c>
      <c r="AT81" s="17">
        <v>3.51812287371829E-2</v>
      </c>
      <c r="AU81" s="17">
        <v>1.11046654832635E-2</v>
      </c>
      <c r="AV81" s="17"/>
      <c r="AW81" s="17">
        <v>1.7095936119663899E-2</v>
      </c>
      <c r="AX81" s="17">
        <v>2.0136541730359499E-2</v>
      </c>
      <c r="AY81" s="17"/>
      <c r="AZ81" s="17">
        <v>1.7329157265334499E-2</v>
      </c>
      <c r="BA81" s="17">
        <v>1.8492967631386002E-2</v>
      </c>
      <c r="BB81" s="17"/>
      <c r="BC81" s="17">
        <v>1.44926666036332E-2</v>
      </c>
      <c r="BD81" s="17">
        <v>2.0317962669059501E-2</v>
      </c>
      <c r="BE81" s="17"/>
      <c r="BF81" s="17">
        <v>6.9797173419907299E-3</v>
      </c>
      <c r="BG81" s="17">
        <v>1.9189120690050101E-2</v>
      </c>
      <c r="BH81" s="17"/>
      <c r="BI81" s="17">
        <v>2.2539187044246699E-2</v>
      </c>
      <c r="BJ81" s="17">
        <v>1.21111325949942E-2</v>
      </c>
      <c r="BK81" s="17">
        <v>1.7747460430498199E-2</v>
      </c>
      <c r="BL81" s="17">
        <v>7.8764676588393596E-3</v>
      </c>
      <c r="BM81" s="17">
        <v>9.6289348315563295E-3</v>
      </c>
      <c r="BN81" s="17"/>
      <c r="BO81" s="17">
        <v>9.7457675522880007E-3</v>
      </c>
      <c r="BP81" s="17">
        <v>2.4554192132242299E-2</v>
      </c>
      <c r="BQ81" s="17">
        <v>1.18783836582264E-2</v>
      </c>
      <c r="BR81" s="17">
        <v>1.50467640562876E-2</v>
      </c>
      <c r="BS81" s="17">
        <v>1.53441179991696E-2</v>
      </c>
      <c r="BT81" s="17">
        <v>1.1630079465271699E-2</v>
      </c>
      <c r="BU81" s="17"/>
      <c r="BV81" s="17">
        <v>1.1214808075071799E-2</v>
      </c>
      <c r="BW81" s="17">
        <v>1.3773572118536999E-2</v>
      </c>
      <c r="BX81" s="17"/>
      <c r="BY81" s="17">
        <v>1.4579126720988499E-2</v>
      </c>
      <c r="BZ81" s="17"/>
      <c r="CA81" s="17">
        <v>1.8600391873094299E-2</v>
      </c>
      <c r="CB81" s="17"/>
      <c r="CC81" s="17">
        <v>1.12180551906923E-2</v>
      </c>
    </row>
    <row r="82" spans="2:81" x14ac:dyDescent="0.3">
      <c r="B82" t="s">
        <v>115</v>
      </c>
      <c r="C82" s="17">
        <v>2.1510633917170102E-2</v>
      </c>
      <c r="D82" s="17">
        <v>1.51679422255176E-2</v>
      </c>
      <c r="E82" s="17">
        <v>2.7788575847901901E-2</v>
      </c>
      <c r="F82" s="17"/>
      <c r="G82" s="17">
        <v>2.3113188134435698E-2</v>
      </c>
      <c r="H82" s="17">
        <v>2.4423487587731999E-2</v>
      </c>
      <c r="I82" s="17">
        <v>2.0077425029353901E-2</v>
      </c>
      <c r="J82" s="17">
        <v>2.65849898009092E-2</v>
      </c>
      <c r="K82" s="17">
        <v>1.76049548331331E-2</v>
      </c>
      <c r="L82" s="17">
        <v>1.7740840448144599E-2</v>
      </c>
      <c r="M82" s="17"/>
      <c r="N82" s="17">
        <v>2.2327046026047601E-2</v>
      </c>
      <c r="O82" s="17">
        <v>1.83620010257881E-2</v>
      </c>
      <c r="P82" s="17">
        <v>2.8671742034977299E-2</v>
      </c>
      <c r="Q82" s="17">
        <v>1.77716174402563E-2</v>
      </c>
      <c r="R82" s="17"/>
      <c r="S82" s="17">
        <v>1.0499878925828999E-2</v>
      </c>
      <c r="T82" s="17">
        <v>1.54101261071491E-2</v>
      </c>
      <c r="U82" s="17">
        <v>1.22183646911626E-2</v>
      </c>
      <c r="V82" s="17">
        <v>3.73511903716751E-2</v>
      </c>
      <c r="W82" s="17">
        <v>1.41302979230267E-2</v>
      </c>
      <c r="X82" s="17">
        <v>5.79475453554388E-2</v>
      </c>
      <c r="Y82" s="17">
        <v>0</v>
      </c>
      <c r="Z82" s="17">
        <v>2.9624968066063202E-2</v>
      </c>
      <c r="AA82" s="17">
        <v>3.5740263678975398E-2</v>
      </c>
      <c r="AB82" s="17">
        <v>1.51530699510685E-2</v>
      </c>
      <c r="AC82" s="17">
        <v>9.3235310157724297E-3</v>
      </c>
      <c r="AD82" s="17">
        <v>1.8042281817798898E-2</v>
      </c>
      <c r="AE82" s="17"/>
      <c r="AF82" s="17">
        <v>0</v>
      </c>
      <c r="AG82" s="17">
        <v>2.2190522155475598E-2</v>
      </c>
      <c r="AH82" s="17">
        <v>3.3161486685672197E-2</v>
      </c>
      <c r="AI82" s="17">
        <v>0</v>
      </c>
      <c r="AJ82" s="17">
        <v>2.7954855107308E-2</v>
      </c>
      <c r="AK82" s="17">
        <v>1.28907811897499E-2</v>
      </c>
      <c r="AL82" s="17">
        <v>2.74490375729558E-2</v>
      </c>
      <c r="AM82" s="17">
        <v>1.4695507652554601E-2</v>
      </c>
      <c r="AN82" s="17">
        <v>2.6889757489847298E-2</v>
      </c>
      <c r="AO82" s="17">
        <v>1.0695386960915499E-2</v>
      </c>
      <c r="AP82" s="17">
        <v>2.0387161792519599E-2</v>
      </c>
      <c r="AQ82" s="17">
        <v>0</v>
      </c>
      <c r="AR82" s="17">
        <v>0</v>
      </c>
      <c r="AS82" s="17">
        <v>0</v>
      </c>
      <c r="AT82" s="17">
        <v>6.9939257328785101E-2</v>
      </c>
      <c r="AU82" s="17">
        <v>0</v>
      </c>
      <c r="AV82" s="17"/>
      <c r="AW82" s="17">
        <v>1.8789700756893599E-2</v>
      </c>
      <c r="AX82" s="17">
        <v>2.4466788344036601E-2</v>
      </c>
      <c r="AY82" s="17"/>
      <c r="AZ82" s="17">
        <v>2.52736955223587E-2</v>
      </c>
      <c r="BA82" s="17">
        <v>2.0672522310464899E-2</v>
      </c>
      <c r="BB82" s="17"/>
      <c r="BC82" s="17">
        <v>1.6729038349827401E-2</v>
      </c>
      <c r="BD82" s="17">
        <v>2.52022934404941E-2</v>
      </c>
      <c r="BE82" s="17"/>
      <c r="BF82" s="17">
        <v>2.2740083734132999E-2</v>
      </c>
      <c r="BG82" s="17">
        <v>2.1411838175312899E-2</v>
      </c>
      <c r="BH82" s="17"/>
      <c r="BI82" s="17">
        <v>1.27802042653476E-2</v>
      </c>
      <c r="BJ82" s="17">
        <v>1.5917113693853201E-2</v>
      </c>
      <c r="BK82" s="17">
        <v>1.0640957407936601E-2</v>
      </c>
      <c r="BL82" s="17">
        <v>2.3234640891953099E-2</v>
      </c>
      <c r="BM82" s="17">
        <v>2.93690552961163E-2</v>
      </c>
      <c r="BN82" s="17"/>
      <c r="BO82" s="17">
        <v>1.23745113322622E-2</v>
      </c>
      <c r="BP82" s="17">
        <v>1.92755214380778E-2</v>
      </c>
      <c r="BQ82" s="17">
        <v>5.2090057395044404E-3</v>
      </c>
      <c r="BR82" s="17">
        <v>1.8096015568211599E-2</v>
      </c>
      <c r="BS82" s="17">
        <v>2.29590527263791E-2</v>
      </c>
      <c r="BT82" s="17">
        <v>5.5513512399978697E-2</v>
      </c>
      <c r="BU82" s="17"/>
      <c r="BV82" s="17">
        <v>1.4239798853148401E-2</v>
      </c>
      <c r="BW82" s="17">
        <v>1.90280790000949E-2</v>
      </c>
      <c r="BX82" s="17"/>
      <c r="BY82" s="17">
        <v>0</v>
      </c>
      <c r="BZ82" s="17"/>
      <c r="CA82" s="17">
        <v>1.0223947129679001E-2</v>
      </c>
      <c r="CB82" s="17"/>
      <c r="CC82" s="17">
        <v>6.0916242379645104E-3</v>
      </c>
    </row>
    <row r="83" spans="2:81" x14ac:dyDescent="0.3">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row>
    <row r="84" spans="2:81" x14ac:dyDescent="0.3">
      <c r="B84" s="6" t="s">
        <v>157</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row>
    <row r="85" spans="2:81" x14ac:dyDescent="0.3">
      <c r="B85" s="24" t="s">
        <v>94</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row>
    <row r="86" spans="2:81" x14ac:dyDescent="0.3">
      <c r="B86" t="s">
        <v>152</v>
      </c>
      <c r="C86" s="17">
        <v>0.33914175921240602</v>
      </c>
      <c r="D86" s="17">
        <v>0.33433338110480199</v>
      </c>
      <c r="E86" s="17">
        <v>0.34123016948907198</v>
      </c>
      <c r="F86" s="17"/>
      <c r="G86" s="17">
        <v>0.42494628528661399</v>
      </c>
      <c r="H86" s="17">
        <v>0.37558502556513501</v>
      </c>
      <c r="I86" s="17">
        <v>0.31929908485081898</v>
      </c>
      <c r="J86" s="17">
        <v>0.35815980115580798</v>
      </c>
      <c r="K86" s="17">
        <v>0.29913424785852</v>
      </c>
      <c r="L86" s="17">
        <v>0.27972282593880898</v>
      </c>
      <c r="M86" s="17"/>
      <c r="N86" s="17">
        <v>0.30746276770778902</v>
      </c>
      <c r="O86" s="17">
        <v>0.32757954152326602</v>
      </c>
      <c r="P86" s="17">
        <v>0.35491102208684799</v>
      </c>
      <c r="Q86" s="17">
        <v>0.37214063586457802</v>
      </c>
      <c r="R86" s="17"/>
      <c r="S86" s="17">
        <v>0.354759390461584</v>
      </c>
      <c r="T86" s="17">
        <v>0.29878617644300998</v>
      </c>
      <c r="U86" s="17">
        <v>0.30926634431692401</v>
      </c>
      <c r="V86" s="17">
        <v>0.31826642867417698</v>
      </c>
      <c r="W86" s="17">
        <v>0.29894707615592497</v>
      </c>
      <c r="X86" s="17">
        <v>0.33478693272140803</v>
      </c>
      <c r="Y86" s="17">
        <v>0.30869953728641802</v>
      </c>
      <c r="Z86" s="17">
        <v>0.35383631208059702</v>
      </c>
      <c r="AA86" s="17">
        <v>0.32798280178289602</v>
      </c>
      <c r="AB86" s="17">
        <v>0.458023777425553</v>
      </c>
      <c r="AC86" s="17">
        <v>0.36407090450032897</v>
      </c>
      <c r="AD86" s="17">
        <v>0.39463725868074001</v>
      </c>
      <c r="AE86" s="17"/>
      <c r="AF86" s="17">
        <v>0.48552839222847699</v>
      </c>
      <c r="AG86" s="17">
        <v>0.42998032557763599</v>
      </c>
      <c r="AH86" s="17">
        <v>0.43296323812103599</v>
      </c>
      <c r="AI86" s="17">
        <v>0.333006499854065</v>
      </c>
      <c r="AJ86" s="17">
        <v>0.37602906124230401</v>
      </c>
      <c r="AK86" s="17">
        <v>0.31736331389447098</v>
      </c>
      <c r="AL86" s="17">
        <v>0.406727128950582</v>
      </c>
      <c r="AM86" s="17">
        <v>0.30608813473469898</v>
      </c>
      <c r="AN86" s="17">
        <v>0.17916017349569899</v>
      </c>
      <c r="AO86" s="17">
        <v>0.33829188996758602</v>
      </c>
      <c r="AP86" s="17">
        <v>0.37336702724765902</v>
      </c>
      <c r="AQ86" s="17">
        <v>0.26835559132202702</v>
      </c>
      <c r="AR86" s="17">
        <v>0.34643968443871798</v>
      </c>
      <c r="AS86" s="17">
        <v>0.32657287729749701</v>
      </c>
      <c r="AT86" s="17">
        <v>0.22875220341222299</v>
      </c>
      <c r="AU86" s="17">
        <v>0.37787415470546598</v>
      </c>
      <c r="AV86" s="17"/>
      <c r="AW86" s="17">
        <v>0.35138660851116399</v>
      </c>
      <c r="AX86" s="17">
        <v>0.31865363708917099</v>
      </c>
      <c r="AY86" s="17"/>
      <c r="AZ86" s="17">
        <v>0.38990045894097403</v>
      </c>
      <c r="BA86" s="17">
        <v>0.32783674753650999</v>
      </c>
      <c r="BB86" s="17"/>
      <c r="BC86" s="17">
        <v>0.39070113445917298</v>
      </c>
      <c r="BD86" s="17">
        <v>0.30255444673165199</v>
      </c>
      <c r="BE86" s="17"/>
      <c r="BF86" s="17">
        <v>0.39927923734605802</v>
      </c>
      <c r="BG86" s="17">
        <v>0.334309250651534</v>
      </c>
      <c r="BH86" s="17"/>
      <c r="BI86" s="17">
        <v>0.254976466672586</v>
      </c>
      <c r="BJ86" s="17">
        <v>0.376318306574846</v>
      </c>
      <c r="BK86" s="17">
        <v>0.32774597557398399</v>
      </c>
      <c r="BL86" s="17">
        <v>0.29319500260577402</v>
      </c>
      <c r="BM86" s="17">
        <v>0.39318235014323499</v>
      </c>
      <c r="BN86" s="17"/>
      <c r="BO86" s="17">
        <v>0.36192308386659</v>
      </c>
      <c r="BP86" s="17">
        <v>0.240827159338354</v>
      </c>
      <c r="BQ86" s="17">
        <v>0.33668906189777897</v>
      </c>
      <c r="BR86" s="17">
        <v>0.33206026643068898</v>
      </c>
      <c r="BS86" s="17">
        <v>0.44534404371713099</v>
      </c>
      <c r="BT86" s="17">
        <v>0.33801313457801002</v>
      </c>
      <c r="BU86" s="17"/>
      <c r="BV86" s="17">
        <v>0.36594691210897301</v>
      </c>
      <c r="BW86" s="17">
        <v>0.39555443778747001</v>
      </c>
      <c r="BX86" s="17"/>
      <c r="BY86" s="17">
        <v>0.36993914200418299</v>
      </c>
      <c r="BZ86" s="17"/>
      <c r="CA86" s="17">
        <v>0.38243938063879901</v>
      </c>
      <c r="CB86" s="17"/>
      <c r="CC86" s="17">
        <v>0.35684083227476698</v>
      </c>
    </row>
    <row r="87" spans="2:81" x14ac:dyDescent="0.3">
      <c r="B87" t="s">
        <v>153</v>
      </c>
      <c r="C87" s="17">
        <v>0.374949781839789</v>
      </c>
      <c r="D87" s="17">
        <v>0.36836067943177803</v>
      </c>
      <c r="E87" s="17">
        <v>0.38286236042909599</v>
      </c>
      <c r="F87" s="17"/>
      <c r="G87" s="17">
        <v>0.35680277189098197</v>
      </c>
      <c r="H87" s="17">
        <v>0.35602443490479102</v>
      </c>
      <c r="I87" s="17">
        <v>0.42876245211256198</v>
      </c>
      <c r="J87" s="17">
        <v>0.388291731159842</v>
      </c>
      <c r="K87" s="17">
        <v>0.343265490459494</v>
      </c>
      <c r="L87" s="17">
        <v>0.36925909420436998</v>
      </c>
      <c r="M87" s="17"/>
      <c r="N87" s="17">
        <v>0.393379586159397</v>
      </c>
      <c r="O87" s="17">
        <v>0.37733688164253198</v>
      </c>
      <c r="P87" s="17">
        <v>0.393502037171718</v>
      </c>
      <c r="Q87" s="17">
        <v>0.33507331403616297</v>
      </c>
      <c r="R87" s="17"/>
      <c r="S87" s="17">
        <v>0.39609756095088899</v>
      </c>
      <c r="T87" s="17">
        <v>0.36967529178188002</v>
      </c>
      <c r="U87" s="17">
        <v>0.36933513384010302</v>
      </c>
      <c r="V87" s="17">
        <v>0.33359255163790202</v>
      </c>
      <c r="W87" s="17">
        <v>0.42798000145529203</v>
      </c>
      <c r="X87" s="17">
        <v>0.35488476196799501</v>
      </c>
      <c r="Y87" s="17">
        <v>0.39155053262292699</v>
      </c>
      <c r="Z87" s="17">
        <v>0.31848575590813599</v>
      </c>
      <c r="AA87" s="17">
        <v>0.44242129176609801</v>
      </c>
      <c r="AB87" s="17">
        <v>0.34705346967878797</v>
      </c>
      <c r="AC87" s="17">
        <v>0.34291995823860399</v>
      </c>
      <c r="AD87" s="17">
        <v>0.295231165364155</v>
      </c>
      <c r="AE87" s="17"/>
      <c r="AF87" s="17">
        <v>0.21593385629966599</v>
      </c>
      <c r="AG87" s="17">
        <v>0.32567223377367499</v>
      </c>
      <c r="AH87" s="17">
        <v>0.29398539522457401</v>
      </c>
      <c r="AI87" s="17">
        <v>0.37079069236385298</v>
      </c>
      <c r="AJ87" s="17">
        <v>0.31889556306801498</v>
      </c>
      <c r="AK87" s="17">
        <v>0.40088038081806598</v>
      </c>
      <c r="AL87" s="17">
        <v>0.33587692685242798</v>
      </c>
      <c r="AM87" s="17">
        <v>0.36904643249777203</v>
      </c>
      <c r="AN87" s="17">
        <v>0.50146999303382001</v>
      </c>
      <c r="AO87" s="17">
        <v>0.39223072519505697</v>
      </c>
      <c r="AP87" s="17">
        <v>0.36253746083640398</v>
      </c>
      <c r="AQ87" s="17">
        <v>0.44118484594016599</v>
      </c>
      <c r="AR87" s="17">
        <v>0.34187181078491802</v>
      </c>
      <c r="AS87" s="17">
        <v>0.44731313522078497</v>
      </c>
      <c r="AT87" s="17">
        <v>0.51855859733035503</v>
      </c>
      <c r="AU87" s="17">
        <v>0.385836845872985</v>
      </c>
      <c r="AV87" s="17"/>
      <c r="AW87" s="17">
        <v>0.38781940074194599</v>
      </c>
      <c r="AX87" s="17">
        <v>0.35896716120843197</v>
      </c>
      <c r="AY87" s="17"/>
      <c r="AZ87" s="17">
        <v>0.38419785681987201</v>
      </c>
      <c r="BA87" s="17">
        <v>0.37289004437235002</v>
      </c>
      <c r="BB87" s="17"/>
      <c r="BC87" s="17">
        <v>0.38777205878195797</v>
      </c>
      <c r="BD87" s="17">
        <v>0.36667765465597102</v>
      </c>
      <c r="BE87" s="17"/>
      <c r="BF87" s="17">
        <v>0.37487677806699499</v>
      </c>
      <c r="BG87" s="17">
        <v>0.37495564825401101</v>
      </c>
      <c r="BH87" s="17"/>
      <c r="BI87" s="17">
        <v>0.34962791317643999</v>
      </c>
      <c r="BJ87" s="17">
        <v>0.42344466677613302</v>
      </c>
      <c r="BK87" s="17">
        <v>0.414995374299647</v>
      </c>
      <c r="BL87" s="17">
        <v>0.31746739852689199</v>
      </c>
      <c r="BM87" s="17">
        <v>0.42579873144594199</v>
      </c>
      <c r="BN87" s="17"/>
      <c r="BO87" s="17">
        <v>0.43544169207889</v>
      </c>
      <c r="BP87" s="17">
        <v>0.36596306022916297</v>
      </c>
      <c r="BQ87" s="17">
        <v>0.40492196392832303</v>
      </c>
      <c r="BR87" s="17">
        <v>0.31753929970622902</v>
      </c>
      <c r="BS87" s="17">
        <v>0.379067156854968</v>
      </c>
      <c r="BT87" s="17">
        <v>0.40206984705385301</v>
      </c>
      <c r="BU87" s="17"/>
      <c r="BV87" s="17">
        <v>0.43588432902503099</v>
      </c>
      <c r="BW87" s="17">
        <v>0.40037245830427098</v>
      </c>
      <c r="BX87" s="17"/>
      <c r="BY87" s="17">
        <v>0.40972217755618701</v>
      </c>
      <c r="BZ87" s="17"/>
      <c r="CA87" s="17">
        <v>0.42744547788520298</v>
      </c>
      <c r="CB87" s="17"/>
      <c r="CC87" s="17">
        <v>0.43301923180646201</v>
      </c>
    </row>
    <row r="88" spans="2:81" x14ac:dyDescent="0.3">
      <c r="B88" t="s">
        <v>154</v>
      </c>
      <c r="C88" s="17">
        <v>0.185957110516137</v>
      </c>
      <c r="D88" s="17">
        <v>0.202888493293193</v>
      </c>
      <c r="E88" s="17">
        <v>0.170158507380062</v>
      </c>
      <c r="F88" s="17"/>
      <c r="G88" s="17">
        <v>0.14226239798804899</v>
      </c>
      <c r="H88" s="17">
        <v>0.15554954018698799</v>
      </c>
      <c r="I88" s="17">
        <v>0.15101955436147199</v>
      </c>
      <c r="J88" s="17">
        <v>0.16375371909386299</v>
      </c>
      <c r="K88" s="17">
        <v>0.23307659299717901</v>
      </c>
      <c r="L88" s="17">
        <v>0.254559769855147</v>
      </c>
      <c r="M88" s="17"/>
      <c r="N88" s="17">
        <v>0.23471595705621101</v>
      </c>
      <c r="O88" s="17">
        <v>0.191168510076656</v>
      </c>
      <c r="P88" s="17">
        <v>0.15594520690455199</v>
      </c>
      <c r="Q88" s="17">
        <v>0.15402038243396701</v>
      </c>
      <c r="R88" s="17"/>
      <c r="S88" s="17">
        <v>0.12571967002162701</v>
      </c>
      <c r="T88" s="17">
        <v>0.248351150564003</v>
      </c>
      <c r="U88" s="17">
        <v>0.216400048211041</v>
      </c>
      <c r="V88" s="17">
        <v>0.20360727488949501</v>
      </c>
      <c r="W88" s="17">
        <v>0.20636562225563701</v>
      </c>
      <c r="X88" s="17">
        <v>0.17878332234410399</v>
      </c>
      <c r="Y88" s="17">
        <v>0.20646965340428999</v>
      </c>
      <c r="Z88" s="17">
        <v>0.217454570477325</v>
      </c>
      <c r="AA88" s="17">
        <v>0.14354833114971499</v>
      </c>
      <c r="AB88" s="17">
        <v>0.12695431453917799</v>
      </c>
      <c r="AC88" s="17">
        <v>0.23579826549744301</v>
      </c>
      <c r="AD88" s="17">
        <v>0.18981393623589801</v>
      </c>
      <c r="AE88" s="17"/>
      <c r="AF88" s="17">
        <v>0.103767187117801</v>
      </c>
      <c r="AG88" s="17">
        <v>0.139852534788764</v>
      </c>
      <c r="AH88" s="17">
        <v>0.14096105004311299</v>
      </c>
      <c r="AI88" s="17">
        <v>0.15745026996560099</v>
      </c>
      <c r="AJ88" s="17">
        <v>0.238099254897776</v>
      </c>
      <c r="AK88" s="17">
        <v>0.175343662573131</v>
      </c>
      <c r="AL88" s="17">
        <v>0.17416688141002001</v>
      </c>
      <c r="AM88" s="17">
        <v>0.197925319719576</v>
      </c>
      <c r="AN88" s="17">
        <v>0.24646605525736501</v>
      </c>
      <c r="AO88" s="17">
        <v>0.22044326747550799</v>
      </c>
      <c r="AP88" s="17">
        <v>0.15682420380082601</v>
      </c>
      <c r="AQ88" s="17">
        <v>0.231583201300782</v>
      </c>
      <c r="AR88" s="17">
        <v>0.21707572541682399</v>
      </c>
      <c r="AS88" s="17">
        <v>0.14717510041844301</v>
      </c>
      <c r="AT88" s="17">
        <v>0.141086861543084</v>
      </c>
      <c r="AU88" s="17">
        <v>0.177003199570751</v>
      </c>
      <c r="AV88" s="17"/>
      <c r="AW88" s="17">
        <v>0.17182473986299501</v>
      </c>
      <c r="AX88" s="17">
        <v>0.20679248219165899</v>
      </c>
      <c r="AY88" s="17"/>
      <c r="AZ88" s="17">
        <v>0.144437612865041</v>
      </c>
      <c r="BA88" s="17">
        <v>0.195204360903421</v>
      </c>
      <c r="BB88" s="17"/>
      <c r="BC88" s="17">
        <v>0.142248283968576</v>
      </c>
      <c r="BD88" s="17">
        <v>0.216469050729997</v>
      </c>
      <c r="BE88" s="17"/>
      <c r="BF88" s="17">
        <v>0.15491951989027899</v>
      </c>
      <c r="BG88" s="17">
        <v>0.18845121946555099</v>
      </c>
      <c r="BH88" s="17"/>
      <c r="BI88" s="17">
        <v>0.26654713513467998</v>
      </c>
      <c r="BJ88" s="17">
        <v>0.14563501509321899</v>
      </c>
      <c r="BK88" s="17">
        <v>0.210836739523485</v>
      </c>
      <c r="BL88" s="17">
        <v>0.256282583907466</v>
      </c>
      <c r="BM88" s="17">
        <v>9.6360510557304394E-2</v>
      </c>
      <c r="BN88" s="17"/>
      <c r="BO88" s="17">
        <v>0.15293602933924799</v>
      </c>
      <c r="BP88" s="17">
        <v>0.278429880107533</v>
      </c>
      <c r="BQ88" s="17">
        <v>0.180224292429187</v>
      </c>
      <c r="BR88" s="17">
        <v>0.22667381454886701</v>
      </c>
      <c r="BS88" s="17">
        <v>9.2059466352837696E-2</v>
      </c>
      <c r="BT88" s="17">
        <v>0.140578397121009</v>
      </c>
      <c r="BU88" s="17"/>
      <c r="BV88" s="17">
        <v>0.145396887380841</v>
      </c>
      <c r="BW88" s="17">
        <v>0.14607667758477</v>
      </c>
      <c r="BX88" s="17"/>
      <c r="BY88" s="17">
        <v>0.17285615575737401</v>
      </c>
      <c r="BZ88" s="17"/>
      <c r="CA88" s="17">
        <v>0.1415450272671</v>
      </c>
      <c r="CB88" s="17"/>
      <c r="CC88" s="17">
        <v>0.15347543420558299</v>
      </c>
    </row>
    <row r="89" spans="2:81" x14ac:dyDescent="0.3">
      <c r="B89" t="s">
        <v>155</v>
      </c>
      <c r="C89" s="17">
        <v>5.1526024389685399E-2</v>
      </c>
      <c r="D89" s="17">
        <v>5.8753171839174299E-2</v>
      </c>
      <c r="E89" s="17">
        <v>4.46725583365905E-2</v>
      </c>
      <c r="F89" s="17"/>
      <c r="G89" s="17">
        <v>4.5077714484927298E-2</v>
      </c>
      <c r="H89" s="17">
        <v>6.8989733192014693E-2</v>
      </c>
      <c r="I89" s="17">
        <v>5.0034641984386501E-2</v>
      </c>
      <c r="J89" s="17">
        <v>4.6726156839916502E-2</v>
      </c>
      <c r="K89" s="17">
        <v>7.2628548896783607E-2</v>
      </c>
      <c r="L89" s="17">
        <v>3.2602133542658902E-2</v>
      </c>
      <c r="M89" s="17"/>
      <c r="N89" s="17">
        <v>4.80489632185708E-2</v>
      </c>
      <c r="O89" s="17">
        <v>4.1466935712567703E-2</v>
      </c>
      <c r="P89" s="17">
        <v>5.1428669179097698E-2</v>
      </c>
      <c r="Q89" s="17">
        <v>6.6238425532655701E-2</v>
      </c>
      <c r="R89" s="17"/>
      <c r="S89" s="17">
        <v>6.8949095549546993E-2</v>
      </c>
      <c r="T89" s="17">
        <v>4.7086320245468397E-2</v>
      </c>
      <c r="U89" s="17">
        <v>4.6955485023117499E-2</v>
      </c>
      <c r="V89" s="17">
        <v>8.2053677036007994E-2</v>
      </c>
      <c r="W89" s="17">
        <v>3.4219779937522302E-2</v>
      </c>
      <c r="X89" s="17">
        <v>4.4233938739092302E-2</v>
      </c>
      <c r="Y89" s="17">
        <v>4.5948349054029898E-2</v>
      </c>
      <c r="Z89" s="17">
        <v>5.6559145853045903E-2</v>
      </c>
      <c r="AA89" s="17">
        <v>5.3625516306282303E-2</v>
      </c>
      <c r="AB89" s="17">
        <v>3.3180722926704299E-2</v>
      </c>
      <c r="AC89" s="17">
        <v>3.0564892446816701E-2</v>
      </c>
      <c r="AD89" s="17">
        <v>6.26001291874351E-2</v>
      </c>
      <c r="AE89" s="17"/>
      <c r="AF89" s="17">
        <v>0</v>
      </c>
      <c r="AG89" s="17">
        <v>7.4793156683260198E-2</v>
      </c>
      <c r="AH89" s="17">
        <v>7.3481377854258303E-2</v>
      </c>
      <c r="AI89" s="17">
        <v>8.1826418620052299E-2</v>
      </c>
      <c r="AJ89" s="17">
        <v>2.0898389481205901E-2</v>
      </c>
      <c r="AK89" s="17">
        <v>4.9749672692992498E-2</v>
      </c>
      <c r="AL89" s="17">
        <v>3.8266101940253198E-2</v>
      </c>
      <c r="AM89" s="17">
        <v>6.3465285327689802E-2</v>
      </c>
      <c r="AN89" s="17">
        <v>3.0674401024988699E-2</v>
      </c>
      <c r="AO89" s="17">
        <v>1.8094953646993799E-2</v>
      </c>
      <c r="AP89" s="17">
        <v>5.0733522352552497E-2</v>
      </c>
      <c r="AQ89" s="17">
        <v>4.3374733572445701E-2</v>
      </c>
      <c r="AR89" s="17">
        <v>7.6357623033025998E-2</v>
      </c>
      <c r="AS89" s="17">
        <v>3.7278082726167297E-2</v>
      </c>
      <c r="AT89" s="17">
        <v>7.8210669999410995E-2</v>
      </c>
      <c r="AU89" s="17">
        <v>4.9067144987099701E-2</v>
      </c>
      <c r="AV89" s="17"/>
      <c r="AW89" s="17">
        <v>4.5857276008476403E-2</v>
      </c>
      <c r="AX89" s="17">
        <v>5.9085459356270298E-2</v>
      </c>
      <c r="AY89" s="17"/>
      <c r="AZ89" s="17">
        <v>3.8751049955682897E-2</v>
      </c>
      <c r="BA89" s="17">
        <v>5.43712752709722E-2</v>
      </c>
      <c r="BB89" s="17"/>
      <c r="BC89" s="17">
        <v>3.9622231931571002E-2</v>
      </c>
      <c r="BD89" s="17">
        <v>5.9766038901430098E-2</v>
      </c>
      <c r="BE89" s="17"/>
      <c r="BF89" s="17">
        <v>4.5019660466958197E-2</v>
      </c>
      <c r="BG89" s="17">
        <v>5.2048860736212101E-2</v>
      </c>
      <c r="BH89" s="17"/>
      <c r="BI89" s="17">
        <v>7.92154946089835E-2</v>
      </c>
      <c r="BJ89" s="17">
        <v>3.1865357623260197E-2</v>
      </c>
      <c r="BK89" s="17">
        <v>5.2787095778632203E-3</v>
      </c>
      <c r="BL89" s="17">
        <v>7.7244365657542197E-2</v>
      </c>
      <c r="BM89" s="17">
        <v>2.9258951470087498E-2</v>
      </c>
      <c r="BN89" s="17"/>
      <c r="BO89" s="17">
        <v>3.034556349604E-2</v>
      </c>
      <c r="BP89" s="17">
        <v>6.8988824216659805E-2</v>
      </c>
      <c r="BQ89" s="17">
        <v>3.7032260812201699E-2</v>
      </c>
      <c r="BR89" s="17">
        <v>8.1263171592311695E-2</v>
      </c>
      <c r="BS89" s="17">
        <v>4.6209427670247903E-2</v>
      </c>
      <c r="BT89" s="17">
        <v>2.1158421790379099E-2</v>
      </c>
      <c r="BU89" s="17"/>
      <c r="BV89" s="17">
        <v>3.4919740155109298E-2</v>
      </c>
      <c r="BW89" s="17">
        <v>2.6200304254638901E-2</v>
      </c>
      <c r="BX89" s="17"/>
      <c r="BY89" s="17">
        <v>3.4997946518798201E-2</v>
      </c>
      <c r="BZ89" s="17"/>
      <c r="CA89" s="17">
        <v>3.05299568170663E-2</v>
      </c>
      <c r="CB89" s="17"/>
      <c r="CC89" s="17">
        <v>3.40889342699352E-2</v>
      </c>
    </row>
    <row r="90" spans="2:81" x14ac:dyDescent="0.3">
      <c r="B90" t="s">
        <v>92</v>
      </c>
      <c r="C90" s="17">
        <v>4.8425324041982201E-2</v>
      </c>
      <c r="D90" s="17">
        <v>3.5664274331052501E-2</v>
      </c>
      <c r="E90" s="17">
        <v>6.1076404365179901E-2</v>
      </c>
      <c r="F90" s="17"/>
      <c r="G90" s="17">
        <v>3.0910830349428101E-2</v>
      </c>
      <c r="H90" s="17">
        <v>4.38512661510711E-2</v>
      </c>
      <c r="I90" s="17">
        <v>5.0884266690759898E-2</v>
      </c>
      <c r="J90" s="17">
        <v>4.30685917505702E-2</v>
      </c>
      <c r="K90" s="17">
        <v>5.18951197880239E-2</v>
      </c>
      <c r="L90" s="17">
        <v>6.3856176459015104E-2</v>
      </c>
      <c r="M90" s="17"/>
      <c r="N90" s="17">
        <v>1.6392725858032201E-2</v>
      </c>
      <c r="O90" s="17">
        <v>6.2448131044977297E-2</v>
      </c>
      <c r="P90" s="17">
        <v>4.4213064657784698E-2</v>
      </c>
      <c r="Q90" s="17">
        <v>7.2527242132636296E-2</v>
      </c>
      <c r="R90" s="17"/>
      <c r="S90" s="17">
        <v>5.4474283016353903E-2</v>
      </c>
      <c r="T90" s="17">
        <v>3.6101060965638497E-2</v>
      </c>
      <c r="U90" s="17">
        <v>5.8042988608814697E-2</v>
      </c>
      <c r="V90" s="17">
        <v>6.2480067762417303E-2</v>
      </c>
      <c r="W90" s="17">
        <v>3.2487520195624398E-2</v>
      </c>
      <c r="X90" s="17">
        <v>8.7311044227401297E-2</v>
      </c>
      <c r="Y90" s="17">
        <v>4.7331927632335902E-2</v>
      </c>
      <c r="Z90" s="17">
        <v>5.3664215680896701E-2</v>
      </c>
      <c r="AA90" s="17">
        <v>3.2422058995008697E-2</v>
      </c>
      <c r="AB90" s="17">
        <v>3.47877154297778E-2</v>
      </c>
      <c r="AC90" s="17">
        <v>2.6645979316807799E-2</v>
      </c>
      <c r="AD90" s="17">
        <v>5.7717510531771599E-2</v>
      </c>
      <c r="AE90" s="17"/>
      <c r="AF90" s="17">
        <v>0.19477056435405701</v>
      </c>
      <c r="AG90" s="17">
        <v>2.9701749176664499E-2</v>
      </c>
      <c r="AH90" s="17">
        <v>5.8608938757018801E-2</v>
      </c>
      <c r="AI90" s="17">
        <v>5.6926119196427802E-2</v>
      </c>
      <c r="AJ90" s="17">
        <v>4.6077731310698901E-2</v>
      </c>
      <c r="AK90" s="17">
        <v>5.66629700213395E-2</v>
      </c>
      <c r="AL90" s="17">
        <v>4.4962960846715597E-2</v>
      </c>
      <c r="AM90" s="17">
        <v>6.3474827720262805E-2</v>
      </c>
      <c r="AN90" s="17">
        <v>4.2229377188127103E-2</v>
      </c>
      <c r="AO90" s="17">
        <v>3.0939163714855802E-2</v>
      </c>
      <c r="AP90" s="17">
        <v>5.6537785762558898E-2</v>
      </c>
      <c r="AQ90" s="17">
        <v>1.5501627864579899E-2</v>
      </c>
      <c r="AR90" s="17">
        <v>1.82551563265137E-2</v>
      </c>
      <c r="AS90" s="17">
        <v>4.1660804337107497E-2</v>
      </c>
      <c r="AT90" s="17">
        <v>3.33916677149265E-2</v>
      </c>
      <c r="AU90" s="17">
        <v>1.02186548636987E-2</v>
      </c>
      <c r="AV90" s="17"/>
      <c r="AW90" s="17">
        <v>4.3111974875418402E-2</v>
      </c>
      <c r="AX90" s="17">
        <v>5.6501260154467201E-2</v>
      </c>
      <c r="AY90" s="17"/>
      <c r="AZ90" s="17">
        <v>4.2713021418431002E-2</v>
      </c>
      <c r="BA90" s="17">
        <v>4.9697571916747098E-2</v>
      </c>
      <c r="BB90" s="17"/>
      <c r="BC90" s="17">
        <v>3.9656290858721702E-2</v>
      </c>
      <c r="BD90" s="17">
        <v>5.4532808980949699E-2</v>
      </c>
      <c r="BE90" s="17"/>
      <c r="BF90" s="17">
        <v>2.5904804229710199E-2</v>
      </c>
      <c r="BG90" s="17">
        <v>5.0235020892692002E-2</v>
      </c>
      <c r="BH90" s="17"/>
      <c r="BI90" s="17">
        <v>4.9632990407310701E-2</v>
      </c>
      <c r="BJ90" s="17">
        <v>2.2736653932541699E-2</v>
      </c>
      <c r="BK90" s="17">
        <v>4.1143201025020601E-2</v>
      </c>
      <c r="BL90" s="17">
        <v>5.5810649302325897E-2</v>
      </c>
      <c r="BM90" s="17">
        <v>5.5399456383431203E-2</v>
      </c>
      <c r="BN90" s="17"/>
      <c r="BO90" s="17">
        <v>1.9353631219232299E-2</v>
      </c>
      <c r="BP90" s="17">
        <v>4.5791076108290897E-2</v>
      </c>
      <c r="BQ90" s="17">
        <v>4.1132420932509302E-2</v>
      </c>
      <c r="BR90" s="17">
        <v>4.2463447721902997E-2</v>
      </c>
      <c r="BS90" s="17">
        <v>3.7319905404815598E-2</v>
      </c>
      <c r="BT90" s="17">
        <v>9.8180199456747996E-2</v>
      </c>
      <c r="BU90" s="17"/>
      <c r="BV90" s="17">
        <v>1.7852131330045099E-2</v>
      </c>
      <c r="BW90" s="17">
        <v>3.1796122068849103E-2</v>
      </c>
      <c r="BX90" s="17"/>
      <c r="BY90" s="17">
        <v>1.2484578163457201E-2</v>
      </c>
      <c r="BZ90" s="17"/>
      <c r="CA90" s="17">
        <v>1.8040157391830802E-2</v>
      </c>
      <c r="CB90" s="17"/>
      <c r="CC90" s="17">
        <v>2.2575567443253199E-2</v>
      </c>
    </row>
    <row r="91" spans="2:81" x14ac:dyDescent="0.3">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row>
    <row r="92" spans="2:81" x14ac:dyDescent="0.3">
      <c r="B92" s="6" t="s">
        <v>158</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row>
    <row r="93" spans="2:81" x14ac:dyDescent="0.3">
      <c r="B93" s="24" t="s">
        <v>94</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row>
    <row r="94" spans="2:81" x14ac:dyDescent="0.3">
      <c r="B94" t="s">
        <v>152</v>
      </c>
      <c r="C94" s="17">
        <v>0.31424656913966897</v>
      </c>
      <c r="D94" s="17">
        <v>0.29164205738407301</v>
      </c>
      <c r="E94" s="17">
        <v>0.33361320002478301</v>
      </c>
      <c r="F94" s="17"/>
      <c r="G94" s="17">
        <v>0.41317578759781098</v>
      </c>
      <c r="H94" s="17">
        <v>0.355282347650339</v>
      </c>
      <c r="I94" s="17">
        <v>0.31801529801952</v>
      </c>
      <c r="J94" s="17">
        <v>0.324618097259532</v>
      </c>
      <c r="K94" s="17">
        <v>0.25666856273972</v>
      </c>
      <c r="L94" s="17">
        <v>0.24197995347853199</v>
      </c>
      <c r="M94" s="17"/>
      <c r="N94" s="17">
        <v>0.27405378544939901</v>
      </c>
      <c r="O94" s="17">
        <v>0.30989652545600099</v>
      </c>
      <c r="P94" s="17">
        <v>0.32977272849088801</v>
      </c>
      <c r="Q94" s="17">
        <v>0.34895412220224198</v>
      </c>
      <c r="R94" s="17"/>
      <c r="S94" s="17">
        <v>0.33152000250133301</v>
      </c>
      <c r="T94" s="17">
        <v>0.27063113962519703</v>
      </c>
      <c r="U94" s="17">
        <v>0.255574022098503</v>
      </c>
      <c r="V94" s="17">
        <v>0.34616893600369902</v>
      </c>
      <c r="W94" s="17">
        <v>0.33229939235651101</v>
      </c>
      <c r="X94" s="17">
        <v>0.30606908994089499</v>
      </c>
      <c r="Y94" s="17">
        <v>0.30754272049180797</v>
      </c>
      <c r="Z94" s="17">
        <v>0.35619305192468598</v>
      </c>
      <c r="AA94" s="17">
        <v>0.26937267183265601</v>
      </c>
      <c r="AB94" s="17">
        <v>0.394889140088035</v>
      </c>
      <c r="AC94" s="17">
        <v>0.33609735845898098</v>
      </c>
      <c r="AD94" s="17">
        <v>0.314429116633544</v>
      </c>
      <c r="AE94" s="17"/>
      <c r="AF94" s="17">
        <v>0.58652826229208799</v>
      </c>
      <c r="AG94" s="17">
        <v>0.38842682680868201</v>
      </c>
      <c r="AH94" s="17">
        <v>0.41628956669891098</v>
      </c>
      <c r="AI94" s="17">
        <v>0.31403370685188903</v>
      </c>
      <c r="AJ94" s="17">
        <v>0.29905163864578099</v>
      </c>
      <c r="AK94" s="17">
        <v>0.333532664475226</v>
      </c>
      <c r="AL94" s="17">
        <v>0.36658508399885098</v>
      </c>
      <c r="AM94" s="17">
        <v>0.24743183216671399</v>
      </c>
      <c r="AN94" s="17">
        <v>0.17878828003595401</v>
      </c>
      <c r="AO94" s="17">
        <v>0.30392178134602699</v>
      </c>
      <c r="AP94" s="17">
        <v>0.389388801613679</v>
      </c>
      <c r="AQ94" s="17">
        <v>0.25171700376455403</v>
      </c>
      <c r="AR94" s="17">
        <v>0.35337518558873299</v>
      </c>
      <c r="AS94" s="17">
        <v>0.246411355288982</v>
      </c>
      <c r="AT94" s="17">
        <v>0.247657033393235</v>
      </c>
      <c r="AU94" s="17">
        <v>0.33334276728259998</v>
      </c>
      <c r="AV94" s="17"/>
      <c r="AW94" s="17">
        <v>0.32461495088915299</v>
      </c>
      <c r="AX94" s="17">
        <v>0.30009832041180801</v>
      </c>
      <c r="AY94" s="17"/>
      <c r="AZ94" s="17">
        <v>0.39088792715536202</v>
      </c>
      <c r="BA94" s="17">
        <v>0.29717695443603698</v>
      </c>
      <c r="BB94" s="17"/>
      <c r="BC94" s="17">
        <v>0.36977827509892203</v>
      </c>
      <c r="BD94" s="17">
        <v>0.272836451854163</v>
      </c>
      <c r="BE94" s="17"/>
      <c r="BF94" s="17">
        <v>0.37303030393153802</v>
      </c>
      <c r="BG94" s="17">
        <v>0.30952284426064403</v>
      </c>
      <c r="BH94" s="17"/>
      <c r="BI94" s="17">
        <v>0.21462528075870899</v>
      </c>
      <c r="BJ94" s="17">
        <v>0.36243764884667801</v>
      </c>
      <c r="BK94" s="17">
        <v>0.31898392036487899</v>
      </c>
      <c r="BL94" s="17">
        <v>0.24955527822134799</v>
      </c>
      <c r="BM94" s="17">
        <v>0.40358856743442101</v>
      </c>
      <c r="BN94" s="17"/>
      <c r="BO94" s="17">
        <v>0.33550979627847899</v>
      </c>
      <c r="BP94" s="17">
        <v>0.21993337240887301</v>
      </c>
      <c r="BQ94" s="17">
        <v>0.37366746199289802</v>
      </c>
      <c r="BR94" s="17">
        <v>0.29223865170399999</v>
      </c>
      <c r="BS94" s="17">
        <v>0.41217706539931198</v>
      </c>
      <c r="BT94" s="17">
        <v>0.340916705693808</v>
      </c>
      <c r="BU94" s="17"/>
      <c r="BV94" s="17">
        <v>0.32923749111823197</v>
      </c>
      <c r="BW94" s="17">
        <v>0.42401496060023502</v>
      </c>
      <c r="BX94" s="17"/>
      <c r="BY94" s="17">
        <v>0.35053193760776202</v>
      </c>
      <c r="BZ94" s="17"/>
      <c r="CA94" s="17">
        <v>0.394593249570664</v>
      </c>
      <c r="CB94" s="17"/>
      <c r="CC94" s="17">
        <v>0.34903649042450202</v>
      </c>
    </row>
    <row r="95" spans="2:81" x14ac:dyDescent="0.3">
      <c r="B95" t="s">
        <v>153</v>
      </c>
      <c r="C95" s="17">
        <v>0.34965821196368102</v>
      </c>
      <c r="D95" s="17">
        <v>0.33664638677859998</v>
      </c>
      <c r="E95" s="17">
        <v>0.36374227840984402</v>
      </c>
      <c r="F95" s="17"/>
      <c r="G95" s="17">
        <v>0.312893931660709</v>
      </c>
      <c r="H95" s="17">
        <v>0.35783537100227197</v>
      </c>
      <c r="I95" s="17">
        <v>0.37620773912055899</v>
      </c>
      <c r="J95" s="17">
        <v>0.350212931563677</v>
      </c>
      <c r="K95" s="17">
        <v>0.35632468404019102</v>
      </c>
      <c r="L95" s="17">
        <v>0.34113105729992199</v>
      </c>
      <c r="M95" s="17"/>
      <c r="N95" s="17">
        <v>0.35648198706747197</v>
      </c>
      <c r="O95" s="17">
        <v>0.342922387894533</v>
      </c>
      <c r="P95" s="17">
        <v>0.38465742603166098</v>
      </c>
      <c r="Q95" s="17">
        <v>0.31712232365945198</v>
      </c>
      <c r="R95" s="17"/>
      <c r="S95" s="17">
        <v>0.33199248600387399</v>
      </c>
      <c r="T95" s="17">
        <v>0.32966580065658602</v>
      </c>
      <c r="U95" s="17">
        <v>0.39538054905078301</v>
      </c>
      <c r="V95" s="17">
        <v>0.28177799614125398</v>
      </c>
      <c r="W95" s="17">
        <v>0.37437114001749</v>
      </c>
      <c r="X95" s="17">
        <v>0.34634884622570999</v>
      </c>
      <c r="Y95" s="17">
        <v>0.38354094692796098</v>
      </c>
      <c r="Z95" s="17">
        <v>0.246847676198585</v>
      </c>
      <c r="AA95" s="17">
        <v>0.43815899420718202</v>
      </c>
      <c r="AB95" s="17">
        <v>0.35553884592705198</v>
      </c>
      <c r="AC95" s="17">
        <v>0.30673928478565099</v>
      </c>
      <c r="AD95" s="17">
        <v>0.32772323578322599</v>
      </c>
      <c r="AE95" s="17"/>
      <c r="AF95" s="17">
        <v>0.114933986236054</v>
      </c>
      <c r="AG95" s="17">
        <v>0.27297873738953599</v>
      </c>
      <c r="AH95" s="17">
        <v>0.28272346962891098</v>
      </c>
      <c r="AI95" s="17">
        <v>0.34411634282183901</v>
      </c>
      <c r="AJ95" s="17">
        <v>0.37279932355267498</v>
      </c>
      <c r="AK95" s="17">
        <v>0.34157066783908901</v>
      </c>
      <c r="AL95" s="17">
        <v>0.34399085024173898</v>
      </c>
      <c r="AM95" s="17">
        <v>0.37252881969594998</v>
      </c>
      <c r="AN95" s="17">
        <v>0.36716549464883103</v>
      </c>
      <c r="AO95" s="17">
        <v>0.36618091884207099</v>
      </c>
      <c r="AP95" s="17">
        <v>0.32233861046568202</v>
      </c>
      <c r="AQ95" s="17">
        <v>0.36601939739169898</v>
      </c>
      <c r="AR95" s="17">
        <v>0.31745958243419498</v>
      </c>
      <c r="AS95" s="17">
        <v>0.35822673572688402</v>
      </c>
      <c r="AT95" s="17">
        <v>0.45848729770225899</v>
      </c>
      <c r="AU95" s="17">
        <v>0.37056345829612097</v>
      </c>
      <c r="AV95" s="17"/>
      <c r="AW95" s="17">
        <v>0.35285946229252102</v>
      </c>
      <c r="AX95" s="17">
        <v>0.34375338427836999</v>
      </c>
      <c r="AY95" s="17"/>
      <c r="AZ95" s="17">
        <v>0.33979686502850798</v>
      </c>
      <c r="BA95" s="17">
        <v>0.35185453777262299</v>
      </c>
      <c r="BB95" s="17"/>
      <c r="BC95" s="17">
        <v>0.35152812478366302</v>
      </c>
      <c r="BD95" s="17">
        <v>0.349668492163068</v>
      </c>
      <c r="BE95" s="17"/>
      <c r="BF95" s="17">
        <v>0.35431019449345003</v>
      </c>
      <c r="BG95" s="17">
        <v>0.34928438941411899</v>
      </c>
      <c r="BH95" s="17"/>
      <c r="BI95" s="17">
        <v>0.30030758934067098</v>
      </c>
      <c r="BJ95" s="17">
        <v>0.40108526340811901</v>
      </c>
      <c r="BK95" s="17">
        <v>0.35143166480695998</v>
      </c>
      <c r="BL95" s="17">
        <v>0.31372152033488998</v>
      </c>
      <c r="BM95" s="17">
        <v>0.355463378991284</v>
      </c>
      <c r="BN95" s="17"/>
      <c r="BO95" s="17">
        <v>0.40983120314541799</v>
      </c>
      <c r="BP95" s="17">
        <v>0.32102281413116901</v>
      </c>
      <c r="BQ95" s="17">
        <v>0.32599825926337</v>
      </c>
      <c r="BR95" s="17">
        <v>0.29300172917449502</v>
      </c>
      <c r="BS95" s="17">
        <v>0.38915586696945897</v>
      </c>
      <c r="BT95" s="17">
        <v>0.362014498542021</v>
      </c>
      <c r="BU95" s="17"/>
      <c r="BV95" s="17">
        <v>0.41812954691886101</v>
      </c>
      <c r="BW95" s="17">
        <v>0.36947272807194897</v>
      </c>
      <c r="BX95" s="17"/>
      <c r="BY95" s="17">
        <v>0.38874169783270202</v>
      </c>
      <c r="BZ95" s="17"/>
      <c r="CA95" s="17">
        <v>0.399640042680938</v>
      </c>
      <c r="CB95" s="17"/>
      <c r="CC95" s="17">
        <v>0.401510126107125</v>
      </c>
    </row>
    <row r="96" spans="2:81" x14ac:dyDescent="0.3">
      <c r="B96" t="s">
        <v>154</v>
      </c>
      <c r="C96" s="17">
        <v>0.216408699866381</v>
      </c>
      <c r="D96" s="17">
        <v>0.24314618897270099</v>
      </c>
      <c r="E96" s="17">
        <v>0.19115537450209999</v>
      </c>
      <c r="F96" s="17"/>
      <c r="G96" s="17">
        <v>0.15303913915172901</v>
      </c>
      <c r="H96" s="17">
        <v>0.17894864562471699</v>
      </c>
      <c r="I96" s="17">
        <v>0.190898856639798</v>
      </c>
      <c r="J96" s="17">
        <v>0.214088191372237</v>
      </c>
      <c r="K96" s="17">
        <v>0.24263607241972601</v>
      </c>
      <c r="L96" s="17">
        <v>0.29412477406103799</v>
      </c>
      <c r="M96" s="17"/>
      <c r="N96" s="17">
        <v>0.28192605696680201</v>
      </c>
      <c r="O96" s="17">
        <v>0.22716521805117701</v>
      </c>
      <c r="P96" s="17">
        <v>0.169867840735659</v>
      </c>
      <c r="Q96" s="17">
        <v>0.17540154147457199</v>
      </c>
      <c r="R96" s="17"/>
      <c r="S96" s="17">
        <v>0.19138535956686101</v>
      </c>
      <c r="T96" s="17">
        <v>0.27139711721135301</v>
      </c>
      <c r="U96" s="17">
        <v>0.18959808479704801</v>
      </c>
      <c r="V96" s="17">
        <v>0.23434917981252501</v>
      </c>
      <c r="W96" s="17">
        <v>0.19686442066086901</v>
      </c>
      <c r="X96" s="17">
        <v>0.202939727981131</v>
      </c>
      <c r="Y96" s="17">
        <v>0.20444749184521199</v>
      </c>
      <c r="Z96" s="17">
        <v>0.26579697790618201</v>
      </c>
      <c r="AA96" s="17">
        <v>0.20145291876635099</v>
      </c>
      <c r="AB96" s="17">
        <v>0.16626488709356599</v>
      </c>
      <c r="AC96" s="17">
        <v>0.304157541217632</v>
      </c>
      <c r="AD96" s="17">
        <v>0.22480409354859199</v>
      </c>
      <c r="AE96" s="17"/>
      <c r="AF96" s="17">
        <v>0.103767187117801</v>
      </c>
      <c r="AG96" s="17">
        <v>0.179662639345641</v>
      </c>
      <c r="AH96" s="17">
        <v>0.17377623417173599</v>
      </c>
      <c r="AI96" s="17">
        <v>0.18860889013163001</v>
      </c>
      <c r="AJ96" s="17">
        <v>0.221342200838194</v>
      </c>
      <c r="AK96" s="17">
        <v>0.21522284330452399</v>
      </c>
      <c r="AL96" s="17">
        <v>0.17910069312401</v>
      </c>
      <c r="AM96" s="17">
        <v>0.23461051637869601</v>
      </c>
      <c r="AN96" s="17">
        <v>0.29720116004289598</v>
      </c>
      <c r="AO96" s="17">
        <v>0.24482518174645099</v>
      </c>
      <c r="AP96" s="17">
        <v>0.18637391000585601</v>
      </c>
      <c r="AQ96" s="17">
        <v>0.294096775854924</v>
      </c>
      <c r="AR96" s="17">
        <v>0.21125207305622201</v>
      </c>
      <c r="AS96" s="17">
        <v>0.29685070666199498</v>
      </c>
      <c r="AT96" s="17">
        <v>0.16270149418334301</v>
      </c>
      <c r="AU96" s="17">
        <v>0.23352833843665799</v>
      </c>
      <c r="AV96" s="17"/>
      <c r="AW96" s="17">
        <v>0.21810296090494499</v>
      </c>
      <c r="AX96" s="17">
        <v>0.215518963610561</v>
      </c>
      <c r="AY96" s="17"/>
      <c r="AZ96" s="17">
        <v>0.177852271059358</v>
      </c>
      <c r="BA96" s="17">
        <v>0.224996013571719</v>
      </c>
      <c r="BB96" s="17"/>
      <c r="BC96" s="17">
        <v>0.18107956867491101</v>
      </c>
      <c r="BD96" s="17">
        <v>0.241211183230471</v>
      </c>
      <c r="BE96" s="17"/>
      <c r="BF96" s="17">
        <v>0.18173334378982101</v>
      </c>
      <c r="BG96" s="17">
        <v>0.21919513122818199</v>
      </c>
      <c r="BH96" s="17"/>
      <c r="BI96" s="17">
        <v>0.32607291372977998</v>
      </c>
      <c r="BJ96" s="17">
        <v>0.16516430388917</v>
      </c>
      <c r="BK96" s="17">
        <v>0.26336443792893099</v>
      </c>
      <c r="BL96" s="17">
        <v>0.25635942163084902</v>
      </c>
      <c r="BM96" s="17">
        <v>0.15913919902967699</v>
      </c>
      <c r="BN96" s="17"/>
      <c r="BO96" s="17">
        <v>0.18809901098861201</v>
      </c>
      <c r="BP96" s="17">
        <v>0.29979388913132698</v>
      </c>
      <c r="BQ96" s="17">
        <v>0.226865022971315</v>
      </c>
      <c r="BR96" s="17">
        <v>0.26594548336435497</v>
      </c>
      <c r="BS96" s="17">
        <v>0.107250865306331</v>
      </c>
      <c r="BT96" s="17">
        <v>0.173307547737273</v>
      </c>
      <c r="BU96" s="17"/>
      <c r="BV96" s="17">
        <v>0.18311920132271101</v>
      </c>
      <c r="BW96" s="17">
        <v>0.131862826052485</v>
      </c>
      <c r="BX96" s="17"/>
      <c r="BY96" s="17">
        <v>0.20449471504936101</v>
      </c>
      <c r="BZ96" s="17"/>
      <c r="CA96" s="17">
        <v>0.15157988583703599</v>
      </c>
      <c r="CB96" s="17"/>
      <c r="CC96" s="17">
        <v>0.179560575802998</v>
      </c>
    </row>
    <row r="97" spans="2:81" x14ac:dyDescent="0.3">
      <c r="B97" t="s">
        <v>155</v>
      </c>
      <c r="C97" s="17">
        <v>6.7893378520693701E-2</v>
      </c>
      <c r="D97" s="17">
        <v>9.0689859791715705E-2</v>
      </c>
      <c r="E97" s="17">
        <v>4.5902337125333002E-2</v>
      </c>
      <c r="F97" s="17"/>
      <c r="G97" s="17">
        <v>6.4690225056202297E-2</v>
      </c>
      <c r="H97" s="17">
        <v>7.3272557386538303E-2</v>
      </c>
      <c r="I97" s="17">
        <v>6.4961825138184603E-2</v>
      </c>
      <c r="J97" s="17">
        <v>6.4728387490588707E-2</v>
      </c>
      <c r="K97" s="17">
        <v>8.0063387638404801E-2</v>
      </c>
      <c r="L97" s="17">
        <v>6.2447852247013602E-2</v>
      </c>
      <c r="M97" s="17"/>
      <c r="N97" s="17">
        <v>6.0492503399373398E-2</v>
      </c>
      <c r="O97" s="17">
        <v>5.7614196086326397E-2</v>
      </c>
      <c r="P97" s="17">
        <v>7.5012595663933201E-2</v>
      </c>
      <c r="Q97" s="17">
        <v>8.0850117672534597E-2</v>
      </c>
      <c r="R97" s="17"/>
      <c r="S97" s="17">
        <v>7.8180462644145104E-2</v>
      </c>
      <c r="T97" s="17">
        <v>8.5057157855439894E-2</v>
      </c>
      <c r="U97" s="17">
        <v>7.5287128768018699E-2</v>
      </c>
      <c r="V97" s="17">
        <v>9.2962050542487601E-2</v>
      </c>
      <c r="W97" s="17">
        <v>3.6881048519494398E-2</v>
      </c>
      <c r="X97" s="17">
        <v>5.8824618258274598E-2</v>
      </c>
      <c r="Y97" s="17">
        <v>6.4020376071760504E-2</v>
      </c>
      <c r="Z97" s="17">
        <v>7.7534234627057302E-2</v>
      </c>
      <c r="AA97" s="17">
        <v>6.8477523714218197E-2</v>
      </c>
      <c r="AB97" s="17">
        <v>5.4121196441001197E-2</v>
      </c>
      <c r="AC97" s="17">
        <v>2.5271009878333198E-2</v>
      </c>
      <c r="AD97" s="17">
        <v>5.72837616850672E-2</v>
      </c>
      <c r="AE97" s="17"/>
      <c r="AF97" s="17">
        <v>0</v>
      </c>
      <c r="AG97" s="17">
        <v>8.5179483998603797E-2</v>
      </c>
      <c r="AH97" s="17">
        <v>5.4037593228060503E-2</v>
      </c>
      <c r="AI97" s="17">
        <v>9.62843278209458E-2</v>
      </c>
      <c r="AJ97" s="17">
        <v>5.0093859019269098E-2</v>
      </c>
      <c r="AK97" s="17">
        <v>6.2740771267333906E-2</v>
      </c>
      <c r="AL97" s="17">
        <v>5.4121124578653E-2</v>
      </c>
      <c r="AM97" s="17">
        <v>8.7781704081877798E-2</v>
      </c>
      <c r="AN97" s="17">
        <v>0.105825538591269</v>
      </c>
      <c r="AO97" s="17">
        <v>4.5261324936137798E-2</v>
      </c>
      <c r="AP97" s="17">
        <v>4.8163747236889397E-2</v>
      </c>
      <c r="AQ97" s="17">
        <v>7.2665195124243201E-2</v>
      </c>
      <c r="AR97" s="17">
        <v>8.8123731964230706E-2</v>
      </c>
      <c r="AS97" s="17">
        <v>5.5157191675629401E-2</v>
      </c>
      <c r="AT97" s="17">
        <v>0.112213277092958</v>
      </c>
      <c r="AU97" s="17">
        <v>4.40683989437992E-2</v>
      </c>
      <c r="AV97" s="17"/>
      <c r="AW97" s="17">
        <v>5.7719538207186998E-2</v>
      </c>
      <c r="AX97" s="17">
        <v>8.2120757663657895E-2</v>
      </c>
      <c r="AY97" s="17"/>
      <c r="AZ97" s="17">
        <v>3.99674323876529E-2</v>
      </c>
      <c r="BA97" s="17">
        <v>7.4113063989051098E-2</v>
      </c>
      <c r="BB97" s="17"/>
      <c r="BC97" s="17">
        <v>5.5620125641453903E-2</v>
      </c>
      <c r="BD97" s="17">
        <v>7.7612162211598307E-2</v>
      </c>
      <c r="BE97" s="17"/>
      <c r="BF97" s="17">
        <v>5.0992945613759999E-2</v>
      </c>
      <c r="BG97" s="17">
        <v>6.9251458194798096E-2</v>
      </c>
      <c r="BH97" s="17"/>
      <c r="BI97" s="17">
        <v>0.108095063706673</v>
      </c>
      <c r="BJ97" s="17">
        <v>3.9771121597966801E-2</v>
      </c>
      <c r="BK97" s="17">
        <v>1.20198909680614E-2</v>
      </c>
      <c r="BL97" s="17">
        <v>0.128999002407545</v>
      </c>
      <c r="BM97" s="17">
        <v>2.68193411737109E-2</v>
      </c>
      <c r="BN97" s="17"/>
      <c r="BO97" s="17">
        <v>4.1120491395155501E-2</v>
      </c>
      <c r="BP97" s="17">
        <v>0.110091516288504</v>
      </c>
      <c r="BQ97" s="17">
        <v>3.1120220022971299E-2</v>
      </c>
      <c r="BR97" s="17">
        <v>0.109797270439301</v>
      </c>
      <c r="BS97" s="17">
        <v>4.1798956245296302E-2</v>
      </c>
      <c r="BT97" s="17">
        <v>1.6071417914936201E-2</v>
      </c>
      <c r="BU97" s="17"/>
      <c r="BV97" s="17">
        <v>4.2480610951679501E-2</v>
      </c>
      <c r="BW97" s="17">
        <v>3.4745751779209598E-2</v>
      </c>
      <c r="BX97" s="17"/>
      <c r="BY97" s="17">
        <v>3.9403508400930799E-2</v>
      </c>
      <c r="BZ97" s="17"/>
      <c r="CA97" s="17">
        <v>2.30367883881945E-2</v>
      </c>
      <c r="CB97" s="17"/>
      <c r="CC97" s="17">
        <v>3.86756272865168E-2</v>
      </c>
    </row>
    <row r="98" spans="2:81" x14ac:dyDescent="0.3">
      <c r="B98" t="s">
        <v>92</v>
      </c>
      <c r="C98" s="17">
        <v>5.17931405095758E-2</v>
      </c>
      <c r="D98" s="17">
        <v>3.78755070729105E-2</v>
      </c>
      <c r="E98" s="17">
        <v>6.5586809937939694E-2</v>
      </c>
      <c r="F98" s="17"/>
      <c r="G98" s="17">
        <v>5.6200916533548202E-2</v>
      </c>
      <c r="H98" s="17">
        <v>3.4661078336133397E-2</v>
      </c>
      <c r="I98" s="17">
        <v>4.9916281081937998E-2</v>
      </c>
      <c r="J98" s="17">
        <v>4.6352392313965901E-2</v>
      </c>
      <c r="K98" s="17">
        <v>6.4307293161958504E-2</v>
      </c>
      <c r="L98" s="17">
        <v>6.0316362913494903E-2</v>
      </c>
      <c r="M98" s="17"/>
      <c r="N98" s="17">
        <v>2.7045667116954199E-2</v>
      </c>
      <c r="O98" s="17">
        <v>6.2401672511961999E-2</v>
      </c>
      <c r="P98" s="17">
        <v>4.0689409077859E-2</v>
      </c>
      <c r="Q98" s="17">
        <v>7.7671894991199503E-2</v>
      </c>
      <c r="R98" s="17"/>
      <c r="S98" s="17">
        <v>6.6921689283786404E-2</v>
      </c>
      <c r="T98" s="17">
        <v>4.3248784651424899E-2</v>
      </c>
      <c r="U98" s="17">
        <v>8.4160215285648099E-2</v>
      </c>
      <c r="V98" s="17">
        <v>4.4741837500034701E-2</v>
      </c>
      <c r="W98" s="17">
        <v>5.9583998445635902E-2</v>
      </c>
      <c r="X98" s="17">
        <v>8.5817717593990206E-2</v>
      </c>
      <c r="Y98" s="17">
        <v>4.0448464663259402E-2</v>
      </c>
      <c r="Z98" s="17">
        <v>5.3628059343489298E-2</v>
      </c>
      <c r="AA98" s="17">
        <v>2.2537891479592401E-2</v>
      </c>
      <c r="AB98" s="17">
        <v>2.9185930450345701E-2</v>
      </c>
      <c r="AC98" s="17">
        <v>2.77348056594026E-2</v>
      </c>
      <c r="AD98" s="17">
        <v>7.5759792349570504E-2</v>
      </c>
      <c r="AE98" s="17"/>
      <c r="AF98" s="17">
        <v>0.19477056435405701</v>
      </c>
      <c r="AG98" s="17">
        <v>7.3752312457536606E-2</v>
      </c>
      <c r="AH98" s="17">
        <v>7.31731362723822E-2</v>
      </c>
      <c r="AI98" s="17">
        <v>5.6956732373695598E-2</v>
      </c>
      <c r="AJ98" s="17">
        <v>5.67129779440807E-2</v>
      </c>
      <c r="AK98" s="17">
        <v>4.69330531138267E-2</v>
      </c>
      <c r="AL98" s="17">
        <v>5.6202248056746798E-2</v>
      </c>
      <c r="AM98" s="17">
        <v>5.7647127676761403E-2</v>
      </c>
      <c r="AN98" s="17">
        <v>5.10195266810506E-2</v>
      </c>
      <c r="AO98" s="17">
        <v>3.9810793129313203E-2</v>
      </c>
      <c r="AP98" s="17">
        <v>5.3734930677893797E-2</v>
      </c>
      <c r="AQ98" s="17">
        <v>1.5501627864579899E-2</v>
      </c>
      <c r="AR98" s="17">
        <v>2.9789426956618899E-2</v>
      </c>
      <c r="AS98" s="17">
        <v>4.3354010646509199E-2</v>
      </c>
      <c r="AT98" s="17">
        <v>1.8940897628204899E-2</v>
      </c>
      <c r="AU98" s="17">
        <v>1.8497037040821999E-2</v>
      </c>
      <c r="AV98" s="17"/>
      <c r="AW98" s="17">
        <v>4.6703087706193497E-2</v>
      </c>
      <c r="AX98" s="17">
        <v>5.8508574035602202E-2</v>
      </c>
      <c r="AY98" s="17"/>
      <c r="AZ98" s="17">
        <v>5.14955043691189E-2</v>
      </c>
      <c r="BA98" s="17">
        <v>5.1859430230569901E-2</v>
      </c>
      <c r="BB98" s="17"/>
      <c r="BC98" s="17">
        <v>4.1993905801049898E-2</v>
      </c>
      <c r="BD98" s="17">
        <v>5.8671710540698599E-2</v>
      </c>
      <c r="BE98" s="17"/>
      <c r="BF98" s="17">
        <v>3.9933212171430997E-2</v>
      </c>
      <c r="BG98" s="17">
        <v>5.2746176902256602E-2</v>
      </c>
      <c r="BH98" s="17"/>
      <c r="BI98" s="17">
        <v>5.0899152464167298E-2</v>
      </c>
      <c r="BJ98" s="17">
        <v>3.1541662258066303E-2</v>
      </c>
      <c r="BK98" s="17">
        <v>5.4200085931167701E-2</v>
      </c>
      <c r="BL98" s="17">
        <v>5.13647774053669E-2</v>
      </c>
      <c r="BM98" s="17">
        <v>5.49895133709071E-2</v>
      </c>
      <c r="BN98" s="17"/>
      <c r="BO98" s="17">
        <v>2.5439498192335101E-2</v>
      </c>
      <c r="BP98" s="17">
        <v>4.9158408040127201E-2</v>
      </c>
      <c r="BQ98" s="17">
        <v>4.2349035749446401E-2</v>
      </c>
      <c r="BR98" s="17">
        <v>3.9016865317848502E-2</v>
      </c>
      <c r="BS98" s="17">
        <v>4.9617246079602002E-2</v>
      </c>
      <c r="BT98" s="17">
        <v>0.107689830111962</v>
      </c>
      <c r="BU98" s="17"/>
      <c r="BV98" s="17">
        <v>2.7033149688517302E-2</v>
      </c>
      <c r="BW98" s="17">
        <v>3.9903733496122099E-2</v>
      </c>
      <c r="BX98" s="17"/>
      <c r="BY98" s="17">
        <v>1.6828141109243501E-2</v>
      </c>
      <c r="BZ98" s="17"/>
      <c r="CA98" s="17">
        <v>3.1150033523167701E-2</v>
      </c>
      <c r="CB98" s="17"/>
      <c r="CC98" s="17">
        <v>3.1217180378858199E-2</v>
      </c>
    </row>
    <row r="99" spans="2:81" x14ac:dyDescent="0.3">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row>
    <row r="100" spans="2:81" x14ac:dyDescent="0.3">
      <c r="B100" s="6" t="s">
        <v>159</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row>
    <row r="101" spans="2:81" x14ac:dyDescent="0.3">
      <c r="B101" s="24" t="s">
        <v>94</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row>
    <row r="102" spans="2:81" x14ac:dyDescent="0.3">
      <c r="B102" t="s">
        <v>152</v>
      </c>
      <c r="C102" s="17">
        <v>0.69616808047062795</v>
      </c>
      <c r="D102" s="17">
        <v>0.66117266580190004</v>
      </c>
      <c r="E102" s="17">
        <v>0.73017522527847001</v>
      </c>
      <c r="F102" s="17"/>
      <c r="G102" s="17">
        <v>0.72059995954957001</v>
      </c>
      <c r="H102" s="17">
        <v>0.69086774289237096</v>
      </c>
      <c r="I102" s="17">
        <v>0.68737508651571499</v>
      </c>
      <c r="J102" s="17">
        <v>0.76055304187318096</v>
      </c>
      <c r="K102" s="17">
        <v>0.69139166188219903</v>
      </c>
      <c r="L102" s="17">
        <v>0.64233208699809496</v>
      </c>
      <c r="M102" s="17"/>
      <c r="N102" s="17">
        <v>0.62869585999327804</v>
      </c>
      <c r="O102" s="17">
        <v>0.70696371466894703</v>
      </c>
      <c r="P102" s="17">
        <v>0.70776846931839599</v>
      </c>
      <c r="Q102" s="17">
        <v>0.74901921068468202</v>
      </c>
      <c r="R102" s="17"/>
      <c r="S102" s="17">
        <v>0.62949739492370704</v>
      </c>
      <c r="T102" s="17">
        <v>0.68973193032574198</v>
      </c>
      <c r="U102" s="17">
        <v>0.69704567450549804</v>
      </c>
      <c r="V102" s="17">
        <v>0.67187040405703702</v>
      </c>
      <c r="W102" s="17">
        <v>0.64224429506966696</v>
      </c>
      <c r="X102" s="17">
        <v>0.68212596686591798</v>
      </c>
      <c r="Y102" s="17">
        <v>0.71234592289405196</v>
      </c>
      <c r="Z102" s="17">
        <v>0.74231735200194904</v>
      </c>
      <c r="AA102" s="17">
        <v>0.76751096600513002</v>
      </c>
      <c r="AB102" s="17">
        <v>0.77833605045784104</v>
      </c>
      <c r="AC102" s="17">
        <v>0.72093040073262504</v>
      </c>
      <c r="AD102" s="17">
        <v>0.61863949241385896</v>
      </c>
      <c r="AE102" s="17"/>
      <c r="AF102" s="17">
        <v>0.90965261690786903</v>
      </c>
      <c r="AG102" s="17">
        <v>0.77465209411605096</v>
      </c>
      <c r="AH102" s="17">
        <v>0.79502990365193904</v>
      </c>
      <c r="AI102" s="17">
        <v>0.72318795915269496</v>
      </c>
      <c r="AJ102" s="17">
        <v>0.73492706387059903</v>
      </c>
      <c r="AK102" s="17">
        <v>0.70806485000606301</v>
      </c>
      <c r="AL102" s="17">
        <v>0.699450782980237</v>
      </c>
      <c r="AM102" s="17">
        <v>0.71749054356640996</v>
      </c>
      <c r="AN102" s="17">
        <v>0.65621353462574605</v>
      </c>
      <c r="AO102" s="17">
        <v>0.65286582589339504</v>
      </c>
      <c r="AP102" s="17">
        <v>0.74484621309738597</v>
      </c>
      <c r="AQ102" s="17">
        <v>0.63480340679694103</v>
      </c>
      <c r="AR102" s="17">
        <v>0.62380297798767903</v>
      </c>
      <c r="AS102" s="17">
        <v>0.59079165793621102</v>
      </c>
      <c r="AT102" s="17">
        <v>0.47266450563839202</v>
      </c>
      <c r="AU102" s="17">
        <v>0.60103580771192899</v>
      </c>
      <c r="AV102" s="17"/>
      <c r="AW102" s="17">
        <v>0.69784299961923402</v>
      </c>
      <c r="AX102" s="17">
        <v>0.69292917055862402</v>
      </c>
      <c r="AY102" s="17"/>
      <c r="AZ102" s="17">
        <v>0.709151936884722</v>
      </c>
      <c r="BA102" s="17">
        <v>0.69327630725452105</v>
      </c>
      <c r="BB102" s="17"/>
      <c r="BC102" s="17">
        <v>0.71930890331766395</v>
      </c>
      <c r="BD102" s="17">
        <v>0.67854361038469602</v>
      </c>
      <c r="BE102" s="17"/>
      <c r="BF102" s="17">
        <v>0.70159814419393896</v>
      </c>
      <c r="BG102" s="17">
        <v>0.69573173311714098</v>
      </c>
      <c r="BH102" s="17"/>
      <c r="BI102" s="17">
        <v>0.643462645088273</v>
      </c>
      <c r="BJ102" s="17">
        <v>0.70950437667358601</v>
      </c>
      <c r="BK102" s="17">
        <v>0.63976611814990803</v>
      </c>
      <c r="BL102" s="17">
        <v>0.74115402779224404</v>
      </c>
      <c r="BM102" s="17">
        <v>0.60798213376741705</v>
      </c>
      <c r="BN102" s="17"/>
      <c r="BO102" s="17">
        <v>0.65347765200146202</v>
      </c>
      <c r="BP102" s="17">
        <v>0.63023735670046599</v>
      </c>
      <c r="BQ102" s="17">
        <v>0.68540112731004699</v>
      </c>
      <c r="BR102" s="17">
        <v>0.77393510195249404</v>
      </c>
      <c r="BS102" s="17">
        <v>0.68033251043229204</v>
      </c>
      <c r="BT102" s="17">
        <v>0.74495079718047796</v>
      </c>
      <c r="BU102" s="17"/>
      <c r="BV102" s="17">
        <v>0.66511456943276104</v>
      </c>
      <c r="BW102" s="17">
        <v>0.79183546140836403</v>
      </c>
      <c r="BX102" s="17"/>
      <c r="BY102" s="17">
        <v>0.68506655253362203</v>
      </c>
      <c r="BZ102" s="17"/>
      <c r="CA102" s="17">
        <v>0.69380576831730301</v>
      </c>
      <c r="CB102" s="17"/>
      <c r="CC102" s="17">
        <v>0.67594989145962803</v>
      </c>
    </row>
    <row r="103" spans="2:81" x14ac:dyDescent="0.3">
      <c r="B103" t="s">
        <v>153</v>
      </c>
      <c r="C103" s="17">
        <v>0.237670875335312</v>
      </c>
      <c r="D103" s="17">
        <v>0.246457250480074</v>
      </c>
      <c r="E103" s="17">
        <v>0.22899367778788099</v>
      </c>
      <c r="F103" s="17"/>
      <c r="G103" s="17">
        <v>0.21601047514880001</v>
      </c>
      <c r="H103" s="17">
        <v>0.228979977170083</v>
      </c>
      <c r="I103" s="17">
        <v>0.21982889863768301</v>
      </c>
      <c r="J103" s="17">
        <v>0.18320502524439999</v>
      </c>
      <c r="K103" s="17">
        <v>0.251659578438716</v>
      </c>
      <c r="L103" s="17">
        <v>0.30839739443277697</v>
      </c>
      <c r="M103" s="17"/>
      <c r="N103" s="17">
        <v>0.29729377398484602</v>
      </c>
      <c r="O103" s="17">
        <v>0.231067841409135</v>
      </c>
      <c r="P103" s="17">
        <v>0.227967490459419</v>
      </c>
      <c r="Q103" s="17">
        <v>0.18673774019057501</v>
      </c>
      <c r="R103" s="17"/>
      <c r="S103" s="17">
        <v>0.25537315650808401</v>
      </c>
      <c r="T103" s="17">
        <v>0.25763135848771901</v>
      </c>
      <c r="U103" s="17">
        <v>0.262322404803353</v>
      </c>
      <c r="V103" s="17">
        <v>0.26627214981556602</v>
      </c>
      <c r="W103" s="17">
        <v>0.30304143466893602</v>
      </c>
      <c r="X103" s="17">
        <v>0.247001764754914</v>
      </c>
      <c r="Y103" s="17">
        <v>0.22856012257786801</v>
      </c>
      <c r="Z103" s="17">
        <v>0.18508432669887401</v>
      </c>
      <c r="AA103" s="17">
        <v>0.18800934411414399</v>
      </c>
      <c r="AB103" s="17">
        <v>0.164924259663001</v>
      </c>
      <c r="AC103" s="17">
        <v>0.21428335981541899</v>
      </c>
      <c r="AD103" s="17">
        <v>0.27075205628832</v>
      </c>
      <c r="AE103" s="17"/>
      <c r="AF103" s="17">
        <v>9.0347383092131098E-2</v>
      </c>
      <c r="AG103" s="17">
        <v>0.15909325515994199</v>
      </c>
      <c r="AH103" s="17">
        <v>0.14413935051232599</v>
      </c>
      <c r="AI103" s="17">
        <v>0.202560182711811</v>
      </c>
      <c r="AJ103" s="17">
        <v>0.22608866335631</v>
      </c>
      <c r="AK103" s="17">
        <v>0.23209045836269199</v>
      </c>
      <c r="AL103" s="17">
        <v>0.26218561375431498</v>
      </c>
      <c r="AM103" s="17">
        <v>0.23453767994627001</v>
      </c>
      <c r="AN103" s="17">
        <v>0.26890373466843398</v>
      </c>
      <c r="AO103" s="17">
        <v>0.28662484585910702</v>
      </c>
      <c r="AP103" s="17">
        <v>0.18968709434741601</v>
      </c>
      <c r="AQ103" s="17">
        <v>0.30447467737598599</v>
      </c>
      <c r="AR103" s="17">
        <v>0.26286554591097699</v>
      </c>
      <c r="AS103" s="17">
        <v>0.32157879817037899</v>
      </c>
      <c r="AT103" s="17">
        <v>0.37387975291789899</v>
      </c>
      <c r="AU103" s="17">
        <v>0.28133709329260298</v>
      </c>
      <c r="AV103" s="17"/>
      <c r="AW103" s="17">
        <v>0.24748879858800499</v>
      </c>
      <c r="AX103" s="17">
        <v>0.223721913936411</v>
      </c>
      <c r="AY103" s="17"/>
      <c r="AZ103" s="17">
        <v>0.22204262159018701</v>
      </c>
      <c r="BA103" s="17">
        <v>0.241151610500068</v>
      </c>
      <c r="BB103" s="17"/>
      <c r="BC103" s="17">
        <v>0.21869955979960701</v>
      </c>
      <c r="BD103" s="17">
        <v>0.25187193658172402</v>
      </c>
      <c r="BE103" s="17"/>
      <c r="BF103" s="17">
        <v>0.20537213875551699</v>
      </c>
      <c r="BG103" s="17">
        <v>0.24026632705479301</v>
      </c>
      <c r="BH103" s="17"/>
      <c r="BI103" s="17">
        <v>0.26869297777559198</v>
      </c>
      <c r="BJ103" s="17">
        <v>0.240908363380263</v>
      </c>
      <c r="BK103" s="17">
        <v>0.28731781518988903</v>
      </c>
      <c r="BL103" s="17">
        <v>0.17993019089631901</v>
      </c>
      <c r="BM103" s="17">
        <v>0.324908803704275</v>
      </c>
      <c r="BN103" s="17"/>
      <c r="BO103" s="17">
        <v>0.27933719173232202</v>
      </c>
      <c r="BP103" s="17">
        <v>0.27517388509054702</v>
      </c>
      <c r="BQ103" s="17">
        <v>0.26192921284882598</v>
      </c>
      <c r="BR103" s="17">
        <v>0.16994859360547601</v>
      </c>
      <c r="BS103" s="17">
        <v>0.24863028012448901</v>
      </c>
      <c r="BT103" s="17">
        <v>0.215574723892902</v>
      </c>
      <c r="BU103" s="17"/>
      <c r="BV103" s="17">
        <v>0.27309560175214698</v>
      </c>
      <c r="BW103" s="17">
        <v>0.18120974303264401</v>
      </c>
      <c r="BX103" s="17"/>
      <c r="BY103" s="17">
        <v>0.225436484466812</v>
      </c>
      <c r="BZ103" s="17"/>
      <c r="CA103" s="17">
        <v>0.24651004905512999</v>
      </c>
      <c r="CB103" s="17"/>
      <c r="CC103" s="17">
        <v>0.25431993538868197</v>
      </c>
    </row>
    <row r="104" spans="2:81" x14ac:dyDescent="0.3">
      <c r="B104" t="s">
        <v>154</v>
      </c>
      <c r="C104" s="17">
        <v>4.7329403786241502E-2</v>
      </c>
      <c r="D104" s="17">
        <v>7.0624666292235003E-2</v>
      </c>
      <c r="E104" s="17">
        <v>2.4770236300437402E-2</v>
      </c>
      <c r="F104" s="17"/>
      <c r="G104" s="17">
        <v>3.5720826659612501E-2</v>
      </c>
      <c r="H104" s="17">
        <v>4.49339399464024E-2</v>
      </c>
      <c r="I104" s="17">
        <v>6.5735223182027999E-2</v>
      </c>
      <c r="J104" s="17">
        <v>4.1090541220309203E-2</v>
      </c>
      <c r="K104" s="17">
        <v>5.4033478599051103E-2</v>
      </c>
      <c r="L104" s="17">
        <v>4.2676446099118401E-2</v>
      </c>
      <c r="M104" s="17"/>
      <c r="N104" s="17">
        <v>5.2830026199145799E-2</v>
      </c>
      <c r="O104" s="17">
        <v>4.3242725866669697E-2</v>
      </c>
      <c r="P104" s="17">
        <v>4.9436243942687197E-2</v>
      </c>
      <c r="Q104" s="17">
        <v>4.4162784159976098E-2</v>
      </c>
      <c r="R104" s="17"/>
      <c r="S104" s="17">
        <v>7.5316987464055102E-2</v>
      </c>
      <c r="T104" s="17">
        <v>4.5441790690040403E-2</v>
      </c>
      <c r="U104" s="17">
        <v>3.4713964555928498E-2</v>
      </c>
      <c r="V104" s="17">
        <v>4.2077211974104502E-2</v>
      </c>
      <c r="W104" s="17">
        <v>4.8611354851299499E-2</v>
      </c>
      <c r="X104" s="17">
        <v>4.6723704382301799E-2</v>
      </c>
      <c r="Y104" s="17">
        <v>4.75810022678426E-2</v>
      </c>
      <c r="Z104" s="17">
        <v>6.0979418043240398E-2</v>
      </c>
      <c r="AA104" s="17">
        <v>3.02196401461928E-2</v>
      </c>
      <c r="AB104" s="17">
        <v>3.4805065704783603E-2</v>
      </c>
      <c r="AC104" s="17">
        <v>2.6123322718948801E-2</v>
      </c>
      <c r="AD104" s="17">
        <v>9.0277484471575895E-2</v>
      </c>
      <c r="AE104" s="17"/>
      <c r="AF104" s="17">
        <v>0</v>
      </c>
      <c r="AG104" s="17">
        <v>3.3600448586362797E-2</v>
      </c>
      <c r="AH104" s="17">
        <v>3.7541986308928098E-2</v>
      </c>
      <c r="AI104" s="17">
        <v>5.02634596644988E-2</v>
      </c>
      <c r="AJ104" s="17">
        <v>2.7415349728676201E-2</v>
      </c>
      <c r="AK104" s="17">
        <v>4.1054651125764299E-2</v>
      </c>
      <c r="AL104" s="17">
        <v>3.38314193907596E-2</v>
      </c>
      <c r="AM104" s="17">
        <v>4.1875808169956903E-2</v>
      </c>
      <c r="AN104" s="17">
        <v>6.8460035823904197E-2</v>
      </c>
      <c r="AO104" s="17">
        <v>6.0509328247497197E-2</v>
      </c>
      <c r="AP104" s="17">
        <v>3.31865312646107E-2</v>
      </c>
      <c r="AQ104" s="17">
        <v>4.4319680901937199E-2</v>
      </c>
      <c r="AR104" s="17">
        <v>9.9089857552938296E-2</v>
      </c>
      <c r="AS104" s="17">
        <v>6.8468963073290701E-2</v>
      </c>
      <c r="AT104" s="17">
        <v>8.5910828019105795E-2</v>
      </c>
      <c r="AU104" s="17">
        <v>8.6310351677238606E-2</v>
      </c>
      <c r="AV104" s="17"/>
      <c r="AW104" s="17">
        <v>3.8544695704240697E-2</v>
      </c>
      <c r="AX104" s="17">
        <v>6.0443618241236098E-2</v>
      </c>
      <c r="AY104" s="17"/>
      <c r="AZ104" s="17">
        <v>4.7214339985379203E-2</v>
      </c>
      <c r="BA104" s="17">
        <v>4.7355030873207402E-2</v>
      </c>
      <c r="BB104" s="17"/>
      <c r="BC104" s="17">
        <v>3.82056693815047E-2</v>
      </c>
      <c r="BD104" s="17">
        <v>5.3789312400233297E-2</v>
      </c>
      <c r="BE104" s="17"/>
      <c r="BF104" s="17">
        <v>5.5403150469689098E-2</v>
      </c>
      <c r="BG104" s="17">
        <v>4.6680616188607901E-2</v>
      </c>
      <c r="BH104" s="17"/>
      <c r="BI104" s="17">
        <v>7.4551379415534594E-2</v>
      </c>
      <c r="BJ104" s="17">
        <v>3.12557193384028E-2</v>
      </c>
      <c r="BK104" s="17">
        <v>6.1217106537684501E-2</v>
      </c>
      <c r="BL104" s="17">
        <v>6.65770510638862E-2</v>
      </c>
      <c r="BM104" s="17">
        <v>3.9011397636811301E-2</v>
      </c>
      <c r="BN104" s="17"/>
      <c r="BO104" s="17">
        <v>4.6841086666910399E-2</v>
      </c>
      <c r="BP104" s="17">
        <v>8.0904293344362999E-2</v>
      </c>
      <c r="BQ104" s="17">
        <v>4.8327056666948302E-2</v>
      </c>
      <c r="BR104" s="17">
        <v>4.3050217192554897E-2</v>
      </c>
      <c r="BS104" s="17">
        <v>3.9171152657351702E-2</v>
      </c>
      <c r="BT104" s="17">
        <v>1.89894062488105E-2</v>
      </c>
      <c r="BU104" s="17"/>
      <c r="BV104" s="17">
        <v>3.8379170311489998E-2</v>
      </c>
      <c r="BW104" s="17">
        <v>1.80436447175902E-2</v>
      </c>
      <c r="BX104" s="17"/>
      <c r="BY104" s="17">
        <v>5.1475725177736499E-2</v>
      </c>
      <c r="BZ104" s="17"/>
      <c r="CA104" s="17">
        <v>3.6866392058788403E-2</v>
      </c>
      <c r="CB104" s="17"/>
      <c r="CC104" s="17">
        <v>4.2504989137270098E-2</v>
      </c>
    </row>
    <row r="105" spans="2:81" x14ac:dyDescent="0.3">
      <c r="B105" t="s">
        <v>155</v>
      </c>
      <c r="C105" s="17">
        <v>1.01701613431839E-2</v>
      </c>
      <c r="D105" s="17">
        <v>1.27675941325982E-2</v>
      </c>
      <c r="E105" s="17">
        <v>7.6741021534268298E-3</v>
      </c>
      <c r="F105" s="17"/>
      <c r="G105" s="17">
        <v>1.03899101654325E-2</v>
      </c>
      <c r="H105" s="17">
        <v>2.32202787659813E-2</v>
      </c>
      <c r="I105" s="17">
        <v>1.36802980429879E-2</v>
      </c>
      <c r="J105" s="17">
        <v>1.17854052284567E-2</v>
      </c>
      <c r="K105" s="17">
        <v>0</v>
      </c>
      <c r="L105" s="17">
        <v>2.0802359939229098E-3</v>
      </c>
      <c r="M105" s="17"/>
      <c r="N105" s="17">
        <v>1.4590266054264001E-2</v>
      </c>
      <c r="O105" s="17">
        <v>7.0001999963888598E-3</v>
      </c>
      <c r="P105" s="17">
        <v>7.1276440319618497E-3</v>
      </c>
      <c r="Q105" s="17">
        <v>1.14530034622691E-2</v>
      </c>
      <c r="R105" s="17"/>
      <c r="S105" s="17">
        <v>1.9536353402428E-2</v>
      </c>
      <c r="T105" s="17">
        <v>7.1949204964992597E-3</v>
      </c>
      <c r="U105" s="17">
        <v>5.91795613522033E-3</v>
      </c>
      <c r="V105" s="17">
        <v>6.4450646853839296E-3</v>
      </c>
      <c r="W105" s="17">
        <v>0</v>
      </c>
      <c r="X105" s="17">
        <v>0</v>
      </c>
      <c r="Y105" s="17">
        <v>1.1512952260237699E-2</v>
      </c>
      <c r="Z105" s="17">
        <v>1.1618903255936E-2</v>
      </c>
      <c r="AA105" s="17">
        <v>1.0063842382804901E-2</v>
      </c>
      <c r="AB105" s="17">
        <v>1.6270506533236601E-2</v>
      </c>
      <c r="AC105" s="17">
        <v>2.9827641027580499E-2</v>
      </c>
      <c r="AD105" s="17">
        <v>0</v>
      </c>
      <c r="AE105" s="17"/>
      <c r="AF105" s="17">
        <v>0</v>
      </c>
      <c r="AG105" s="17">
        <v>1.05063687052006E-2</v>
      </c>
      <c r="AH105" s="17">
        <v>1.47932517590856E-2</v>
      </c>
      <c r="AI105" s="17">
        <v>1.71286759077189E-2</v>
      </c>
      <c r="AJ105" s="17">
        <v>5.1700184585698897E-3</v>
      </c>
      <c r="AK105" s="17">
        <v>1.34102364420083E-2</v>
      </c>
      <c r="AL105" s="17">
        <v>4.5321838746880403E-3</v>
      </c>
      <c r="AM105" s="17">
        <v>0</v>
      </c>
      <c r="AN105" s="17">
        <v>0</v>
      </c>
      <c r="AO105" s="17">
        <v>0</v>
      </c>
      <c r="AP105" s="17">
        <v>5.7616137227330102E-3</v>
      </c>
      <c r="AQ105" s="17">
        <v>8.6527823357886793E-3</v>
      </c>
      <c r="AR105" s="17">
        <v>1.42416185484057E-2</v>
      </c>
      <c r="AS105" s="17">
        <v>1.9160580820119101E-2</v>
      </c>
      <c r="AT105" s="17">
        <v>3.4571096788678701E-2</v>
      </c>
      <c r="AU105" s="17">
        <v>3.1316747318229997E-2</v>
      </c>
      <c r="AV105" s="17"/>
      <c r="AW105" s="17">
        <v>9.6241004702429904E-3</v>
      </c>
      <c r="AX105" s="17">
        <v>1.10378908368183E-2</v>
      </c>
      <c r="AY105" s="17"/>
      <c r="AZ105" s="17">
        <v>1.40836167502877E-2</v>
      </c>
      <c r="BA105" s="17">
        <v>9.2985539279626297E-3</v>
      </c>
      <c r="BB105" s="17"/>
      <c r="BC105" s="17">
        <v>1.5477531427021299E-2</v>
      </c>
      <c r="BD105" s="17">
        <v>6.7253964339697801E-3</v>
      </c>
      <c r="BE105" s="17"/>
      <c r="BF105" s="17">
        <v>3.7626566580855302E-2</v>
      </c>
      <c r="BG105" s="17">
        <v>7.9638281632832004E-3</v>
      </c>
      <c r="BH105" s="17"/>
      <c r="BI105" s="17">
        <v>7.5153491182506898E-3</v>
      </c>
      <c r="BJ105" s="17">
        <v>1.5663204076918801E-2</v>
      </c>
      <c r="BK105" s="17">
        <v>6.8556766895404202E-3</v>
      </c>
      <c r="BL105" s="17">
        <v>8.3755245238780508E-3</v>
      </c>
      <c r="BM105" s="17">
        <v>0</v>
      </c>
      <c r="BN105" s="17"/>
      <c r="BO105" s="17">
        <v>1.67750478966107E-2</v>
      </c>
      <c r="BP105" s="17">
        <v>7.9736495404177706E-3</v>
      </c>
      <c r="BQ105" s="17">
        <v>0</v>
      </c>
      <c r="BR105" s="17">
        <v>1.03988633878351E-2</v>
      </c>
      <c r="BS105" s="17">
        <v>1.5636997133003702E-2</v>
      </c>
      <c r="BT105" s="17">
        <v>0</v>
      </c>
      <c r="BU105" s="17"/>
      <c r="BV105" s="17">
        <v>1.93036558281608E-2</v>
      </c>
      <c r="BW105" s="17">
        <v>8.9111508414023103E-3</v>
      </c>
      <c r="BX105" s="17"/>
      <c r="BY105" s="17">
        <v>3.3928897663504001E-2</v>
      </c>
      <c r="BZ105" s="17"/>
      <c r="CA105" s="17">
        <v>2.0042020560752001E-2</v>
      </c>
      <c r="CB105" s="17"/>
      <c r="CC105" s="17">
        <v>2.4665792670355499E-2</v>
      </c>
    </row>
    <row r="106" spans="2:81" x14ac:dyDescent="0.3">
      <c r="B106" t="s">
        <v>92</v>
      </c>
      <c r="C106" s="17">
        <v>8.6614790646345405E-3</v>
      </c>
      <c r="D106" s="17">
        <v>8.9778232931925998E-3</v>
      </c>
      <c r="E106" s="17">
        <v>8.3867584797843193E-3</v>
      </c>
      <c r="F106" s="17"/>
      <c r="G106" s="17">
        <v>1.72788284765855E-2</v>
      </c>
      <c r="H106" s="17">
        <v>1.19980612251616E-2</v>
      </c>
      <c r="I106" s="17">
        <v>1.3380493621586E-2</v>
      </c>
      <c r="J106" s="17">
        <v>3.3659864336539301E-3</v>
      </c>
      <c r="K106" s="17">
        <v>2.9152810800337401E-3</v>
      </c>
      <c r="L106" s="17">
        <v>4.5138364760865498E-3</v>
      </c>
      <c r="M106" s="17"/>
      <c r="N106" s="17">
        <v>6.5900737684659802E-3</v>
      </c>
      <c r="O106" s="17">
        <v>1.17255180588596E-2</v>
      </c>
      <c r="P106" s="17">
        <v>7.7001522475354696E-3</v>
      </c>
      <c r="Q106" s="17">
        <v>8.6272615024977194E-3</v>
      </c>
      <c r="R106" s="17"/>
      <c r="S106" s="17">
        <v>2.0276107701725599E-2</v>
      </c>
      <c r="T106" s="17">
        <v>0</v>
      </c>
      <c r="U106" s="17">
        <v>0</v>
      </c>
      <c r="V106" s="17">
        <v>1.3335169467908499E-2</v>
      </c>
      <c r="W106" s="17">
        <v>6.1029154100974096E-3</v>
      </c>
      <c r="X106" s="17">
        <v>2.41485639968665E-2</v>
      </c>
      <c r="Y106" s="17">
        <v>0</v>
      </c>
      <c r="Z106" s="17">
        <v>0</v>
      </c>
      <c r="AA106" s="17">
        <v>4.1962073517281999E-3</v>
      </c>
      <c r="AB106" s="17">
        <v>5.6641176411372099E-3</v>
      </c>
      <c r="AC106" s="17">
        <v>8.8352757054268993E-3</v>
      </c>
      <c r="AD106" s="17">
        <v>2.0330966826245501E-2</v>
      </c>
      <c r="AE106" s="17"/>
      <c r="AF106" s="17">
        <v>0</v>
      </c>
      <c r="AG106" s="17">
        <v>2.2147833432443802E-2</v>
      </c>
      <c r="AH106" s="17">
        <v>8.4955077677221005E-3</v>
      </c>
      <c r="AI106" s="17">
        <v>6.8597225632767997E-3</v>
      </c>
      <c r="AJ106" s="17">
        <v>6.3989045858445399E-3</v>
      </c>
      <c r="AK106" s="17">
        <v>5.3798040634723196E-3</v>
      </c>
      <c r="AL106" s="17">
        <v>0</v>
      </c>
      <c r="AM106" s="17">
        <v>6.0959683173630701E-3</v>
      </c>
      <c r="AN106" s="17">
        <v>6.4226948819154301E-3</v>
      </c>
      <c r="AO106" s="17">
        <v>0</v>
      </c>
      <c r="AP106" s="17">
        <v>2.6518547567854201E-2</v>
      </c>
      <c r="AQ106" s="17">
        <v>7.7494525893466101E-3</v>
      </c>
      <c r="AR106" s="17">
        <v>0</v>
      </c>
      <c r="AS106" s="17">
        <v>0</v>
      </c>
      <c r="AT106" s="17">
        <v>3.2973816635923997E-2</v>
      </c>
      <c r="AU106" s="17">
        <v>0</v>
      </c>
      <c r="AV106" s="17"/>
      <c r="AW106" s="17">
        <v>6.4994056182775903E-3</v>
      </c>
      <c r="AX106" s="17">
        <v>1.1867406426910299E-2</v>
      </c>
      <c r="AY106" s="17"/>
      <c r="AZ106" s="17">
        <v>7.5074847894243202E-3</v>
      </c>
      <c r="BA106" s="17">
        <v>8.9184974442410407E-3</v>
      </c>
      <c r="BB106" s="17"/>
      <c r="BC106" s="17">
        <v>8.3083360742026591E-3</v>
      </c>
      <c r="BD106" s="17">
        <v>9.0697441993767298E-3</v>
      </c>
      <c r="BE106" s="17"/>
      <c r="BF106" s="17">
        <v>0</v>
      </c>
      <c r="BG106" s="17">
        <v>9.3574954761747701E-3</v>
      </c>
      <c r="BH106" s="17"/>
      <c r="BI106" s="17">
        <v>5.77764860234912E-3</v>
      </c>
      <c r="BJ106" s="17">
        <v>2.6683365308293101E-3</v>
      </c>
      <c r="BK106" s="17">
        <v>4.8432834329781302E-3</v>
      </c>
      <c r="BL106" s="17">
        <v>3.9632057236723096E-3</v>
      </c>
      <c r="BM106" s="17">
        <v>2.80976648914965E-2</v>
      </c>
      <c r="BN106" s="17"/>
      <c r="BO106" s="17">
        <v>3.5690217026943501E-3</v>
      </c>
      <c r="BP106" s="17">
        <v>5.71081532420596E-3</v>
      </c>
      <c r="BQ106" s="17">
        <v>4.3426031741792704E-3</v>
      </c>
      <c r="BR106" s="17">
        <v>2.66722386164018E-3</v>
      </c>
      <c r="BS106" s="17">
        <v>1.6229059652863601E-2</v>
      </c>
      <c r="BT106" s="17">
        <v>2.0485072677809701E-2</v>
      </c>
      <c r="BU106" s="17"/>
      <c r="BV106" s="17">
        <v>4.1070026754420402E-3</v>
      </c>
      <c r="BW106" s="17">
        <v>0</v>
      </c>
      <c r="BX106" s="17"/>
      <c r="BY106" s="17">
        <v>4.0923401583252798E-3</v>
      </c>
      <c r="BZ106" s="17"/>
      <c r="CA106" s="17">
        <v>2.77577000802714E-3</v>
      </c>
      <c r="CB106" s="17"/>
      <c r="CC106" s="17">
        <v>2.5593913440647999E-3</v>
      </c>
    </row>
    <row r="107" spans="2:81" x14ac:dyDescent="0.3">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row>
    <row r="108" spans="2:81" x14ac:dyDescent="0.3">
      <c r="B108" s="6" t="s">
        <v>160</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row>
    <row r="109" spans="2:81" x14ac:dyDescent="0.3">
      <c r="B109" s="24" t="s">
        <v>94</v>
      </c>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row>
    <row r="110" spans="2:81" x14ac:dyDescent="0.3">
      <c r="B110" t="s">
        <v>152</v>
      </c>
      <c r="C110" s="17">
        <v>0.304764166888913</v>
      </c>
      <c r="D110" s="17">
        <v>0.31961181268499</v>
      </c>
      <c r="E110" s="17">
        <v>0.29146875561284502</v>
      </c>
      <c r="F110" s="17"/>
      <c r="G110" s="17">
        <v>0.20413976169172199</v>
      </c>
      <c r="H110" s="17">
        <v>0.23732606370504999</v>
      </c>
      <c r="I110" s="17">
        <v>0.30715753279046099</v>
      </c>
      <c r="J110" s="17">
        <v>0.34875115452849897</v>
      </c>
      <c r="K110" s="17">
        <v>0.409853978847737</v>
      </c>
      <c r="L110" s="17">
        <v>0.31876231601059202</v>
      </c>
      <c r="M110" s="17"/>
      <c r="N110" s="17">
        <v>0.28168217577911697</v>
      </c>
      <c r="O110" s="17">
        <v>0.27103620888478103</v>
      </c>
      <c r="P110" s="17">
        <v>0.33602482501737402</v>
      </c>
      <c r="Q110" s="17">
        <v>0.33611664827937898</v>
      </c>
      <c r="R110" s="17"/>
      <c r="S110" s="17">
        <v>0.34854318700605502</v>
      </c>
      <c r="T110" s="17">
        <v>0.26217127535165802</v>
      </c>
      <c r="U110" s="17">
        <v>0.33320723026678201</v>
      </c>
      <c r="V110" s="17">
        <v>0.39477234857788002</v>
      </c>
      <c r="W110" s="17">
        <v>0.32374252831924999</v>
      </c>
      <c r="X110" s="17">
        <v>0.33058422827024198</v>
      </c>
      <c r="Y110" s="17">
        <v>0.31847346244248398</v>
      </c>
      <c r="Z110" s="17">
        <v>0.23567169764055301</v>
      </c>
      <c r="AA110" s="17">
        <v>0.320505541558263</v>
      </c>
      <c r="AB110" s="17">
        <v>0.20215967384575501</v>
      </c>
      <c r="AC110" s="17">
        <v>0.27996077922953799</v>
      </c>
      <c r="AD110" s="17">
        <v>0.163226038059859</v>
      </c>
      <c r="AE110" s="17"/>
      <c r="AF110" s="17">
        <v>0.31606703154450799</v>
      </c>
      <c r="AG110" s="17">
        <v>0.36094968066081301</v>
      </c>
      <c r="AH110" s="17">
        <v>0.35321803443653599</v>
      </c>
      <c r="AI110" s="17">
        <v>0.37944978063198898</v>
      </c>
      <c r="AJ110" s="17">
        <v>0.25795440003365799</v>
      </c>
      <c r="AK110" s="17">
        <v>0.33449476090878399</v>
      </c>
      <c r="AL110" s="17">
        <v>0.30221490344117102</v>
      </c>
      <c r="AM110" s="17">
        <v>0.327677238577189</v>
      </c>
      <c r="AN110" s="17">
        <v>0.26527984129017002</v>
      </c>
      <c r="AO110" s="17">
        <v>0.29463444875342298</v>
      </c>
      <c r="AP110" s="17">
        <v>0.27031084139535699</v>
      </c>
      <c r="AQ110" s="17">
        <v>0.25824680836061997</v>
      </c>
      <c r="AR110" s="17">
        <v>0.25736235262565599</v>
      </c>
      <c r="AS110" s="17">
        <v>0.28322381436773097</v>
      </c>
      <c r="AT110" s="17">
        <v>0.26740700103139597</v>
      </c>
      <c r="AU110" s="17">
        <v>0.305949059848936</v>
      </c>
      <c r="AV110" s="17"/>
      <c r="AW110" s="17">
        <v>0.32117255714072301</v>
      </c>
      <c r="AX110" s="17">
        <v>0.27943393208409301</v>
      </c>
      <c r="AY110" s="17"/>
      <c r="AZ110" s="17">
        <v>0.31772834400551597</v>
      </c>
      <c r="BA110" s="17">
        <v>0.30187677665915202</v>
      </c>
      <c r="BB110" s="17"/>
      <c r="BC110" s="17">
        <v>0.32882794297815798</v>
      </c>
      <c r="BD110" s="17">
        <v>0.29104827434129499</v>
      </c>
      <c r="BE110" s="17"/>
      <c r="BF110" s="17">
        <v>0.269000205910641</v>
      </c>
      <c r="BG110" s="17">
        <v>0.30763807602115301</v>
      </c>
      <c r="BH110" s="17"/>
      <c r="BI110" s="17">
        <v>0.36784634231392599</v>
      </c>
      <c r="BJ110" s="17">
        <v>0.233803959831964</v>
      </c>
      <c r="BK110" s="17">
        <v>0.22786798917260401</v>
      </c>
      <c r="BL110" s="17">
        <v>0.50156923710575096</v>
      </c>
      <c r="BM110" s="17">
        <v>0.26235141831974201</v>
      </c>
      <c r="BN110" s="17"/>
      <c r="BO110" s="17">
        <v>0.20363352187352199</v>
      </c>
      <c r="BP110" s="17">
        <v>0.31778091732416103</v>
      </c>
      <c r="BQ110" s="17">
        <v>0.21138876126925801</v>
      </c>
      <c r="BR110" s="17">
        <v>0.51467334315470803</v>
      </c>
      <c r="BS110" s="17">
        <v>0.208749499087831</v>
      </c>
      <c r="BT110" s="17">
        <v>0.31455611360559099</v>
      </c>
      <c r="BU110" s="17"/>
      <c r="BV110" s="17">
        <v>0.207064941058243</v>
      </c>
      <c r="BW110" s="17">
        <v>0.28339760659958002</v>
      </c>
      <c r="BX110" s="17"/>
      <c r="BY110" s="17">
        <v>0.27727514806745901</v>
      </c>
      <c r="BZ110" s="17"/>
      <c r="CA110" s="17">
        <v>0.22564375952927701</v>
      </c>
      <c r="CB110" s="17"/>
      <c r="CC110" s="17">
        <v>0.20868988583627601</v>
      </c>
    </row>
    <row r="111" spans="2:81" x14ac:dyDescent="0.3">
      <c r="B111" t="s">
        <v>153</v>
      </c>
      <c r="C111" s="17">
        <v>0.33849611962138698</v>
      </c>
      <c r="D111" s="17">
        <v>0.33627041265551</v>
      </c>
      <c r="E111" s="17">
        <v>0.34008564573786398</v>
      </c>
      <c r="F111" s="17"/>
      <c r="G111" s="17">
        <v>0.41294113746019501</v>
      </c>
      <c r="H111" s="17">
        <v>0.34163421074349098</v>
      </c>
      <c r="I111" s="17">
        <v>0.35302658090380001</v>
      </c>
      <c r="J111" s="17">
        <v>0.30791773503261399</v>
      </c>
      <c r="K111" s="17">
        <v>0.28054407827054001</v>
      </c>
      <c r="L111" s="17">
        <v>0.33807013556097298</v>
      </c>
      <c r="M111" s="17"/>
      <c r="N111" s="17">
        <v>0.33958396242090799</v>
      </c>
      <c r="O111" s="17">
        <v>0.33902070428050801</v>
      </c>
      <c r="P111" s="17">
        <v>0.33291042750989902</v>
      </c>
      <c r="Q111" s="17">
        <v>0.34439520747145302</v>
      </c>
      <c r="R111" s="17"/>
      <c r="S111" s="17">
        <v>0.29262514389773298</v>
      </c>
      <c r="T111" s="17">
        <v>0.40838104659954999</v>
      </c>
      <c r="U111" s="17">
        <v>0.36255642985283298</v>
      </c>
      <c r="V111" s="17">
        <v>0.26283795930102799</v>
      </c>
      <c r="W111" s="17">
        <v>0.40846195615348702</v>
      </c>
      <c r="X111" s="17">
        <v>0.30719433089992298</v>
      </c>
      <c r="Y111" s="17">
        <v>0.31018231471583202</v>
      </c>
      <c r="Z111" s="17">
        <v>0.37687115176680802</v>
      </c>
      <c r="AA111" s="17">
        <v>0.32567746046303198</v>
      </c>
      <c r="AB111" s="17">
        <v>0.401102755189785</v>
      </c>
      <c r="AC111" s="17">
        <v>0.29804995308275201</v>
      </c>
      <c r="AD111" s="17">
        <v>0.29472871813106299</v>
      </c>
      <c r="AE111" s="17"/>
      <c r="AF111" s="17">
        <v>0.27871841549779502</v>
      </c>
      <c r="AG111" s="17">
        <v>0.36351551021356299</v>
      </c>
      <c r="AH111" s="17">
        <v>0.34184912880802898</v>
      </c>
      <c r="AI111" s="17">
        <v>0.29663960888304602</v>
      </c>
      <c r="AJ111" s="17">
        <v>0.33167790068241199</v>
      </c>
      <c r="AK111" s="17">
        <v>0.31176375347407098</v>
      </c>
      <c r="AL111" s="17">
        <v>0.357969178876689</v>
      </c>
      <c r="AM111" s="17">
        <v>0.33559001971012598</v>
      </c>
      <c r="AN111" s="17">
        <v>0.32906320838523501</v>
      </c>
      <c r="AO111" s="17">
        <v>0.30050911215153098</v>
      </c>
      <c r="AP111" s="17">
        <v>0.35323725172332399</v>
      </c>
      <c r="AQ111" s="17">
        <v>0.43596017260731001</v>
      </c>
      <c r="AR111" s="17">
        <v>0.366177199651393</v>
      </c>
      <c r="AS111" s="17">
        <v>0.267582208106594</v>
      </c>
      <c r="AT111" s="17">
        <v>0.26455612271759799</v>
      </c>
      <c r="AU111" s="17">
        <v>0.39959152272339099</v>
      </c>
      <c r="AV111" s="17"/>
      <c r="AW111" s="17">
        <v>0.33192466675151999</v>
      </c>
      <c r="AX111" s="17">
        <v>0.349149251506922</v>
      </c>
      <c r="AY111" s="17"/>
      <c r="AZ111" s="17">
        <v>0.37090706301398702</v>
      </c>
      <c r="BA111" s="17">
        <v>0.33127753255277598</v>
      </c>
      <c r="BB111" s="17"/>
      <c r="BC111" s="17">
        <v>0.35050076922887702</v>
      </c>
      <c r="BD111" s="17">
        <v>0.32900471420799199</v>
      </c>
      <c r="BE111" s="17"/>
      <c r="BF111" s="17">
        <v>0.48287852664977499</v>
      </c>
      <c r="BG111" s="17">
        <v>0.326893883550673</v>
      </c>
      <c r="BH111" s="17"/>
      <c r="BI111" s="17">
        <v>0.33547197476781199</v>
      </c>
      <c r="BJ111" s="17">
        <v>0.38251846942844597</v>
      </c>
      <c r="BK111" s="17">
        <v>0.38727886379631499</v>
      </c>
      <c r="BL111" s="17">
        <v>0.272154227253321</v>
      </c>
      <c r="BM111" s="17">
        <v>0.31634255618810703</v>
      </c>
      <c r="BN111" s="17"/>
      <c r="BO111" s="17">
        <v>0.38245748058345003</v>
      </c>
      <c r="BP111" s="17">
        <v>0.33002845949847798</v>
      </c>
      <c r="BQ111" s="17">
        <v>0.36858247398994698</v>
      </c>
      <c r="BR111" s="17">
        <v>0.28541591911518399</v>
      </c>
      <c r="BS111" s="17">
        <v>0.33708513971118598</v>
      </c>
      <c r="BT111" s="17">
        <v>0.37322461467770901</v>
      </c>
      <c r="BU111" s="17"/>
      <c r="BV111" s="17">
        <v>0.378695118186817</v>
      </c>
      <c r="BW111" s="17">
        <v>0.389609751743272</v>
      </c>
      <c r="BX111" s="17"/>
      <c r="BY111" s="17">
        <v>0.40565921255044701</v>
      </c>
      <c r="BZ111" s="17"/>
      <c r="CA111" s="17">
        <v>0.41218924890965503</v>
      </c>
      <c r="CB111" s="17"/>
      <c r="CC111" s="17">
        <v>0.40836372679112898</v>
      </c>
    </row>
    <row r="112" spans="2:81" x14ac:dyDescent="0.3">
      <c r="B112" t="s">
        <v>154</v>
      </c>
      <c r="C112" s="17">
        <v>0.212009704165248</v>
      </c>
      <c r="D112" s="17">
        <v>0.20232656229684701</v>
      </c>
      <c r="E112" s="17">
        <v>0.22027525852611499</v>
      </c>
      <c r="F112" s="17"/>
      <c r="G112" s="17">
        <v>0.20696807880741899</v>
      </c>
      <c r="H112" s="17">
        <v>0.25563490408810202</v>
      </c>
      <c r="I112" s="17">
        <v>0.206488465159192</v>
      </c>
      <c r="J112" s="17">
        <v>0.176205729131616</v>
      </c>
      <c r="K112" s="17">
        <v>0.19164718330299399</v>
      </c>
      <c r="L112" s="17">
        <v>0.22704582308038301</v>
      </c>
      <c r="M112" s="17"/>
      <c r="N112" s="17">
        <v>0.25003683094218998</v>
      </c>
      <c r="O112" s="17">
        <v>0.235226137639934</v>
      </c>
      <c r="P112" s="17">
        <v>0.17210375013292001</v>
      </c>
      <c r="Q112" s="17">
        <v>0.18156258129259401</v>
      </c>
      <c r="R112" s="17"/>
      <c r="S112" s="17">
        <v>0.212449881825962</v>
      </c>
      <c r="T112" s="17">
        <v>0.20851040196085499</v>
      </c>
      <c r="U112" s="17">
        <v>0.22347104792570799</v>
      </c>
      <c r="V112" s="17">
        <v>0.182427005880617</v>
      </c>
      <c r="W112" s="17">
        <v>0.14259191130269999</v>
      </c>
      <c r="X112" s="17">
        <v>0.18267914648713801</v>
      </c>
      <c r="Y112" s="17">
        <v>0.24037313799186499</v>
      </c>
      <c r="Z112" s="17">
        <v>0.22514392768422201</v>
      </c>
      <c r="AA112" s="17">
        <v>0.19715800739341</v>
      </c>
      <c r="AB112" s="17">
        <v>0.182903853430885</v>
      </c>
      <c r="AC112" s="17">
        <v>0.30617797444020101</v>
      </c>
      <c r="AD112" s="17">
        <v>0.42604633776837803</v>
      </c>
      <c r="AE112" s="17"/>
      <c r="AF112" s="17">
        <v>0</v>
      </c>
      <c r="AG112" s="17">
        <v>0.15209559818801499</v>
      </c>
      <c r="AH112" s="17">
        <v>0.164990926507604</v>
      </c>
      <c r="AI112" s="17">
        <v>0.17400913184577399</v>
      </c>
      <c r="AJ112" s="17">
        <v>0.25931160691781202</v>
      </c>
      <c r="AK112" s="17">
        <v>0.22957179910779299</v>
      </c>
      <c r="AL112" s="17">
        <v>0.23205846273583</v>
      </c>
      <c r="AM112" s="17">
        <v>0.17535281203827399</v>
      </c>
      <c r="AN112" s="17">
        <v>0.267003133832585</v>
      </c>
      <c r="AO112" s="17">
        <v>0.25206286489117502</v>
      </c>
      <c r="AP112" s="17">
        <v>0.19830330740979701</v>
      </c>
      <c r="AQ112" s="17">
        <v>0.15839246524640099</v>
      </c>
      <c r="AR112" s="17">
        <v>0.241235731471523</v>
      </c>
      <c r="AS112" s="17">
        <v>0.33137249819650899</v>
      </c>
      <c r="AT112" s="17">
        <v>0.29466055143092901</v>
      </c>
      <c r="AU112" s="17">
        <v>0.139999374575413</v>
      </c>
      <c r="AV112" s="17"/>
      <c r="AW112" s="17">
        <v>0.21318793095906299</v>
      </c>
      <c r="AX112" s="17">
        <v>0.21068255548288101</v>
      </c>
      <c r="AY112" s="17"/>
      <c r="AZ112" s="17">
        <v>0.19226480582550301</v>
      </c>
      <c r="BA112" s="17">
        <v>0.21640730117746201</v>
      </c>
      <c r="BB112" s="17"/>
      <c r="BC112" s="17">
        <v>0.19138143854354001</v>
      </c>
      <c r="BD112" s="17">
        <v>0.22357027999803999</v>
      </c>
      <c r="BE112" s="17"/>
      <c r="BF112" s="17">
        <v>0.173643315758992</v>
      </c>
      <c r="BG112" s="17">
        <v>0.21509273834255299</v>
      </c>
      <c r="BH112" s="17"/>
      <c r="BI112" s="17">
        <v>0.17095952672461801</v>
      </c>
      <c r="BJ112" s="17">
        <v>0.25194420179604299</v>
      </c>
      <c r="BK112" s="17">
        <v>0.223733176311985</v>
      </c>
      <c r="BL112" s="17">
        <v>0.135091429626788</v>
      </c>
      <c r="BM112" s="17">
        <v>0.259630448423396</v>
      </c>
      <c r="BN112" s="17"/>
      <c r="BO112" s="17">
        <v>0.25761770136313999</v>
      </c>
      <c r="BP112" s="17">
        <v>0.22968212741989899</v>
      </c>
      <c r="BQ112" s="17">
        <v>0.23951491794009599</v>
      </c>
      <c r="BR112" s="17">
        <v>0.113308453782684</v>
      </c>
      <c r="BS112" s="17">
        <v>0.28445011331282399</v>
      </c>
      <c r="BT112" s="17">
        <v>0.17910225780974501</v>
      </c>
      <c r="BU112" s="17"/>
      <c r="BV112" s="17">
        <v>0.26433598509991901</v>
      </c>
      <c r="BW112" s="17">
        <v>0.228960795815668</v>
      </c>
      <c r="BX112" s="17"/>
      <c r="BY112" s="17">
        <v>0.235935579149089</v>
      </c>
      <c r="BZ112" s="17"/>
      <c r="CA112" s="17">
        <v>0.242387040770629</v>
      </c>
      <c r="CB112" s="17"/>
      <c r="CC112" s="17">
        <v>0.26580862003404898</v>
      </c>
    </row>
    <row r="113" spans="2:81" x14ac:dyDescent="0.3">
      <c r="B113" t="s">
        <v>155</v>
      </c>
      <c r="C113" s="17">
        <v>8.2501123195973899E-2</v>
      </c>
      <c r="D113" s="17">
        <v>9.9014337240889094E-2</v>
      </c>
      <c r="E113" s="17">
        <v>6.6702774358590705E-2</v>
      </c>
      <c r="F113" s="17"/>
      <c r="G113" s="17">
        <v>0.101358836708127</v>
      </c>
      <c r="H113" s="17">
        <v>0.107443533379933</v>
      </c>
      <c r="I113" s="17">
        <v>7.4859094672693804E-2</v>
      </c>
      <c r="J113" s="17">
        <v>8.0156735831403106E-2</v>
      </c>
      <c r="K113" s="17">
        <v>5.7676365986302998E-2</v>
      </c>
      <c r="L113" s="17">
        <v>7.4366140046748797E-2</v>
      </c>
      <c r="M113" s="17"/>
      <c r="N113" s="17">
        <v>9.0839452318001002E-2</v>
      </c>
      <c r="O113" s="17">
        <v>9.0430310465116598E-2</v>
      </c>
      <c r="P113" s="17">
        <v>8.2138651863667395E-2</v>
      </c>
      <c r="Q113" s="17">
        <v>6.6229090757950193E-2</v>
      </c>
      <c r="R113" s="17"/>
      <c r="S113" s="17">
        <v>8.9103564283044598E-2</v>
      </c>
      <c r="T113" s="17">
        <v>7.9058686252910904E-2</v>
      </c>
      <c r="U113" s="17">
        <v>4.6630321539325101E-2</v>
      </c>
      <c r="V113" s="17">
        <v>9.1622467257008094E-2</v>
      </c>
      <c r="W113" s="17">
        <v>7.8164998855894799E-2</v>
      </c>
      <c r="X113" s="17">
        <v>8.0859056903724996E-2</v>
      </c>
      <c r="Y113" s="17">
        <v>6.7759072936940806E-2</v>
      </c>
      <c r="Z113" s="17">
        <v>0.10796012408344401</v>
      </c>
      <c r="AA113" s="17">
        <v>7.5923390780821706E-2</v>
      </c>
      <c r="AB113" s="17">
        <v>0.14008512094990799</v>
      </c>
      <c r="AC113" s="17">
        <v>8.6399343282312593E-2</v>
      </c>
      <c r="AD113" s="17">
        <v>0</v>
      </c>
      <c r="AE113" s="17"/>
      <c r="AF113" s="17">
        <v>0.19993318362951101</v>
      </c>
      <c r="AG113" s="17">
        <v>8.0106116343694703E-2</v>
      </c>
      <c r="AH113" s="17">
        <v>6.1514314373603503E-2</v>
      </c>
      <c r="AI113" s="17">
        <v>8.3548998961550394E-2</v>
      </c>
      <c r="AJ113" s="17">
        <v>8.9579991867338393E-2</v>
      </c>
      <c r="AK113" s="17">
        <v>7.8690216573005303E-2</v>
      </c>
      <c r="AL113" s="17">
        <v>6.0887259418923201E-2</v>
      </c>
      <c r="AM113" s="17">
        <v>6.3561198437166094E-2</v>
      </c>
      <c r="AN113" s="17">
        <v>6.3766451764419405E-2</v>
      </c>
      <c r="AO113" s="17">
        <v>0.11733622551686</v>
      </c>
      <c r="AP113" s="17">
        <v>0.10455066640187401</v>
      </c>
      <c r="AQ113" s="17">
        <v>0.111865843189854</v>
      </c>
      <c r="AR113" s="17">
        <v>8.0082153853130097E-2</v>
      </c>
      <c r="AS113" s="17">
        <v>9.3792828548068197E-2</v>
      </c>
      <c r="AT113" s="17">
        <v>9.0559361862968105E-2</v>
      </c>
      <c r="AU113" s="17">
        <v>0.121671458546094</v>
      </c>
      <c r="AV113" s="17"/>
      <c r="AW113" s="17">
        <v>7.7208521210636594E-2</v>
      </c>
      <c r="AX113" s="17">
        <v>9.0794612642394495E-2</v>
      </c>
      <c r="AY113" s="17"/>
      <c r="AZ113" s="17">
        <v>4.5388528503743197E-2</v>
      </c>
      <c r="BA113" s="17">
        <v>9.07668651980756E-2</v>
      </c>
      <c r="BB113" s="17"/>
      <c r="BC113" s="17">
        <v>6.2528292390456097E-2</v>
      </c>
      <c r="BD113" s="17">
        <v>9.6063115466881593E-2</v>
      </c>
      <c r="BE113" s="17"/>
      <c r="BF113" s="17">
        <v>1.9769344508543601E-2</v>
      </c>
      <c r="BG113" s="17">
        <v>8.7542103745108693E-2</v>
      </c>
      <c r="BH113" s="17"/>
      <c r="BI113" s="17">
        <v>8.2645004262814695E-2</v>
      </c>
      <c r="BJ113" s="17">
        <v>7.6123082320209007E-2</v>
      </c>
      <c r="BK113" s="17">
        <v>0.110228929660472</v>
      </c>
      <c r="BL113" s="17">
        <v>4.05658410292178E-2</v>
      </c>
      <c r="BM113" s="17">
        <v>0.108632895811488</v>
      </c>
      <c r="BN113" s="17"/>
      <c r="BO113" s="17">
        <v>9.6043141899205403E-2</v>
      </c>
      <c r="BP113" s="17">
        <v>8.1963914731972495E-2</v>
      </c>
      <c r="BQ113" s="17">
        <v>0.117593594994121</v>
      </c>
      <c r="BR113" s="17">
        <v>5.0583217607778203E-2</v>
      </c>
      <c r="BS113" s="17">
        <v>0.11090783240291401</v>
      </c>
      <c r="BT113" s="17">
        <v>2.5637622316611201E-2</v>
      </c>
      <c r="BU113" s="17"/>
      <c r="BV113" s="17">
        <v>9.0094215088562302E-2</v>
      </c>
      <c r="BW113" s="17">
        <v>5.0210410306300801E-2</v>
      </c>
      <c r="BX113" s="17"/>
      <c r="BY113" s="17">
        <v>5.8714094648599301E-2</v>
      </c>
      <c r="BZ113" s="17"/>
      <c r="CA113" s="17">
        <v>8.0656862022955605E-2</v>
      </c>
      <c r="CB113" s="17"/>
      <c r="CC113" s="17">
        <v>7.4998403507794603E-2</v>
      </c>
    </row>
    <row r="114" spans="2:81" x14ac:dyDescent="0.3">
      <c r="B114" t="s">
        <v>92</v>
      </c>
      <c r="C114" s="17">
        <v>6.2228886128478697E-2</v>
      </c>
      <c r="D114" s="17">
        <v>4.2776875121763799E-2</v>
      </c>
      <c r="E114" s="17">
        <v>8.1467565764584596E-2</v>
      </c>
      <c r="F114" s="17"/>
      <c r="G114" s="17">
        <v>7.4592185332537295E-2</v>
      </c>
      <c r="H114" s="17">
        <v>5.7961288083423802E-2</v>
      </c>
      <c r="I114" s="17">
        <v>5.8468326473852597E-2</v>
      </c>
      <c r="J114" s="17">
        <v>8.6968645475868106E-2</v>
      </c>
      <c r="K114" s="17">
        <v>6.0278393592426399E-2</v>
      </c>
      <c r="L114" s="17">
        <v>4.1755585301303397E-2</v>
      </c>
      <c r="M114" s="17"/>
      <c r="N114" s="17">
        <v>3.7857578539784303E-2</v>
      </c>
      <c r="O114" s="17">
        <v>6.42866387296607E-2</v>
      </c>
      <c r="P114" s="17">
        <v>7.68223454761396E-2</v>
      </c>
      <c r="Q114" s="17">
        <v>7.1696472198623698E-2</v>
      </c>
      <c r="R114" s="17"/>
      <c r="S114" s="17">
        <v>5.7278222987205897E-2</v>
      </c>
      <c r="T114" s="17">
        <v>4.1878589835025702E-2</v>
      </c>
      <c r="U114" s="17">
        <v>3.4134970415352399E-2</v>
      </c>
      <c r="V114" s="17">
        <v>6.8340218983467094E-2</v>
      </c>
      <c r="W114" s="17">
        <v>4.7038605368668197E-2</v>
      </c>
      <c r="X114" s="17">
        <v>9.8683237438971297E-2</v>
      </c>
      <c r="Y114" s="17">
        <v>6.3212011912878605E-2</v>
      </c>
      <c r="Z114" s="17">
        <v>5.4353098824972801E-2</v>
      </c>
      <c r="AA114" s="17">
        <v>8.0735599804473299E-2</v>
      </c>
      <c r="AB114" s="17">
        <v>7.3748596583668002E-2</v>
      </c>
      <c r="AC114" s="17">
        <v>2.9411949965196901E-2</v>
      </c>
      <c r="AD114" s="17">
        <v>0.1159989060407</v>
      </c>
      <c r="AE114" s="17"/>
      <c r="AF114" s="17">
        <v>0.205281369328186</v>
      </c>
      <c r="AG114" s="17">
        <v>4.33330945939139E-2</v>
      </c>
      <c r="AH114" s="17">
        <v>7.8427595874226902E-2</v>
      </c>
      <c r="AI114" s="17">
        <v>6.6352479677641102E-2</v>
      </c>
      <c r="AJ114" s="17">
        <v>6.1476100498779503E-2</v>
      </c>
      <c r="AK114" s="17">
        <v>4.54794699363468E-2</v>
      </c>
      <c r="AL114" s="17">
        <v>4.6870195527387297E-2</v>
      </c>
      <c r="AM114" s="17">
        <v>9.7818731237243994E-2</v>
      </c>
      <c r="AN114" s="17">
        <v>7.48873647275905E-2</v>
      </c>
      <c r="AO114" s="17">
        <v>3.5457348687010601E-2</v>
      </c>
      <c r="AP114" s="17">
        <v>7.3597933069648305E-2</v>
      </c>
      <c r="AQ114" s="17">
        <v>3.55347105958147E-2</v>
      </c>
      <c r="AR114" s="17">
        <v>5.5142562398297103E-2</v>
      </c>
      <c r="AS114" s="17">
        <v>2.4028650781097699E-2</v>
      </c>
      <c r="AT114" s="17">
        <v>8.2816962957108206E-2</v>
      </c>
      <c r="AU114" s="17">
        <v>3.2788584306166997E-2</v>
      </c>
      <c r="AV114" s="17"/>
      <c r="AW114" s="17">
        <v>5.6506323938057497E-2</v>
      </c>
      <c r="AX114" s="17">
        <v>6.9939648283709299E-2</v>
      </c>
      <c r="AY114" s="17"/>
      <c r="AZ114" s="17">
        <v>7.37112586512505E-2</v>
      </c>
      <c r="BA114" s="17">
        <v>5.9671524412534802E-2</v>
      </c>
      <c r="BB114" s="17"/>
      <c r="BC114" s="17">
        <v>6.6761556858968299E-2</v>
      </c>
      <c r="BD114" s="17">
        <v>6.03136159857907E-2</v>
      </c>
      <c r="BE114" s="17"/>
      <c r="BF114" s="17">
        <v>5.4708607172049201E-2</v>
      </c>
      <c r="BG114" s="17">
        <v>6.2833198340512694E-2</v>
      </c>
      <c r="BH114" s="17"/>
      <c r="BI114" s="17">
        <v>4.3077151930829602E-2</v>
      </c>
      <c r="BJ114" s="17">
        <v>5.5610286623338001E-2</v>
      </c>
      <c r="BK114" s="17">
        <v>5.0891041058624201E-2</v>
      </c>
      <c r="BL114" s="17">
        <v>5.0619264984923099E-2</v>
      </c>
      <c r="BM114" s="17">
        <v>5.3042681257266501E-2</v>
      </c>
      <c r="BN114" s="17"/>
      <c r="BO114" s="17">
        <v>6.0248154280682698E-2</v>
      </c>
      <c r="BP114" s="17">
        <v>4.0544581025488899E-2</v>
      </c>
      <c r="BQ114" s="17">
        <v>6.2920251806578106E-2</v>
      </c>
      <c r="BR114" s="17">
        <v>3.60190663396463E-2</v>
      </c>
      <c r="BS114" s="17">
        <v>5.8807415485245297E-2</v>
      </c>
      <c r="BT114" s="17">
        <v>0.107479391590344</v>
      </c>
      <c r="BU114" s="17"/>
      <c r="BV114" s="17">
        <v>5.9809740566458901E-2</v>
      </c>
      <c r="BW114" s="17">
        <v>4.78214355351788E-2</v>
      </c>
      <c r="BX114" s="17"/>
      <c r="BY114" s="17">
        <v>2.24159655844057E-2</v>
      </c>
      <c r="BZ114" s="17"/>
      <c r="CA114" s="17">
        <v>3.9123088767484299E-2</v>
      </c>
      <c r="CB114" s="17"/>
      <c r="CC114" s="17">
        <v>4.2139363830751203E-2</v>
      </c>
    </row>
    <row r="115" spans="2:81" x14ac:dyDescent="0.3">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row>
    <row r="116" spans="2:81" x14ac:dyDescent="0.3">
      <c r="B116" s="6" t="s">
        <v>161</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row>
    <row r="117" spans="2:81" x14ac:dyDescent="0.3">
      <c r="B117" s="24" t="s">
        <v>94</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row>
    <row r="118" spans="2:81" x14ac:dyDescent="0.3">
      <c r="B118" t="s">
        <v>152</v>
      </c>
      <c r="C118" s="17">
        <v>0.22645608935610301</v>
      </c>
      <c r="D118" s="17">
        <v>0.21567473073244101</v>
      </c>
      <c r="E118" s="17">
        <v>0.23481546646257301</v>
      </c>
      <c r="F118" s="17"/>
      <c r="G118" s="17">
        <v>0.28270159429853198</v>
      </c>
      <c r="H118" s="17">
        <v>0.26237723760391801</v>
      </c>
      <c r="I118" s="17">
        <v>0.26117624940516398</v>
      </c>
      <c r="J118" s="17">
        <v>0.24070011976728101</v>
      </c>
      <c r="K118" s="17">
        <v>0.18027944115587399</v>
      </c>
      <c r="L118" s="17">
        <v>0.15098791100366399</v>
      </c>
      <c r="M118" s="17"/>
      <c r="N118" s="17">
        <v>0.17736075781463101</v>
      </c>
      <c r="O118" s="17">
        <v>0.206309616627291</v>
      </c>
      <c r="P118" s="17">
        <v>0.23898475540623801</v>
      </c>
      <c r="Q118" s="17">
        <v>0.28884100252216199</v>
      </c>
      <c r="R118" s="17"/>
      <c r="S118" s="17">
        <v>0.29394187623610601</v>
      </c>
      <c r="T118" s="17">
        <v>0.20142518377753901</v>
      </c>
      <c r="U118" s="17">
        <v>0.23912090546676601</v>
      </c>
      <c r="V118" s="17">
        <v>0.224586874408712</v>
      </c>
      <c r="W118" s="17">
        <v>0.151871230218321</v>
      </c>
      <c r="X118" s="17">
        <v>0.214150248860597</v>
      </c>
      <c r="Y118" s="17">
        <v>0.18628910681915201</v>
      </c>
      <c r="Z118" s="17">
        <v>0.17151751729140399</v>
      </c>
      <c r="AA118" s="17">
        <v>0.20297871910569701</v>
      </c>
      <c r="AB118" s="17">
        <v>0.25641701231033198</v>
      </c>
      <c r="AC118" s="17">
        <v>0.29254188752587801</v>
      </c>
      <c r="AD118" s="17">
        <v>0.26909713974882099</v>
      </c>
      <c r="AE118" s="17"/>
      <c r="AF118" s="17">
        <v>0.42757770658224797</v>
      </c>
      <c r="AG118" s="17">
        <v>0.37069535359998801</v>
      </c>
      <c r="AH118" s="17">
        <v>0.28202639851078198</v>
      </c>
      <c r="AI118" s="17">
        <v>0.26202014083754099</v>
      </c>
      <c r="AJ118" s="17">
        <v>0.26416332327199099</v>
      </c>
      <c r="AK118" s="17">
        <v>0.190062718728432</v>
      </c>
      <c r="AL118" s="17">
        <v>0.23510441957144801</v>
      </c>
      <c r="AM118" s="17">
        <v>0.22041453978803999</v>
      </c>
      <c r="AN118" s="17">
        <v>0.116788806878594</v>
      </c>
      <c r="AO118" s="17">
        <v>0.29602299996002102</v>
      </c>
      <c r="AP118" s="17">
        <v>0.228261276052006</v>
      </c>
      <c r="AQ118" s="17">
        <v>0.154260075010968</v>
      </c>
      <c r="AR118" s="17">
        <v>0.22356536620321801</v>
      </c>
      <c r="AS118" s="17">
        <v>0.27251421700170703</v>
      </c>
      <c r="AT118" s="17">
        <v>0.107436455213734</v>
      </c>
      <c r="AU118" s="17">
        <v>0.184904923420805</v>
      </c>
      <c r="AV118" s="17"/>
      <c r="AW118" s="17">
        <v>0.21126071507784</v>
      </c>
      <c r="AX118" s="17">
        <v>0.24742658706430701</v>
      </c>
      <c r="AY118" s="17"/>
      <c r="AZ118" s="17">
        <v>0.24479701327147799</v>
      </c>
      <c r="BA118" s="17">
        <v>0.222371186470119</v>
      </c>
      <c r="BB118" s="17"/>
      <c r="BC118" s="17">
        <v>0.28584615511394501</v>
      </c>
      <c r="BD118" s="17">
        <v>0.186849592057417</v>
      </c>
      <c r="BE118" s="17"/>
      <c r="BF118" s="17">
        <v>0.24293021653755201</v>
      </c>
      <c r="BG118" s="17">
        <v>0.225132266623458</v>
      </c>
      <c r="BH118" s="17"/>
      <c r="BI118" s="17">
        <v>0.15903090581050799</v>
      </c>
      <c r="BJ118" s="17">
        <v>0.24237700000698001</v>
      </c>
      <c r="BK118" s="17">
        <v>0.22411067637816701</v>
      </c>
      <c r="BL118" s="17">
        <v>0.21498679619316699</v>
      </c>
      <c r="BM118" s="17">
        <v>0.24095601211158099</v>
      </c>
      <c r="BN118" s="17"/>
      <c r="BO118" s="17">
        <v>0.23028707570053</v>
      </c>
      <c r="BP118" s="17">
        <v>0.199298462591842</v>
      </c>
      <c r="BQ118" s="17">
        <v>0.19456141532555299</v>
      </c>
      <c r="BR118" s="17">
        <v>0.23290240056181799</v>
      </c>
      <c r="BS118" s="17">
        <v>0.27718855471391801</v>
      </c>
      <c r="BT118" s="17">
        <v>0.192399010962989</v>
      </c>
      <c r="BU118" s="17"/>
      <c r="BV118" s="17">
        <v>0.21664976331493799</v>
      </c>
      <c r="BW118" s="17">
        <v>0.29009406470592602</v>
      </c>
      <c r="BX118" s="17"/>
      <c r="BY118" s="17">
        <v>0.24301358004271401</v>
      </c>
      <c r="BZ118" s="17"/>
      <c r="CA118" s="17">
        <v>0.22138959132153899</v>
      </c>
      <c r="CB118" s="17"/>
      <c r="CC118" s="17">
        <v>0.197675988831402</v>
      </c>
    </row>
    <row r="119" spans="2:81" x14ac:dyDescent="0.3">
      <c r="B119" t="s">
        <v>153</v>
      </c>
      <c r="C119" s="17">
        <v>0.29908877109602899</v>
      </c>
      <c r="D119" s="17">
        <v>0.30529972834379798</v>
      </c>
      <c r="E119" s="17">
        <v>0.29332065281961101</v>
      </c>
      <c r="F119" s="17"/>
      <c r="G119" s="17">
        <v>0.31438596874529001</v>
      </c>
      <c r="H119" s="17">
        <v>0.31815635083507599</v>
      </c>
      <c r="I119" s="17">
        <v>0.33830528749354799</v>
      </c>
      <c r="J119" s="17">
        <v>0.30291859729738102</v>
      </c>
      <c r="K119" s="17">
        <v>0.27349098550802498</v>
      </c>
      <c r="L119" s="17">
        <v>0.25565730527743402</v>
      </c>
      <c r="M119" s="17"/>
      <c r="N119" s="17">
        <v>0.30060609785593301</v>
      </c>
      <c r="O119" s="17">
        <v>0.309576441152488</v>
      </c>
      <c r="P119" s="17">
        <v>0.29434810652300603</v>
      </c>
      <c r="Q119" s="17">
        <v>0.29310481550221301</v>
      </c>
      <c r="R119" s="17"/>
      <c r="S119" s="17">
        <v>0.29644503995627303</v>
      </c>
      <c r="T119" s="17">
        <v>0.26000555329366098</v>
      </c>
      <c r="U119" s="17">
        <v>0.22120304471221</v>
      </c>
      <c r="V119" s="17">
        <v>0.29621202813158798</v>
      </c>
      <c r="W119" s="17">
        <v>0.40259663629442899</v>
      </c>
      <c r="X119" s="17">
        <v>0.28540090473477497</v>
      </c>
      <c r="Y119" s="17">
        <v>0.29830535843228401</v>
      </c>
      <c r="Z119" s="17">
        <v>0.33375060088625402</v>
      </c>
      <c r="AA119" s="17">
        <v>0.35352382535212801</v>
      </c>
      <c r="AB119" s="17">
        <v>0.28393392037314902</v>
      </c>
      <c r="AC119" s="17">
        <v>0.34239244019552501</v>
      </c>
      <c r="AD119" s="17">
        <v>0.22785812648908099</v>
      </c>
      <c r="AE119" s="17"/>
      <c r="AF119" s="17">
        <v>0.37907165829297501</v>
      </c>
      <c r="AG119" s="17">
        <v>0.321612565443962</v>
      </c>
      <c r="AH119" s="17">
        <v>0.344479862263676</v>
      </c>
      <c r="AI119" s="17">
        <v>0.22901209724014901</v>
      </c>
      <c r="AJ119" s="17">
        <v>0.30962995496804802</v>
      </c>
      <c r="AK119" s="17">
        <v>0.350984989872479</v>
      </c>
      <c r="AL119" s="17">
        <v>0.31236028184785503</v>
      </c>
      <c r="AM119" s="17">
        <v>0.24782081238533399</v>
      </c>
      <c r="AN119" s="17">
        <v>0.31262901209260202</v>
      </c>
      <c r="AO119" s="17">
        <v>0.17708229866375799</v>
      </c>
      <c r="AP119" s="17">
        <v>0.29287141992346599</v>
      </c>
      <c r="AQ119" s="17">
        <v>0.28996194719409302</v>
      </c>
      <c r="AR119" s="17">
        <v>0.30170889029512399</v>
      </c>
      <c r="AS119" s="17">
        <v>0.27544622474767599</v>
      </c>
      <c r="AT119" s="17">
        <v>0.41305330391079997</v>
      </c>
      <c r="AU119" s="17">
        <v>0.35974518075845902</v>
      </c>
      <c r="AV119" s="17"/>
      <c r="AW119" s="17">
        <v>0.31946696222244397</v>
      </c>
      <c r="AX119" s="17">
        <v>0.26819075566275402</v>
      </c>
      <c r="AY119" s="17"/>
      <c r="AZ119" s="17">
        <v>0.32809415500170902</v>
      </c>
      <c r="BA119" s="17">
        <v>0.29262867252236502</v>
      </c>
      <c r="BB119" s="17"/>
      <c r="BC119" s="17">
        <v>0.33027575078684401</v>
      </c>
      <c r="BD119" s="17">
        <v>0.276142397787696</v>
      </c>
      <c r="BE119" s="17"/>
      <c r="BF119" s="17">
        <v>0.346619999330946</v>
      </c>
      <c r="BG119" s="17">
        <v>0.29526927160116301</v>
      </c>
      <c r="BH119" s="17"/>
      <c r="BI119" s="17">
        <v>0.250473042932709</v>
      </c>
      <c r="BJ119" s="17">
        <v>0.33117804202942203</v>
      </c>
      <c r="BK119" s="17">
        <v>0.31907472493107703</v>
      </c>
      <c r="BL119" s="17">
        <v>0.26724458709021398</v>
      </c>
      <c r="BM119" s="17">
        <v>0.35421474812890702</v>
      </c>
      <c r="BN119" s="17"/>
      <c r="BO119" s="17">
        <v>0.35995904447696297</v>
      </c>
      <c r="BP119" s="17">
        <v>0.25183728536689298</v>
      </c>
      <c r="BQ119" s="17">
        <v>0.35249743068612399</v>
      </c>
      <c r="BR119" s="17">
        <v>0.27364167261421901</v>
      </c>
      <c r="BS119" s="17">
        <v>0.32807947808049598</v>
      </c>
      <c r="BT119" s="17">
        <v>0.27630109885687798</v>
      </c>
      <c r="BU119" s="17"/>
      <c r="BV119" s="17">
        <v>0.35492177884915599</v>
      </c>
      <c r="BW119" s="17">
        <v>0.28713983304554003</v>
      </c>
      <c r="BX119" s="17"/>
      <c r="BY119" s="17">
        <v>0.32294179224094799</v>
      </c>
      <c r="BZ119" s="17"/>
      <c r="CA119" s="17">
        <v>0.39576295115068799</v>
      </c>
      <c r="CB119" s="17"/>
      <c r="CC119" s="17">
        <v>0.37000887267321902</v>
      </c>
    </row>
    <row r="120" spans="2:81" x14ac:dyDescent="0.3">
      <c r="B120" t="s">
        <v>154</v>
      </c>
      <c r="C120" s="17">
        <v>0.22090164365425599</v>
      </c>
      <c r="D120" s="17">
        <v>0.234975518405619</v>
      </c>
      <c r="E120" s="17">
        <v>0.208030982819221</v>
      </c>
      <c r="F120" s="17"/>
      <c r="G120" s="17">
        <v>0.207737355478951</v>
      </c>
      <c r="H120" s="17">
        <v>0.20852522240382601</v>
      </c>
      <c r="I120" s="17">
        <v>0.194866043076978</v>
      </c>
      <c r="J120" s="17">
        <v>0.201296316451162</v>
      </c>
      <c r="K120" s="17">
        <v>0.234029250808826</v>
      </c>
      <c r="L120" s="17">
        <v>0.26792650132657297</v>
      </c>
      <c r="M120" s="17"/>
      <c r="N120" s="17">
        <v>0.26911568694001298</v>
      </c>
      <c r="O120" s="17">
        <v>0.22563482432319801</v>
      </c>
      <c r="P120" s="17">
        <v>0.19904304378156701</v>
      </c>
      <c r="Q120" s="17">
        <v>0.18312525646056499</v>
      </c>
      <c r="R120" s="17"/>
      <c r="S120" s="17">
        <v>0.20248684254232699</v>
      </c>
      <c r="T120" s="17">
        <v>0.25711524355783</v>
      </c>
      <c r="U120" s="17">
        <v>0.254586053552808</v>
      </c>
      <c r="V120" s="17">
        <v>0.21752278244961301</v>
      </c>
      <c r="W120" s="17">
        <v>0.23827521593982501</v>
      </c>
      <c r="X120" s="17">
        <v>0.16978913566082601</v>
      </c>
      <c r="Y120" s="17">
        <v>0.25182343158736298</v>
      </c>
      <c r="Z120" s="17">
        <v>0.241339988842213</v>
      </c>
      <c r="AA120" s="17">
        <v>0.203335783129518</v>
      </c>
      <c r="AB120" s="17">
        <v>0.221500143795414</v>
      </c>
      <c r="AC120" s="17">
        <v>0.212322449318879</v>
      </c>
      <c r="AD120" s="17">
        <v>0.15003609711666899</v>
      </c>
      <c r="AE120" s="17"/>
      <c r="AF120" s="17">
        <v>0</v>
      </c>
      <c r="AG120" s="17">
        <v>0.117105475328171</v>
      </c>
      <c r="AH120" s="17">
        <v>0.18724436994413499</v>
      </c>
      <c r="AI120" s="17">
        <v>0.183284253143735</v>
      </c>
      <c r="AJ120" s="17">
        <v>0.18850684850472799</v>
      </c>
      <c r="AK120" s="17">
        <v>0.229340630542504</v>
      </c>
      <c r="AL120" s="17">
        <v>0.218231713466847</v>
      </c>
      <c r="AM120" s="17">
        <v>0.21561977499569099</v>
      </c>
      <c r="AN120" s="17">
        <v>0.32913390147973498</v>
      </c>
      <c r="AO120" s="17">
        <v>0.23552530176346301</v>
      </c>
      <c r="AP120" s="17">
        <v>0.27139833281341003</v>
      </c>
      <c r="AQ120" s="17">
        <v>0.22277238097061999</v>
      </c>
      <c r="AR120" s="17">
        <v>0.20445398220532199</v>
      </c>
      <c r="AS120" s="17">
        <v>0.29371108892992098</v>
      </c>
      <c r="AT120" s="17">
        <v>0.21523238672550499</v>
      </c>
      <c r="AU120" s="17">
        <v>0.252176721345094</v>
      </c>
      <c r="AV120" s="17"/>
      <c r="AW120" s="17">
        <v>0.22391015735994901</v>
      </c>
      <c r="AX120" s="17">
        <v>0.217078387543959</v>
      </c>
      <c r="AY120" s="17"/>
      <c r="AZ120" s="17">
        <v>0.205785869370574</v>
      </c>
      <c r="BA120" s="17">
        <v>0.224268239049351</v>
      </c>
      <c r="BB120" s="17"/>
      <c r="BC120" s="17">
        <v>0.19305834991944501</v>
      </c>
      <c r="BD120" s="17">
        <v>0.238048133048711</v>
      </c>
      <c r="BE120" s="17"/>
      <c r="BF120" s="17">
        <v>0.23226052348658299</v>
      </c>
      <c r="BG120" s="17">
        <v>0.21998887035987799</v>
      </c>
      <c r="BH120" s="17"/>
      <c r="BI120" s="17">
        <v>0.257751386950689</v>
      </c>
      <c r="BJ120" s="17">
        <v>0.24006511035685901</v>
      </c>
      <c r="BK120" s="17">
        <v>0.243728764049641</v>
      </c>
      <c r="BL120" s="17">
        <v>0.21441901647084599</v>
      </c>
      <c r="BM120" s="17">
        <v>0.18527230152312199</v>
      </c>
      <c r="BN120" s="17"/>
      <c r="BO120" s="17">
        <v>0.22724323536188301</v>
      </c>
      <c r="BP120" s="17">
        <v>0.245877599969831</v>
      </c>
      <c r="BQ120" s="17">
        <v>0.25937440918837201</v>
      </c>
      <c r="BR120" s="17">
        <v>0.212878606912767</v>
      </c>
      <c r="BS120" s="17">
        <v>0.23002780990107799</v>
      </c>
      <c r="BT120" s="17">
        <v>0.19378270977994699</v>
      </c>
      <c r="BU120" s="17"/>
      <c r="BV120" s="17">
        <v>0.23499385801748099</v>
      </c>
      <c r="BW120" s="17">
        <v>0.24947091164361801</v>
      </c>
      <c r="BX120" s="17"/>
      <c r="BY120" s="17">
        <v>0.25715977843387899</v>
      </c>
      <c r="BZ120" s="17"/>
      <c r="CA120" s="17">
        <v>0.21966554871132701</v>
      </c>
      <c r="CB120" s="17"/>
      <c r="CC120" s="17">
        <v>0.26367745376166901</v>
      </c>
    </row>
    <row r="121" spans="2:81" x14ac:dyDescent="0.3">
      <c r="B121" t="s">
        <v>155</v>
      </c>
      <c r="C121" s="17">
        <v>0.155814227111116</v>
      </c>
      <c r="D121" s="17">
        <v>0.170868264223282</v>
      </c>
      <c r="E121" s="17">
        <v>0.14172980270052499</v>
      </c>
      <c r="F121" s="17"/>
      <c r="G121" s="17">
        <v>8.2038916978393703E-2</v>
      </c>
      <c r="H121" s="17">
        <v>0.120612704594611</v>
      </c>
      <c r="I121" s="17">
        <v>0.140737328177273</v>
      </c>
      <c r="J121" s="17">
        <v>0.15234013046427</v>
      </c>
      <c r="K121" s="17">
        <v>0.20868065688502799</v>
      </c>
      <c r="L121" s="17">
        <v>0.213279547849655</v>
      </c>
      <c r="M121" s="17"/>
      <c r="N121" s="17">
        <v>0.17059024451965299</v>
      </c>
      <c r="O121" s="17">
        <v>0.14887419179033901</v>
      </c>
      <c r="P121" s="17">
        <v>0.166516841929573</v>
      </c>
      <c r="Q121" s="17">
        <v>0.13713086174915501</v>
      </c>
      <c r="R121" s="17"/>
      <c r="S121" s="17">
        <v>0.106663856714213</v>
      </c>
      <c r="T121" s="17">
        <v>0.211888738363047</v>
      </c>
      <c r="U121" s="17">
        <v>0.198753092717119</v>
      </c>
      <c r="V121" s="17">
        <v>0.19078654155381999</v>
      </c>
      <c r="W121" s="17">
        <v>0.110441385047456</v>
      </c>
      <c r="X121" s="17">
        <v>0.137825069241028</v>
      </c>
      <c r="Y121" s="17">
        <v>0.18667333802778499</v>
      </c>
      <c r="Z121" s="17">
        <v>0.17046416478621501</v>
      </c>
      <c r="AA121" s="17">
        <v>0.14301367815072799</v>
      </c>
      <c r="AB121" s="17">
        <v>0.14178719779334301</v>
      </c>
      <c r="AC121" s="17">
        <v>0.10819832344050299</v>
      </c>
      <c r="AD121" s="17">
        <v>0.14796433131584999</v>
      </c>
      <c r="AE121" s="17"/>
      <c r="AF121" s="17">
        <v>0.104423181261926</v>
      </c>
      <c r="AG121" s="17">
        <v>9.9958151547722501E-2</v>
      </c>
      <c r="AH121" s="17">
        <v>6.9076542813093098E-2</v>
      </c>
      <c r="AI121" s="17">
        <v>0.204648826845721</v>
      </c>
      <c r="AJ121" s="17">
        <v>0.148236493668439</v>
      </c>
      <c r="AK121" s="17">
        <v>0.14195492114892599</v>
      </c>
      <c r="AL121" s="17">
        <v>0.12159238093333399</v>
      </c>
      <c r="AM121" s="17">
        <v>0.18149776412016999</v>
      </c>
      <c r="AN121" s="17">
        <v>0.14840351452342801</v>
      </c>
      <c r="AO121" s="17">
        <v>0.202157088871323</v>
      </c>
      <c r="AP121" s="17">
        <v>0.12126192326439</v>
      </c>
      <c r="AQ121" s="17">
        <v>0.25491251235768903</v>
      </c>
      <c r="AR121" s="17">
        <v>0.19036420325442799</v>
      </c>
      <c r="AS121" s="17">
        <v>0.118191506258502</v>
      </c>
      <c r="AT121" s="17">
        <v>0.19996487941374</v>
      </c>
      <c r="AU121" s="17">
        <v>0.167925142291491</v>
      </c>
      <c r="AV121" s="17"/>
      <c r="AW121" s="17">
        <v>0.1488917361945</v>
      </c>
      <c r="AX121" s="17">
        <v>0.167010001153725</v>
      </c>
      <c r="AY121" s="17"/>
      <c r="AZ121" s="17">
        <v>0.11088845787054</v>
      </c>
      <c r="BA121" s="17">
        <v>0.165820124593307</v>
      </c>
      <c r="BB121" s="17"/>
      <c r="BC121" s="17">
        <v>0.10605323567423</v>
      </c>
      <c r="BD121" s="17">
        <v>0.19128464457137101</v>
      </c>
      <c r="BE121" s="17"/>
      <c r="BF121" s="17">
        <v>8.1387388078577094E-2</v>
      </c>
      <c r="BG121" s="17">
        <v>0.16179499564258201</v>
      </c>
      <c r="BH121" s="17"/>
      <c r="BI121" s="17">
        <v>0.26043296377050401</v>
      </c>
      <c r="BJ121" s="17">
        <v>0.101794813975441</v>
      </c>
      <c r="BK121" s="17">
        <v>0.122201961428465</v>
      </c>
      <c r="BL121" s="17">
        <v>0.19688509737823301</v>
      </c>
      <c r="BM121" s="17">
        <v>0.101760393361438</v>
      </c>
      <c r="BN121" s="17"/>
      <c r="BO121" s="17">
        <v>0.110876314260676</v>
      </c>
      <c r="BP121" s="17">
        <v>0.237397667196627</v>
      </c>
      <c r="BQ121" s="17">
        <v>0.11177548568010701</v>
      </c>
      <c r="BR121" s="17">
        <v>0.20799471587323401</v>
      </c>
      <c r="BS121" s="17">
        <v>7.3354532030081798E-2</v>
      </c>
      <c r="BT121" s="17">
        <v>9.3443766808412404E-2</v>
      </c>
      <c r="BU121" s="17"/>
      <c r="BV121" s="17">
        <v>0.117864873257161</v>
      </c>
      <c r="BW121" s="17">
        <v>7.1989201050874793E-2</v>
      </c>
      <c r="BX121" s="17"/>
      <c r="BY121" s="17">
        <v>0.12612409419784901</v>
      </c>
      <c r="BZ121" s="17"/>
      <c r="CA121" s="17">
        <v>9.2488217315279994E-2</v>
      </c>
      <c r="CB121" s="17"/>
      <c r="CC121" s="17">
        <v>8.1329728869449794E-2</v>
      </c>
    </row>
    <row r="122" spans="2:81" x14ac:dyDescent="0.3">
      <c r="B122" t="s">
        <v>92</v>
      </c>
      <c r="C122" s="17">
        <v>9.77392687824961E-2</v>
      </c>
      <c r="D122" s="17">
        <v>7.31817582948594E-2</v>
      </c>
      <c r="E122" s="17">
        <v>0.122103095198071</v>
      </c>
      <c r="F122" s="17"/>
      <c r="G122" s="17">
        <v>0.113136164498833</v>
      </c>
      <c r="H122" s="17">
        <v>9.0328484562569006E-2</v>
      </c>
      <c r="I122" s="17">
        <v>6.4915091847037504E-2</v>
      </c>
      <c r="J122" s="17">
        <v>0.102744836019906</v>
      </c>
      <c r="K122" s="17">
        <v>0.103519665642247</v>
      </c>
      <c r="L122" s="17">
        <v>0.112148734542673</v>
      </c>
      <c r="M122" s="17"/>
      <c r="N122" s="17">
        <v>8.2327212869770405E-2</v>
      </c>
      <c r="O122" s="17">
        <v>0.109604926106684</v>
      </c>
      <c r="P122" s="17">
        <v>0.101107252359616</v>
      </c>
      <c r="Q122" s="17">
        <v>9.7798063765904802E-2</v>
      </c>
      <c r="R122" s="17"/>
      <c r="S122" s="17">
        <v>0.100462384551081</v>
      </c>
      <c r="T122" s="17">
        <v>6.9565281007923599E-2</v>
      </c>
      <c r="U122" s="17">
        <v>8.6336903551097605E-2</v>
      </c>
      <c r="V122" s="17">
        <v>7.0891773456267806E-2</v>
      </c>
      <c r="W122" s="17">
        <v>9.6815532499968895E-2</v>
      </c>
      <c r="X122" s="17">
        <v>0.19283464150277299</v>
      </c>
      <c r="Y122" s="17">
        <v>7.6908765133415505E-2</v>
      </c>
      <c r="Z122" s="17">
        <v>8.2927728193914599E-2</v>
      </c>
      <c r="AA122" s="17">
        <v>9.7147994261927995E-2</v>
      </c>
      <c r="AB122" s="17">
        <v>9.6361725727762304E-2</v>
      </c>
      <c r="AC122" s="17">
        <v>4.4544899519215302E-2</v>
      </c>
      <c r="AD122" s="17">
        <v>0.20504430532957901</v>
      </c>
      <c r="AE122" s="17"/>
      <c r="AF122" s="17">
        <v>8.8927453862851502E-2</v>
      </c>
      <c r="AG122" s="17">
        <v>9.0628454080156601E-2</v>
      </c>
      <c r="AH122" s="17">
        <v>0.11717282646831299</v>
      </c>
      <c r="AI122" s="17">
        <v>0.12103468193285399</v>
      </c>
      <c r="AJ122" s="17">
        <v>8.9463379586793401E-2</v>
      </c>
      <c r="AK122" s="17">
        <v>8.7656739707658193E-2</v>
      </c>
      <c r="AL122" s="17">
        <v>0.112711204180515</v>
      </c>
      <c r="AM122" s="17">
        <v>0.13464710871076599</v>
      </c>
      <c r="AN122" s="17">
        <v>9.3044765025641796E-2</v>
      </c>
      <c r="AO122" s="17">
        <v>8.9212310741435E-2</v>
      </c>
      <c r="AP122" s="17">
        <v>8.6207047946727997E-2</v>
      </c>
      <c r="AQ122" s="17">
        <v>7.8093084466629797E-2</v>
      </c>
      <c r="AR122" s="17">
        <v>7.9907558041908203E-2</v>
      </c>
      <c r="AS122" s="17">
        <v>4.0136963062194601E-2</v>
      </c>
      <c r="AT122" s="17">
        <v>6.4312974736220704E-2</v>
      </c>
      <c r="AU122" s="17">
        <v>3.5248032184151103E-2</v>
      </c>
      <c r="AV122" s="17"/>
      <c r="AW122" s="17">
        <v>9.6470429145266906E-2</v>
      </c>
      <c r="AX122" s="17">
        <v>0.100294268575255</v>
      </c>
      <c r="AY122" s="17"/>
      <c r="AZ122" s="17">
        <v>0.1104345044857</v>
      </c>
      <c r="BA122" s="17">
        <v>9.4911777364858105E-2</v>
      </c>
      <c r="BB122" s="17"/>
      <c r="BC122" s="17">
        <v>8.4766508505536103E-2</v>
      </c>
      <c r="BD122" s="17">
        <v>0.107675232534806</v>
      </c>
      <c r="BE122" s="17"/>
      <c r="BF122" s="17">
        <v>9.6801872566341499E-2</v>
      </c>
      <c r="BG122" s="17">
        <v>9.7814595772920093E-2</v>
      </c>
      <c r="BH122" s="17"/>
      <c r="BI122" s="17">
        <v>7.2311700535589593E-2</v>
      </c>
      <c r="BJ122" s="17">
        <v>8.4585033631297296E-2</v>
      </c>
      <c r="BK122" s="17">
        <v>9.0883873212650401E-2</v>
      </c>
      <c r="BL122" s="17">
        <v>0.10646450286754</v>
      </c>
      <c r="BM122" s="17">
        <v>0.117796544874951</v>
      </c>
      <c r="BN122" s="17"/>
      <c r="BO122" s="17">
        <v>7.1634330199948498E-2</v>
      </c>
      <c r="BP122" s="17">
        <v>6.5588984874807299E-2</v>
      </c>
      <c r="BQ122" s="17">
        <v>8.1791259119844403E-2</v>
      </c>
      <c r="BR122" s="17">
        <v>7.2582604037963294E-2</v>
      </c>
      <c r="BS122" s="17">
        <v>9.1349625274426E-2</v>
      </c>
      <c r="BT122" s="17">
        <v>0.24407341359177301</v>
      </c>
      <c r="BU122" s="17"/>
      <c r="BV122" s="17">
        <v>7.55697265612639E-2</v>
      </c>
      <c r="BW122" s="17">
        <v>0.10130598955404201</v>
      </c>
      <c r="BX122" s="17"/>
      <c r="BY122" s="17">
        <v>5.0760755084610303E-2</v>
      </c>
      <c r="BZ122" s="17"/>
      <c r="CA122" s="17">
        <v>7.0693691501165695E-2</v>
      </c>
      <c r="CB122" s="17"/>
      <c r="CC122" s="17">
        <v>8.7307955864260003E-2</v>
      </c>
    </row>
    <row r="123" spans="2:81" x14ac:dyDescent="0.3">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row>
    <row r="124" spans="2:81" x14ac:dyDescent="0.3">
      <c r="B124" s="6" t="s">
        <v>162</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row>
    <row r="125" spans="2:81" x14ac:dyDescent="0.3">
      <c r="B125" s="24" t="s">
        <v>94</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row>
    <row r="126" spans="2:81" x14ac:dyDescent="0.3">
      <c r="B126" t="s">
        <v>152</v>
      </c>
      <c r="C126" s="17">
        <v>0</v>
      </c>
      <c r="D126" s="17">
        <v>0</v>
      </c>
      <c r="E126" s="17">
        <v>0</v>
      </c>
      <c r="F126" s="17"/>
      <c r="G126" s="17">
        <v>0</v>
      </c>
      <c r="H126" s="17">
        <v>0</v>
      </c>
      <c r="I126" s="17">
        <v>0</v>
      </c>
      <c r="J126" s="17">
        <v>0</v>
      </c>
      <c r="K126" s="17">
        <v>0</v>
      </c>
      <c r="L126" s="17">
        <v>0</v>
      </c>
      <c r="M126" s="17"/>
      <c r="N126" s="17">
        <v>0</v>
      </c>
      <c r="O126" s="17">
        <v>0</v>
      </c>
      <c r="P126" s="17">
        <v>0</v>
      </c>
      <c r="Q126" s="17">
        <v>0</v>
      </c>
      <c r="R126" s="17"/>
      <c r="S126" s="17">
        <v>0</v>
      </c>
      <c r="T126" s="17">
        <v>0</v>
      </c>
      <c r="U126" s="17">
        <v>0</v>
      </c>
      <c r="V126" s="17">
        <v>0</v>
      </c>
      <c r="W126" s="17">
        <v>0</v>
      </c>
      <c r="X126" s="17">
        <v>0</v>
      </c>
      <c r="Y126" s="17">
        <v>0</v>
      </c>
      <c r="Z126" s="17">
        <v>0</v>
      </c>
      <c r="AA126" s="17">
        <v>0</v>
      </c>
      <c r="AB126" s="17">
        <v>0</v>
      </c>
      <c r="AC126" s="17">
        <v>0</v>
      </c>
      <c r="AD126" s="17">
        <v>0</v>
      </c>
      <c r="AE126" s="17"/>
      <c r="AF126" s="17">
        <v>0</v>
      </c>
      <c r="AG126" s="17">
        <v>0</v>
      </c>
      <c r="AH126" s="17">
        <v>0</v>
      </c>
      <c r="AI126" s="17">
        <v>0</v>
      </c>
      <c r="AJ126" s="17">
        <v>0</v>
      </c>
      <c r="AK126" s="17">
        <v>0</v>
      </c>
      <c r="AL126" s="17">
        <v>0</v>
      </c>
      <c r="AM126" s="17">
        <v>0</v>
      </c>
      <c r="AN126" s="17">
        <v>0</v>
      </c>
      <c r="AO126" s="17">
        <v>0</v>
      </c>
      <c r="AP126" s="17">
        <v>0</v>
      </c>
      <c r="AQ126" s="17">
        <v>0</v>
      </c>
      <c r="AR126" s="17">
        <v>0</v>
      </c>
      <c r="AS126" s="17">
        <v>0</v>
      </c>
      <c r="AT126" s="17">
        <v>0</v>
      </c>
      <c r="AU126" s="17">
        <v>0</v>
      </c>
      <c r="AV126" s="17"/>
      <c r="AW126" s="17">
        <v>0</v>
      </c>
      <c r="AX126" s="17">
        <v>0</v>
      </c>
      <c r="AY126" s="17"/>
      <c r="AZ126" s="17">
        <v>0</v>
      </c>
      <c r="BA126" s="17">
        <v>0</v>
      </c>
      <c r="BB126" s="17"/>
      <c r="BC126" s="17">
        <v>0</v>
      </c>
      <c r="BD126" s="17">
        <v>0</v>
      </c>
      <c r="BE126" s="17"/>
      <c r="BF126" s="17">
        <v>0</v>
      </c>
      <c r="BG126" s="17">
        <v>0</v>
      </c>
      <c r="BH126" s="17"/>
      <c r="BI126" s="17">
        <v>0</v>
      </c>
      <c r="BJ126" s="17">
        <v>0</v>
      </c>
      <c r="BK126" s="17">
        <v>0</v>
      </c>
      <c r="BL126" s="17">
        <v>0</v>
      </c>
      <c r="BM126" s="17">
        <v>0</v>
      </c>
      <c r="BN126" s="17"/>
      <c r="BO126" s="17">
        <v>0</v>
      </c>
      <c r="BP126" s="17">
        <v>0</v>
      </c>
      <c r="BQ126" s="17">
        <v>0</v>
      </c>
      <c r="BR126" s="17">
        <v>0</v>
      </c>
      <c r="BS126" s="17">
        <v>0</v>
      </c>
      <c r="BT126" s="17">
        <v>0</v>
      </c>
      <c r="BU126" s="17"/>
      <c r="BV126" s="17">
        <v>0</v>
      </c>
      <c r="BW126" s="17">
        <v>0</v>
      </c>
      <c r="BX126" s="17"/>
      <c r="BY126" s="17">
        <v>0</v>
      </c>
      <c r="BZ126" s="17"/>
      <c r="CA126" s="17">
        <v>0</v>
      </c>
      <c r="CB126" s="17"/>
      <c r="CC126" s="17">
        <v>0</v>
      </c>
    </row>
    <row r="127" spans="2:81" x14ac:dyDescent="0.3">
      <c r="B127" t="s">
        <v>153</v>
      </c>
      <c r="C127" s="17">
        <v>0</v>
      </c>
      <c r="D127" s="17">
        <v>0</v>
      </c>
      <c r="E127" s="17">
        <v>0</v>
      </c>
      <c r="F127" s="17"/>
      <c r="G127" s="17">
        <v>0</v>
      </c>
      <c r="H127" s="17">
        <v>0</v>
      </c>
      <c r="I127" s="17">
        <v>0</v>
      </c>
      <c r="J127" s="17">
        <v>0</v>
      </c>
      <c r="K127" s="17">
        <v>0</v>
      </c>
      <c r="L127" s="17">
        <v>0</v>
      </c>
      <c r="M127" s="17"/>
      <c r="N127" s="17">
        <v>0</v>
      </c>
      <c r="O127" s="17">
        <v>0</v>
      </c>
      <c r="P127" s="17">
        <v>0</v>
      </c>
      <c r="Q127" s="17">
        <v>0</v>
      </c>
      <c r="R127" s="17"/>
      <c r="S127" s="17">
        <v>0</v>
      </c>
      <c r="T127" s="17">
        <v>0</v>
      </c>
      <c r="U127" s="17">
        <v>0</v>
      </c>
      <c r="V127" s="17">
        <v>0</v>
      </c>
      <c r="W127" s="17">
        <v>0</v>
      </c>
      <c r="X127" s="17">
        <v>0</v>
      </c>
      <c r="Y127" s="17">
        <v>0</v>
      </c>
      <c r="Z127" s="17">
        <v>0</v>
      </c>
      <c r="AA127" s="17">
        <v>0</v>
      </c>
      <c r="AB127" s="17">
        <v>0</v>
      </c>
      <c r="AC127" s="17">
        <v>0</v>
      </c>
      <c r="AD127" s="17">
        <v>0</v>
      </c>
      <c r="AE127" s="17"/>
      <c r="AF127" s="17">
        <v>0</v>
      </c>
      <c r="AG127" s="17">
        <v>0</v>
      </c>
      <c r="AH127" s="17">
        <v>0</v>
      </c>
      <c r="AI127" s="17">
        <v>0</v>
      </c>
      <c r="AJ127" s="17">
        <v>0</v>
      </c>
      <c r="AK127" s="17">
        <v>0</v>
      </c>
      <c r="AL127" s="17">
        <v>0</v>
      </c>
      <c r="AM127" s="17">
        <v>0</v>
      </c>
      <c r="AN127" s="17">
        <v>0</v>
      </c>
      <c r="AO127" s="17">
        <v>0</v>
      </c>
      <c r="AP127" s="17">
        <v>0</v>
      </c>
      <c r="AQ127" s="17">
        <v>0</v>
      </c>
      <c r="AR127" s="17">
        <v>0</v>
      </c>
      <c r="AS127" s="17">
        <v>0</v>
      </c>
      <c r="AT127" s="17">
        <v>0</v>
      </c>
      <c r="AU127" s="17">
        <v>0</v>
      </c>
      <c r="AV127" s="17"/>
      <c r="AW127" s="17">
        <v>0</v>
      </c>
      <c r="AX127" s="17">
        <v>0</v>
      </c>
      <c r="AY127" s="17"/>
      <c r="AZ127" s="17">
        <v>0</v>
      </c>
      <c r="BA127" s="17">
        <v>0</v>
      </c>
      <c r="BB127" s="17"/>
      <c r="BC127" s="17">
        <v>0</v>
      </c>
      <c r="BD127" s="17">
        <v>0</v>
      </c>
      <c r="BE127" s="17"/>
      <c r="BF127" s="17">
        <v>0</v>
      </c>
      <c r="BG127" s="17">
        <v>0</v>
      </c>
      <c r="BH127" s="17"/>
      <c r="BI127" s="17">
        <v>0</v>
      </c>
      <c r="BJ127" s="17">
        <v>0</v>
      </c>
      <c r="BK127" s="17">
        <v>0</v>
      </c>
      <c r="BL127" s="17">
        <v>0</v>
      </c>
      <c r="BM127" s="17">
        <v>0</v>
      </c>
      <c r="BN127" s="17"/>
      <c r="BO127" s="17">
        <v>0</v>
      </c>
      <c r="BP127" s="17">
        <v>0</v>
      </c>
      <c r="BQ127" s="17">
        <v>0</v>
      </c>
      <c r="BR127" s="17">
        <v>0</v>
      </c>
      <c r="BS127" s="17">
        <v>0</v>
      </c>
      <c r="BT127" s="17">
        <v>0</v>
      </c>
      <c r="BU127" s="17"/>
      <c r="BV127" s="17">
        <v>0</v>
      </c>
      <c r="BW127" s="17">
        <v>0</v>
      </c>
      <c r="BX127" s="17"/>
      <c r="BY127" s="17">
        <v>0</v>
      </c>
      <c r="BZ127" s="17"/>
      <c r="CA127" s="17">
        <v>0</v>
      </c>
      <c r="CB127" s="17"/>
      <c r="CC127" s="17">
        <v>0</v>
      </c>
    </row>
    <row r="128" spans="2:81" x14ac:dyDescent="0.3">
      <c r="B128" t="s">
        <v>154</v>
      </c>
      <c r="C128" s="17">
        <v>0</v>
      </c>
      <c r="D128" s="17">
        <v>0</v>
      </c>
      <c r="E128" s="17">
        <v>0</v>
      </c>
      <c r="F128" s="17"/>
      <c r="G128" s="17">
        <v>0</v>
      </c>
      <c r="H128" s="17">
        <v>0</v>
      </c>
      <c r="I128" s="17">
        <v>0</v>
      </c>
      <c r="J128" s="17">
        <v>0</v>
      </c>
      <c r="K128" s="17">
        <v>0</v>
      </c>
      <c r="L128" s="17">
        <v>0</v>
      </c>
      <c r="M128" s="17"/>
      <c r="N128" s="17">
        <v>0</v>
      </c>
      <c r="O128" s="17">
        <v>0</v>
      </c>
      <c r="P128" s="17">
        <v>0</v>
      </c>
      <c r="Q128" s="17">
        <v>0</v>
      </c>
      <c r="R128" s="17"/>
      <c r="S128" s="17">
        <v>0</v>
      </c>
      <c r="T128" s="17">
        <v>0</v>
      </c>
      <c r="U128" s="17">
        <v>0</v>
      </c>
      <c r="V128" s="17">
        <v>0</v>
      </c>
      <c r="W128" s="17">
        <v>0</v>
      </c>
      <c r="X128" s="17">
        <v>0</v>
      </c>
      <c r="Y128" s="17">
        <v>0</v>
      </c>
      <c r="Z128" s="17">
        <v>0</v>
      </c>
      <c r="AA128" s="17">
        <v>0</v>
      </c>
      <c r="AB128" s="17">
        <v>0</v>
      </c>
      <c r="AC128" s="17">
        <v>0</v>
      </c>
      <c r="AD128" s="17">
        <v>0</v>
      </c>
      <c r="AE128" s="17"/>
      <c r="AF128" s="17">
        <v>0</v>
      </c>
      <c r="AG128" s="17">
        <v>0</v>
      </c>
      <c r="AH128" s="17">
        <v>0</v>
      </c>
      <c r="AI128" s="17">
        <v>0</v>
      </c>
      <c r="AJ128" s="17">
        <v>0</v>
      </c>
      <c r="AK128" s="17">
        <v>0</v>
      </c>
      <c r="AL128" s="17">
        <v>0</v>
      </c>
      <c r="AM128" s="17">
        <v>0</v>
      </c>
      <c r="AN128" s="17">
        <v>0</v>
      </c>
      <c r="AO128" s="17">
        <v>0</v>
      </c>
      <c r="AP128" s="17">
        <v>0</v>
      </c>
      <c r="AQ128" s="17">
        <v>0</v>
      </c>
      <c r="AR128" s="17">
        <v>0</v>
      </c>
      <c r="AS128" s="17">
        <v>0</v>
      </c>
      <c r="AT128" s="17">
        <v>0</v>
      </c>
      <c r="AU128" s="17">
        <v>0</v>
      </c>
      <c r="AV128" s="17"/>
      <c r="AW128" s="17">
        <v>0</v>
      </c>
      <c r="AX128" s="17">
        <v>0</v>
      </c>
      <c r="AY128" s="17"/>
      <c r="AZ128" s="17">
        <v>0</v>
      </c>
      <c r="BA128" s="17">
        <v>0</v>
      </c>
      <c r="BB128" s="17"/>
      <c r="BC128" s="17">
        <v>0</v>
      </c>
      <c r="BD128" s="17">
        <v>0</v>
      </c>
      <c r="BE128" s="17"/>
      <c r="BF128" s="17">
        <v>0</v>
      </c>
      <c r="BG128" s="17">
        <v>0</v>
      </c>
      <c r="BH128" s="17"/>
      <c r="BI128" s="17">
        <v>0</v>
      </c>
      <c r="BJ128" s="17">
        <v>0</v>
      </c>
      <c r="BK128" s="17">
        <v>0</v>
      </c>
      <c r="BL128" s="17">
        <v>0</v>
      </c>
      <c r="BM128" s="17">
        <v>0</v>
      </c>
      <c r="BN128" s="17"/>
      <c r="BO128" s="17">
        <v>0</v>
      </c>
      <c r="BP128" s="17">
        <v>0</v>
      </c>
      <c r="BQ128" s="17">
        <v>0</v>
      </c>
      <c r="BR128" s="17">
        <v>0</v>
      </c>
      <c r="BS128" s="17">
        <v>0</v>
      </c>
      <c r="BT128" s="17">
        <v>0</v>
      </c>
      <c r="BU128" s="17"/>
      <c r="BV128" s="17">
        <v>0</v>
      </c>
      <c r="BW128" s="17">
        <v>0</v>
      </c>
      <c r="BX128" s="17"/>
      <c r="BY128" s="17">
        <v>0</v>
      </c>
      <c r="BZ128" s="17"/>
      <c r="CA128" s="17">
        <v>0</v>
      </c>
      <c r="CB128" s="17"/>
      <c r="CC128" s="17">
        <v>0</v>
      </c>
    </row>
    <row r="129" spans="2:81" x14ac:dyDescent="0.3">
      <c r="B129" t="s">
        <v>155</v>
      </c>
      <c r="C129" s="17">
        <v>1</v>
      </c>
      <c r="D129" s="17">
        <v>1</v>
      </c>
      <c r="E129" s="17">
        <v>1</v>
      </c>
      <c r="F129" s="17"/>
      <c r="G129" s="17">
        <v>1</v>
      </c>
      <c r="H129" s="17">
        <v>1</v>
      </c>
      <c r="I129" s="17">
        <v>1</v>
      </c>
      <c r="J129" s="17">
        <v>1</v>
      </c>
      <c r="K129" s="17">
        <v>1</v>
      </c>
      <c r="L129" s="17">
        <v>1</v>
      </c>
      <c r="M129" s="17"/>
      <c r="N129" s="17">
        <v>1</v>
      </c>
      <c r="O129" s="17">
        <v>1</v>
      </c>
      <c r="P129" s="17">
        <v>1</v>
      </c>
      <c r="Q129" s="17">
        <v>1</v>
      </c>
      <c r="R129" s="17"/>
      <c r="S129" s="17">
        <v>1</v>
      </c>
      <c r="T129" s="17">
        <v>1</v>
      </c>
      <c r="U129" s="17">
        <v>1</v>
      </c>
      <c r="V129" s="17">
        <v>1</v>
      </c>
      <c r="W129" s="17">
        <v>1</v>
      </c>
      <c r="X129" s="17">
        <v>1</v>
      </c>
      <c r="Y129" s="17">
        <v>1</v>
      </c>
      <c r="Z129" s="17">
        <v>1</v>
      </c>
      <c r="AA129" s="17">
        <v>1</v>
      </c>
      <c r="AB129" s="17">
        <v>1</v>
      </c>
      <c r="AC129" s="17">
        <v>1</v>
      </c>
      <c r="AD129" s="17">
        <v>1</v>
      </c>
      <c r="AE129" s="17"/>
      <c r="AF129" s="17">
        <v>1</v>
      </c>
      <c r="AG129" s="17">
        <v>1</v>
      </c>
      <c r="AH129" s="17">
        <v>1</v>
      </c>
      <c r="AI129" s="17">
        <v>1</v>
      </c>
      <c r="AJ129" s="17">
        <v>1</v>
      </c>
      <c r="AK129" s="17">
        <v>1</v>
      </c>
      <c r="AL129" s="17">
        <v>1</v>
      </c>
      <c r="AM129" s="17">
        <v>1</v>
      </c>
      <c r="AN129" s="17">
        <v>1</v>
      </c>
      <c r="AO129" s="17">
        <v>1</v>
      </c>
      <c r="AP129" s="17">
        <v>1</v>
      </c>
      <c r="AQ129" s="17">
        <v>1</v>
      </c>
      <c r="AR129" s="17">
        <v>1</v>
      </c>
      <c r="AS129" s="17">
        <v>1</v>
      </c>
      <c r="AT129" s="17">
        <v>1</v>
      </c>
      <c r="AU129" s="17">
        <v>1</v>
      </c>
      <c r="AV129" s="17"/>
      <c r="AW129" s="17">
        <v>1</v>
      </c>
      <c r="AX129" s="17">
        <v>1</v>
      </c>
      <c r="AY129" s="17"/>
      <c r="AZ129" s="17">
        <v>1</v>
      </c>
      <c r="BA129" s="17">
        <v>1</v>
      </c>
      <c r="BB129" s="17"/>
      <c r="BC129" s="17">
        <v>1</v>
      </c>
      <c r="BD129" s="17">
        <v>1</v>
      </c>
      <c r="BE129" s="17"/>
      <c r="BF129" s="17">
        <v>1</v>
      </c>
      <c r="BG129" s="17">
        <v>1</v>
      </c>
      <c r="BH129" s="17"/>
      <c r="BI129" s="17">
        <v>1</v>
      </c>
      <c r="BJ129" s="17">
        <v>1</v>
      </c>
      <c r="BK129" s="17">
        <v>1</v>
      </c>
      <c r="BL129" s="17">
        <v>1</v>
      </c>
      <c r="BM129" s="17">
        <v>1</v>
      </c>
      <c r="BN129" s="17"/>
      <c r="BO129" s="17">
        <v>1</v>
      </c>
      <c r="BP129" s="17">
        <v>1</v>
      </c>
      <c r="BQ129" s="17">
        <v>1</v>
      </c>
      <c r="BR129" s="17">
        <v>1</v>
      </c>
      <c r="BS129" s="17">
        <v>1</v>
      </c>
      <c r="BT129" s="17">
        <v>1</v>
      </c>
      <c r="BU129" s="17"/>
      <c r="BV129" s="17">
        <v>1</v>
      </c>
      <c r="BW129" s="17">
        <v>1</v>
      </c>
      <c r="BX129" s="17"/>
      <c r="BY129" s="17">
        <v>1</v>
      </c>
      <c r="BZ129" s="17"/>
      <c r="CA129" s="17">
        <v>1</v>
      </c>
      <c r="CB129" s="17"/>
      <c r="CC129" s="17">
        <v>1</v>
      </c>
    </row>
    <row r="130" spans="2:81" x14ac:dyDescent="0.3">
      <c r="B130" t="s">
        <v>92</v>
      </c>
      <c r="C130" s="17">
        <v>0</v>
      </c>
      <c r="D130" s="17">
        <v>0</v>
      </c>
      <c r="E130" s="17">
        <v>0</v>
      </c>
      <c r="F130" s="17"/>
      <c r="G130" s="17">
        <v>0</v>
      </c>
      <c r="H130" s="17">
        <v>0</v>
      </c>
      <c r="I130" s="17">
        <v>0</v>
      </c>
      <c r="J130" s="17">
        <v>0</v>
      </c>
      <c r="K130" s="17">
        <v>0</v>
      </c>
      <c r="L130" s="17">
        <v>0</v>
      </c>
      <c r="M130" s="17"/>
      <c r="N130" s="17">
        <v>0</v>
      </c>
      <c r="O130" s="17">
        <v>0</v>
      </c>
      <c r="P130" s="17">
        <v>0</v>
      </c>
      <c r="Q130" s="17">
        <v>0</v>
      </c>
      <c r="R130" s="17"/>
      <c r="S130" s="17">
        <v>0</v>
      </c>
      <c r="T130" s="17">
        <v>0</v>
      </c>
      <c r="U130" s="17">
        <v>0</v>
      </c>
      <c r="V130" s="17">
        <v>0</v>
      </c>
      <c r="W130" s="17">
        <v>0</v>
      </c>
      <c r="X130" s="17">
        <v>0</v>
      </c>
      <c r="Y130" s="17">
        <v>0</v>
      </c>
      <c r="Z130" s="17">
        <v>0</v>
      </c>
      <c r="AA130" s="17">
        <v>0</v>
      </c>
      <c r="AB130" s="17">
        <v>0</v>
      </c>
      <c r="AC130" s="17">
        <v>0</v>
      </c>
      <c r="AD130" s="17">
        <v>0</v>
      </c>
      <c r="AE130" s="17"/>
      <c r="AF130" s="17">
        <v>0</v>
      </c>
      <c r="AG130" s="17">
        <v>0</v>
      </c>
      <c r="AH130" s="17">
        <v>0</v>
      </c>
      <c r="AI130" s="17">
        <v>0</v>
      </c>
      <c r="AJ130" s="17">
        <v>0</v>
      </c>
      <c r="AK130" s="17">
        <v>0</v>
      </c>
      <c r="AL130" s="17">
        <v>0</v>
      </c>
      <c r="AM130" s="17">
        <v>0</v>
      </c>
      <c r="AN130" s="17">
        <v>0</v>
      </c>
      <c r="AO130" s="17">
        <v>0</v>
      </c>
      <c r="AP130" s="17">
        <v>0</v>
      </c>
      <c r="AQ130" s="17">
        <v>0</v>
      </c>
      <c r="AR130" s="17">
        <v>0</v>
      </c>
      <c r="AS130" s="17">
        <v>0</v>
      </c>
      <c r="AT130" s="17">
        <v>0</v>
      </c>
      <c r="AU130" s="17">
        <v>0</v>
      </c>
      <c r="AV130" s="17"/>
      <c r="AW130" s="17">
        <v>0</v>
      </c>
      <c r="AX130" s="17">
        <v>0</v>
      </c>
      <c r="AY130" s="17"/>
      <c r="AZ130" s="17">
        <v>0</v>
      </c>
      <c r="BA130" s="17">
        <v>0</v>
      </c>
      <c r="BB130" s="17"/>
      <c r="BC130" s="17">
        <v>0</v>
      </c>
      <c r="BD130" s="17">
        <v>0</v>
      </c>
      <c r="BE130" s="17"/>
      <c r="BF130" s="17">
        <v>0</v>
      </c>
      <c r="BG130" s="17">
        <v>0</v>
      </c>
      <c r="BH130" s="17"/>
      <c r="BI130" s="17">
        <v>0</v>
      </c>
      <c r="BJ130" s="17">
        <v>0</v>
      </c>
      <c r="BK130" s="17">
        <v>0</v>
      </c>
      <c r="BL130" s="17">
        <v>0</v>
      </c>
      <c r="BM130" s="17">
        <v>0</v>
      </c>
      <c r="BN130" s="17"/>
      <c r="BO130" s="17">
        <v>0</v>
      </c>
      <c r="BP130" s="17">
        <v>0</v>
      </c>
      <c r="BQ130" s="17">
        <v>0</v>
      </c>
      <c r="BR130" s="17">
        <v>0</v>
      </c>
      <c r="BS130" s="17">
        <v>0</v>
      </c>
      <c r="BT130" s="17">
        <v>0</v>
      </c>
      <c r="BU130" s="17"/>
      <c r="BV130" s="17">
        <v>0</v>
      </c>
      <c r="BW130" s="17">
        <v>0</v>
      </c>
      <c r="BX130" s="17"/>
      <c r="BY130" s="17">
        <v>0</v>
      </c>
      <c r="BZ130" s="17"/>
      <c r="CA130" s="17">
        <v>0</v>
      </c>
      <c r="CB130" s="17"/>
      <c r="CC130" s="17">
        <v>0</v>
      </c>
    </row>
    <row r="131" spans="2:81" x14ac:dyDescent="0.3">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row>
    <row r="132" spans="2:81" x14ac:dyDescent="0.3">
      <c r="B132" s="6" t="s">
        <v>163</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row>
    <row r="133" spans="2:81" x14ac:dyDescent="0.3">
      <c r="B133" s="24" t="s">
        <v>94</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row>
    <row r="134" spans="2:81" x14ac:dyDescent="0.3">
      <c r="B134" t="s">
        <v>152</v>
      </c>
      <c r="C134" s="17">
        <v>7.3992112858940307E-2</v>
      </c>
      <c r="D134" s="17">
        <v>9.9582808307536699E-2</v>
      </c>
      <c r="E134" s="17">
        <v>4.92968134131214E-2</v>
      </c>
      <c r="F134" s="17"/>
      <c r="G134" s="17">
        <v>8.88774339290309E-2</v>
      </c>
      <c r="H134" s="17">
        <v>9.0879384261844998E-2</v>
      </c>
      <c r="I134" s="17">
        <v>0.106520088168085</v>
      </c>
      <c r="J134" s="17">
        <v>7.1529033826052801E-2</v>
      </c>
      <c r="K134" s="17">
        <v>4.4867028653450103E-2</v>
      </c>
      <c r="L134" s="17">
        <v>4.54863587815246E-2</v>
      </c>
      <c r="M134" s="17"/>
      <c r="N134" s="17">
        <v>7.2122969190697994E-2</v>
      </c>
      <c r="O134" s="17">
        <v>8.4227522416420494E-2</v>
      </c>
      <c r="P134" s="17">
        <v>8.2180769731755907E-2</v>
      </c>
      <c r="Q134" s="17">
        <v>5.87492572443006E-2</v>
      </c>
      <c r="R134" s="17"/>
      <c r="S134" s="17">
        <v>9.7357272630249098E-2</v>
      </c>
      <c r="T134" s="17">
        <v>6.8075745070806798E-2</v>
      </c>
      <c r="U134" s="17">
        <v>4.69943535875652E-2</v>
      </c>
      <c r="V134" s="17">
        <v>8.1733509076735794E-2</v>
      </c>
      <c r="W134" s="17">
        <v>8.8361795117173597E-2</v>
      </c>
      <c r="X134" s="17">
        <v>6.4382404373646104E-2</v>
      </c>
      <c r="Y134" s="17">
        <v>3.8077195863368302E-2</v>
      </c>
      <c r="Z134" s="17">
        <v>0.117398721318004</v>
      </c>
      <c r="AA134" s="17">
        <v>8.4028662836010098E-2</v>
      </c>
      <c r="AB134" s="17">
        <v>7.7741381053476499E-2</v>
      </c>
      <c r="AC134" s="17">
        <v>4.8660684794615501E-2</v>
      </c>
      <c r="AD134" s="17">
        <v>6.7301252719538004E-2</v>
      </c>
      <c r="AE134" s="17"/>
      <c r="AF134" s="17">
        <v>0</v>
      </c>
      <c r="AG134" s="17">
        <v>0.11864444732700399</v>
      </c>
      <c r="AH134" s="17">
        <v>7.7582688001722105E-2</v>
      </c>
      <c r="AI134" s="17">
        <v>6.0450518698092197E-2</v>
      </c>
      <c r="AJ134" s="17">
        <v>5.0208160477745803E-2</v>
      </c>
      <c r="AK134" s="17">
        <v>8.1042612580698697E-2</v>
      </c>
      <c r="AL134" s="17">
        <v>8.6541728707885998E-2</v>
      </c>
      <c r="AM134" s="17">
        <v>4.0148255245723602E-2</v>
      </c>
      <c r="AN134" s="17">
        <v>3.8480731713466998E-2</v>
      </c>
      <c r="AO134" s="17">
        <v>7.7194645123521102E-2</v>
      </c>
      <c r="AP134" s="17">
        <v>9.1080981283491999E-2</v>
      </c>
      <c r="AQ134" s="17">
        <v>5.6222376245963102E-2</v>
      </c>
      <c r="AR134" s="17">
        <v>0.102242239734708</v>
      </c>
      <c r="AS134" s="17">
        <v>7.3055836138118793E-2</v>
      </c>
      <c r="AT134" s="17">
        <v>0.155111900015136</v>
      </c>
      <c r="AU134" s="17">
        <v>0.110647130904703</v>
      </c>
      <c r="AV134" s="17"/>
      <c r="AW134" s="17">
        <v>7.0407954043955806E-2</v>
      </c>
      <c r="AX134" s="17">
        <v>7.9740216580027001E-2</v>
      </c>
      <c r="AY134" s="17"/>
      <c r="AZ134" s="17">
        <v>6.5430500489707E-2</v>
      </c>
      <c r="BA134" s="17">
        <v>7.58989609128949E-2</v>
      </c>
      <c r="BB134" s="17"/>
      <c r="BC134" s="17">
        <v>8.7719746790252504E-2</v>
      </c>
      <c r="BD134" s="17">
        <v>6.59965276049716E-2</v>
      </c>
      <c r="BE134" s="17"/>
      <c r="BF134" s="17">
        <v>7.822859986215E-2</v>
      </c>
      <c r="BG134" s="17">
        <v>7.3651678568271595E-2</v>
      </c>
      <c r="BH134" s="17"/>
      <c r="BI134" s="17">
        <v>8.9395191777663599E-2</v>
      </c>
      <c r="BJ134" s="17">
        <v>7.3107935792782797E-2</v>
      </c>
      <c r="BK134" s="17">
        <v>4.9982937305393701E-2</v>
      </c>
      <c r="BL134" s="17">
        <v>0.11333016654917299</v>
      </c>
      <c r="BM134" s="17">
        <v>8.6501203678416003E-2</v>
      </c>
      <c r="BN134" s="17"/>
      <c r="BO134" s="17">
        <v>8.15035660992387E-2</v>
      </c>
      <c r="BP134" s="17">
        <v>9.6667252910420706E-2</v>
      </c>
      <c r="BQ134" s="17">
        <v>5.3581474761126499E-2</v>
      </c>
      <c r="BR134" s="17">
        <v>9.5880210750469805E-2</v>
      </c>
      <c r="BS134" s="17">
        <v>4.6645578362779098E-2</v>
      </c>
      <c r="BT134" s="17">
        <v>3.4494827094908503E-2</v>
      </c>
      <c r="BU134" s="17"/>
      <c r="BV134" s="17">
        <v>8.0878132260408395E-2</v>
      </c>
      <c r="BW134" s="17">
        <v>5.8696323227959799E-2</v>
      </c>
      <c r="BX134" s="17"/>
      <c r="BY134" s="17">
        <v>9.8066210698820905E-2</v>
      </c>
      <c r="BZ134" s="17"/>
      <c r="CA134" s="17">
        <v>0.102108398691592</v>
      </c>
      <c r="CB134" s="17"/>
      <c r="CC134" s="17">
        <v>8.0635915665273505E-2</v>
      </c>
    </row>
    <row r="135" spans="2:81" x14ac:dyDescent="0.3">
      <c r="B135" t="s">
        <v>153</v>
      </c>
      <c r="C135" s="17">
        <v>0.159203339969376</v>
      </c>
      <c r="D135" s="17">
        <v>0.20743674970620099</v>
      </c>
      <c r="E135" s="17">
        <v>0.111852130129746</v>
      </c>
      <c r="F135" s="17"/>
      <c r="G135" s="17">
        <v>0.172368495318071</v>
      </c>
      <c r="H135" s="17">
        <v>0.18311069992151099</v>
      </c>
      <c r="I135" s="17">
        <v>0.14843824186729701</v>
      </c>
      <c r="J135" s="17">
        <v>0.14025702823873001</v>
      </c>
      <c r="K135" s="17">
        <v>0.16718614336033</v>
      </c>
      <c r="L135" s="17">
        <v>0.14971247027030499</v>
      </c>
      <c r="M135" s="17"/>
      <c r="N135" s="17">
        <v>0.21674883500711101</v>
      </c>
      <c r="O135" s="17">
        <v>0.148194650045153</v>
      </c>
      <c r="P135" s="17">
        <v>0.15173160327833099</v>
      </c>
      <c r="Q135" s="17">
        <v>0.114299404825334</v>
      </c>
      <c r="R135" s="17"/>
      <c r="S135" s="17">
        <v>0.24141062516363901</v>
      </c>
      <c r="T135" s="17">
        <v>0.13178352728677101</v>
      </c>
      <c r="U135" s="17">
        <v>0.14068474518608201</v>
      </c>
      <c r="V135" s="17">
        <v>0.16004538060564499</v>
      </c>
      <c r="W135" s="17">
        <v>0.15532289076103301</v>
      </c>
      <c r="X135" s="17">
        <v>0.150563841400185</v>
      </c>
      <c r="Y135" s="17">
        <v>0.167290964506986</v>
      </c>
      <c r="Z135" s="17">
        <v>0.157312239998252</v>
      </c>
      <c r="AA135" s="17">
        <v>0.137489999687504</v>
      </c>
      <c r="AB135" s="17">
        <v>0.15806356190290499</v>
      </c>
      <c r="AC135" s="17">
        <v>0.109052158806815</v>
      </c>
      <c r="AD135" s="17">
        <v>0.123592129203535</v>
      </c>
      <c r="AE135" s="17"/>
      <c r="AF135" s="17">
        <v>0.121472445061673</v>
      </c>
      <c r="AG135" s="17">
        <v>0.17046929705886299</v>
      </c>
      <c r="AH135" s="17">
        <v>0.12699216956362699</v>
      </c>
      <c r="AI135" s="17">
        <v>0.13445773021394899</v>
      </c>
      <c r="AJ135" s="17">
        <v>0.13329141898247601</v>
      </c>
      <c r="AK135" s="17">
        <v>0.176052396288885</v>
      </c>
      <c r="AL135" s="17">
        <v>0.15293360075943399</v>
      </c>
      <c r="AM135" s="17">
        <v>0.14130054664804101</v>
      </c>
      <c r="AN135" s="17">
        <v>0.123088732379911</v>
      </c>
      <c r="AO135" s="17">
        <v>0.195505225151723</v>
      </c>
      <c r="AP135" s="17">
        <v>0.196949699739532</v>
      </c>
      <c r="AQ135" s="17">
        <v>0.19866709669836999</v>
      </c>
      <c r="AR135" s="17">
        <v>0.139676850341653</v>
      </c>
      <c r="AS135" s="17">
        <v>0.195610913635898</v>
      </c>
      <c r="AT135" s="17">
        <v>0.179031459878184</v>
      </c>
      <c r="AU135" s="17">
        <v>0.21643305525012399</v>
      </c>
      <c r="AV135" s="17"/>
      <c r="AW135" s="17">
        <v>0.15350358603146999</v>
      </c>
      <c r="AX135" s="17">
        <v>0.166186019933418</v>
      </c>
      <c r="AY135" s="17"/>
      <c r="AZ135" s="17">
        <v>0.13047436108111299</v>
      </c>
      <c r="BA135" s="17">
        <v>0.16560187743202201</v>
      </c>
      <c r="BB135" s="17"/>
      <c r="BC135" s="17">
        <v>0.14150878900950301</v>
      </c>
      <c r="BD135" s="17">
        <v>0.16557609914583199</v>
      </c>
      <c r="BE135" s="17"/>
      <c r="BF135" s="17">
        <v>0.13898574073908199</v>
      </c>
      <c r="BG135" s="17">
        <v>0.16082797945198901</v>
      </c>
      <c r="BH135" s="17"/>
      <c r="BI135" s="17">
        <v>0.151729023057916</v>
      </c>
      <c r="BJ135" s="17">
        <v>0.186790485967925</v>
      </c>
      <c r="BK135" s="17">
        <v>0.20875718550702099</v>
      </c>
      <c r="BL135" s="17">
        <v>0.120678935165402</v>
      </c>
      <c r="BM135" s="17">
        <v>0.20303882939971399</v>
      </c>
      <c r="BN135" s="17"/>
      <c r="BO135" s="17">
        <v>0.19892530292609401</v>
      </c>
      <c r="BP135" s="17">
        <v>0.15461274834692901</v>
      </c>
      <c r="BQ135" s="17">
        <v>0.17124588547299399</v>
      </c>
      <c r="BR135" s="17">
        <v>0.16160689855113899</v>
      </c>
      <c r="BS135" s="17">
        <v>0.17695109967817299</v>
      </c>
      <c r="BT135" s="17">
        <v>0.118105845035719</v>
      </c>
      <c r="BU135" s="17"/>
      <c r="BV135" s="17">
        <v>0.20540101530997601</v>
      </c>
      <c r="BW135" s="17">
        <v>0.15227298829313901</v>
      </c>
      <c r="BX135" s="17"/>
      <c r="BY135" s="17">
        <v>0.15846581526915299</v>
      </c>
      <c r="BZ135" s="17"/>
      <c r="CA135" s="17">
        <v>0.207459219128243</v>
      </c>
      <c r="CB135" s="17"/>
      <c r="CC135" s="17">
        <v>0.18945813426793801</v>
      </c>
    </row>
    <row r="136" spans="2:81" x14ac:dyDescent="0.3">
      <c r="B136" t="s">
        <v>154</v>
      </c>
      <c r="C136" s="17">
        <v>0.210332941992878</v>
      </c>
      <c r="D136" s="17">
        <v>0.226539691974529</v>
      </c>
      <c r="E136" s="17">
        <v>0.19533802456204</v>
      </c>
      <c r="F136" s="17"/>
      <c r="G136" s="17">
        <v>0.213137911615564</v>
      </c>
      <c r="H136" s="17">
        <v>0.18860258309075301</v>
      </c>
      <c r="I136" s="17">
        <v>0.18822634490734899</v>
      </c>
      <c r="J136" s="17">
        <v>0.19787638964009499</v>
      </c>
      <c r="K136" s="17">
        <v>0.19588500032817199</v>
      </c>
      <c r="L136" s="17">
        <v>0.26379517846325801</v>
      </c>
      <c r="M136" s="17"/>
      <c r="N136" s="17">
        <v>0.23449381595299901</v>
      </c>
      <c r="O136" s="17">
        <v>0.227604369316287</v>
      </c>
      <c r="P136" s="17">
        <v>0.185785268937287</v>
      </c>
      <c r="Q136" s="17">
        <v>0.18777400923815199</v>
      </c>
      <c r="R136" s="17"/>
      <c r="S136" s="17">
        <v>0.23392630517518101</v>
      </c>
      <c r="T136" s="17">
        <v>0.207080044386345</v>
      </c>
      <c r="U136" s="17">
        <v>0.19775325195349699</v>
      </c>
      <c r="V136" s="17">
        <v>0.176355849376578</v>
      </c>
      <c r="W136" s="17">
        <v>0.21361223390278</v>
      </c>
      <c r="X136" s="17">
        <v>0.192426047953138</v>
      </c>
      <c r="Y136" s="17">
        <v>0.23016618361004201</v>
      </c>
      <c r="Z136" s="17">
        <v>0.19518478458282901</v>
      </c>
      <c r="AA136" s="17">
        <v>0.210996221509923</v>
      </c>
      <c r="AB136" s="17">
        <v>0.21325837600160799</v>
      </c>
      <c r="AC136" s="17">
        <v>0.26985727394570602</v>
      </c>
      <c r="AD136" s="17">
        <v>0.153116092694594</v>
      </c>
      <c r="AE136" s="17"/>
      <c r="AF136" s="17">
        <v>9.0171405220908898E-2</v>
      </c>
      <c r="AG136" s="17">
        <v>0.201430230933837</v>
      </c>
      <c r="AH136" s="17">
        <v>0.15572490085608601</v>
      </c>
      <c r="AI136" s="17">
        <v>0.14554580164742101</v>
      </c>
      <c r="AJ136" s="17">
        <v>0.21898016398766901</v>
      </c>
      <c r="AK136" s="17">
        <v>0.216456378286985</v>
      </c>
      <c r="AL136" s="17">
        <v>0.180617938924472</v>
      </c>
      <c r="AM136" s="17">
        <v>0.22073929391897501</v>
      </c>
      <c r="AN136" s="17">
        <v>0.26288865282844798</v>
      </c>
      <c r="AO136" s="17">
        <v>0.112466587842599</v>
      </c>
      <c r="AP136" s="17">
        <v>0.232343090172624</v>
      </c>
      <c r="AQ136" s="17">
        <v>0.29755588438687502</v>
      </c>
      <c r="AR136" s="17">
        <v>0.26805155095862598</v>
      </c>
      <c r="AS136" s="17">
        <v>0.30800594245024399</v>
      </c>
      <c r="AT136" s="17">
        <v>0.203705468916801</v>
      </c>
      <c r="AU136" s="17">
        <v>0.22440358659877899</v>
      </c>
      <c r="AV136" s="17"/>
      <c r="AW136" s="17">
        <v>0.220552927046961</v>
      </c>
      <c r="AX136" s="17">
        <v>0.19700536350449799</v>
      </c>
      <c r="AY136" s="17"/>
      <c r="AZ136" s="17">
        <v>0.22724983584574601</v>
      </c>
      <c r="BA136" s="17">
        <v>0.206565200038311</v>
      </c>
      <c r="BB136" s="17"/>
      <c r="BC136" s="17">
        <v>0.212030401489265</v>
      </c>
      <c r="BD136" s="17">
        <v>0.211286352017338</v>
      </c>
      <c r="BE136" s="17"/>
      <c r="BF136" s="17">
        <v>0.22478734253926699</v>
      </c>
      <c r="BG136" s="17">
        <v>0.20917141981817899</v>
      </c>
      <c r="BH136" s="17"/>
      <c r="BI136" s="17">
        <v>0.22536803818305201</v>
      </c>
      <c r="BJ136" s="17">
        <v>0.22073299386356299</v>
      </c>
      <c r="BK136" s="17">
        <v>0.241536451460588</v>
      </c>
      <c r="BL136" s="17">
        <v>0.21581469486504301</v>
      </c>
      <c r="BM136" s="17">
        <v>0.15400226369258499</v>
      </c>
      <c r="BN136" s="17"/>
      <c r="BO136" s="17">
        <v>0.23154164699461299</v>
      </c>
      <c r="BP136" s="17">
        <v>0.21848703518681201</v>
      </c>
      <c r="BQ136" s="17">
        <v>0.25663014977749798</v>
      </c>
      <c r="BR136" s="17">
        <v>0.19112162748769701</v>
      </c>
      <c r="BS136" s="17">
        <v>0.15788800990068</v>
      </c>
      <c r="BT136" s="17">
        <v>0.22731104266181701</v>
      </c>
      <c r="BU136" s="17"/>
      <c r="BV136" s="17">
        <v>0.23508568418655501</v>
      </c>
      <c r="BW136" s="17">
        <v>0.19411263579930199</v>
      </c>
      <c r="BX136" s="17"/>
      <c r="BY136" s="17">
        <v>0.21312926329550499</v>
      </c>
      <c r="BZ136" s="17"/>
      <c r="CA136" s="17">
        <v>0.209522961450234</v>
      </c>
      <c r="CB136" s="17"/>
      <c r="CC136" s="17">
        <v>0.23826615813577001</v>
      </c>
    </row>
    <row r="137" spans="2:81" x14ac:dyDescent="0.3">
      <c r="B137" t="s">
        <v>155</v>
      </c>
      <c r="C137" s="17">
        <v>0.41882225057288203</v>
      </c>
      <c r="D137" s="17">
        <v>0.351618698703073</v>
      </c>
      <c r="E137" s="17">
        <v>0.48303183750231099</v>
      </c>
      <c r="F137" s="17"/>
      <c r="G137" s="17">
        <v>0.395377670823302</v>
      </c>
      <c r="H137" s="17">
        <v>0.42826529826412602</v>
      </c>
      <c r="I137" s="17">
        <v>0.440854683060181</v>
      </c>
      <c r="J137" s="17">
        <v>0.44141737796410302</v>
      </c>
      <c r="K137" s="17">
        <v>0.42146578344128999</v>
      </c>
      <c r="L137" s="17">
        <v>0.388875153983957</v>
      </c>
      <c r="M137" s="17"/>
      <c r="N137" s="17">
        <v>0.37315197673776301</v>
      </c>
      <c r="O137" s="17">
        <v>0.39177807394667702</v>
      </c>
      <c r="P137" s="17">
        <v>0.44225852281308098</v>
      </c>
      <c r="Q137" s="17">
        <v>0.47720912591654502</v>
      </c>
      <c r="R137" s="17"/>
      <c r="S137" s="17">
        <v>0.308164101519183</v>
      </c>
      <c r="T137" s="17">
        <v>0.460748386100156</v>
      </c>
      <c r="U137" s="17">
        <v>0.52297255734381498</v>
      </c>
      <c r="V137" s="17">
        <v>0.47565586182358199</v>
      </c>
      <c r="W137" s="17">
        <v>0.39117669756856299</v>
      </c>
      <c r="X137" s="17">
        <v>0.45053705073015599</v>
      </c>
      <c r="Y137" s="17">
        <v>0.41278972534500702</v>
      </c>
      <c r="Z137" s="17">
        <v>0.39593824204744499</v>
      </c>
      <c r="AA137" s="17">
        <v>0.41707946730859302</v>
      </c>
      <c r="AB137" s="17">
        <v>0.37103155577765601</v>
      </c>
      <c r="AC137" s="17">
        <v>0.46703900310345198</v>
      </c>
      <c r="AD137" s="17">
        <v>0.38949607127378699</v>
      </c>
      <c r="AE137" s="17"/>
      <c r="AF137" s="17">
        <v>0.47930759327143102</v>
      </c>
      <c r="AG137" s="17">
        <v>0.36846516460600898</v>
      </c>
      <c r="AH137" s="17">
        <v>0.47374740483651501</v>
      </c>
      <c r="AI137" s="17">
        <v>0.51458058164282205</v>
      </c>
      <c r="AJ137" s="17">
        <v>0.455595632715661</v>
      </c>
      <c r="AK137" s="17">
        <v>0.39550531263536998</v>
      </c>
      <c r="AL137" s="17">
        <v>0.44723390765321502</v>
      </c>
      <c r="AM137" s="17">
        <v>0.40457720491900301</v>
      </c>
      <c r="AN137" s="17">
        <v>0.46574481036488902</v>
      </c>
      <c r="AO137" s="17">
        <v>0.50356411814186597</v>
      </c>
      <c r="AP137" s="17">
        <v>0.30135687488978702</v>
      </c>
      <c r="AQ137" s="17">
        <v>0.37921456224519801</v>
      </c>
      <c r="AR137" s="17">
        <v>0.42129844537661598</v>
      </c>
      <c r="AS137" s="17">
        <v>0.36192556386221297</v>
      </c>
      <c r="AT137" s="17">
        <v>0.314160346929171</v>
      </c>
      <c r="AU137" s="17">
        <v>0.36505716389912901</v>
      </c>
      <c r="AV137" s="17"/>
      <c r="AW137" s="17">
        <v>0.42328841008261098</v>
      </c>
      <c r="AX137" s="17">
        <v>0.41537450069750598</v>
      </c>
      <c r="AY137" s="17"/>
      <c r="AZ137" s="17">
        <v>0.42973601758298002</v>
      </c>
      <c r="BA137" s="17">
        <v>0.41639152905840299</v>
      </c>
      <c r="BB137" s="17"/>
      <c r="BC137" s="17">
        <v>0.43227909488985</v>
      </c>
      <c r="BD137" s="17">
        <v>0.41130232711944997</v>
      </c>
      <c r="BE137" s="17"/>
      <c r="BF137" s="17">
        <v>0.454460466337891</v>
      </c>
      <c r="BG137" s="17">
        <v>0.41595844603495502</v>
      </c>
      <c r="BH137" s="17"/>
      <c r="BI137" s="17">
        <v>0.41563148799537603</v>
      </c>
      <c r="BJ137" s="17">
        <v>0.40825575616608101</v>
      </c>
      <c r="BK137" s="17">
        <v>0.38462870518690001</v>
      </c>
      <c r="BL137" s="17">
        <v>0.41792632583357903</v>
      </c>
      <c r="BM137" s="17">
        <v>0.438509390027358</v>
      </c>
      <c r="BN137" s="17"/>
      <c r="BO137" s="17">
        <v>0.390062437462592</v>
      </c>
      <c r="BP137" s="17">
        <v>0.42490165320533702</v>
      </c>
      <c r="BQ137" s="17">
        <v>0.37345223115977899</v>
      </c>
      <c r="BR137" s="17">
        <v>0.44487649353895498</v>
      </c>
      <c r="BS137" s="17">
        <v>0.45547865778676599</v>
      </c>
      <c r="BT137" s="17">
        <v>0.36477548950046101</v>
      </c>
      <c r="BU137" s="17"/>
      <c r="BV137" s="17">
        <v>0.37793310096342198</v>
      </c>
      <c r="BW137" s="17">
        <v>0.46449607911520802</v>
      </c>
      <c r="BX137" s="17"/>
      <c r="BY137" s="17">
        <v>0.44195692499509598</v>
      </c>
      <c r="BZ137" s="17"/>
      <c r="CA137" s="17">
        <v>0.38941854687573102</v>
      </c>
      <c r="CB137" s="17"/>
      <c r="CC137" s="17">
        <v>0.39176638679550502</v>
      </c>
    </row>
    <row r="138" spans="2:81" x14ac:dyDescent="0.3">
      <c r="B138" t="s">
        <v>92</v>
      </c>
      <c r="C138" s="17">
        <v>0.13764935460592301</v>
      </c>
      <c r="D138" s="17">
        <v>0.11482205130865999</v>
      </c>
      <c r="E138" s="17">
        <v>0.160481194392781</v>
      </c>
      <c r="F138" s="17"/>
      <c r="G138" s="17">
        <v>0.13023848831403201</v>
      </c>
      <c r="H138" s="17">
        <v>0.109142034461764</v>
      </c>
      <c r="I138" s="17">
        <v>0.115960641997088</v>
      </c>
      <c r="J138" s="17">
        <v>0.14892017033101901</v>
      </c>
      <c r="K138" s="17">
        <v>0.170596044216757</v>
      </c>
      <c r="L138" s="17">
        <v>0.15213083850095499</v>
      </c>
      <c r="M138" s="17"/>
      <c r="N138" s="17">
        <v>0.10348240311142901</v>
      </c>
      <c r="O138" s="17">
        <v>0.148195384275462</v>
      </c>
      <c r="P138" s="17">
        <v>0.138043835239546</v>
      </c>
      <c r="Q138" s="17">
        <v>0.16196820277566801</v>
      </c>
      <c r="R138" s="17"/>
      <c r="S138" s="17">
        <v>0.119141695511748</v>
      </c>
      <c r="T138" s="17">
        <v>0.13231229715592199</v>
      </c>
      <c r="U138" s="17">
        <v>9.1595091929040806E-2</v>
      </c>
      <c r="V138" s="17">
        <v>0.10620939911746</v>
      </c>
      <c r="W138" s="17">
        <v>0.15152638265044999</v>
      </c>
      <c r="X138" s="17">
        <v>0.14209065554287501</v>
      </c>
      <c r="Y138" s="17">
        <v>0.151675930674597</v>
      </c>
      <c r="Z138" s="17">
        <v>0.13416601205347001</v>
      </c>
      <c r="AA138" s="17">
        <v>0.15040564865796999</v>
      </c>
      <c r="AB138" s="17">
        <v>0.17990512526435401</v>
      </c>
      <c r="AC138" s="17">
        <v>0.10539087934941201</v>
      </c>
      <c r="AD138" s="17">
        <v>0.266494454108547</v>
      </c>
      <c r="AE138" s="17"/>
      <c r="AF138" s="17">
        <v>0.309048556445986</v>
      </c>
      <c r="AG138" s="17">
        <v>0.14099086007428799</v>
      </c>
      <c r="AH138" s="17">
        <v>0.16595283674205</v>
      </c>
      <c r="AI138" s="17">
        <v>0.14496536779771499</v>
      </c>
      <c r="AJ138" s="17">
        <v>0.14192462383644799</v>
      </c>
      <c r="AK138" s="17">
        <v>0.130943300208062</v>
      </c>
      <c r="AL138" s="17">
        <v>0.132672823954993</v>
      </c>
      <c r="AM138" s="17">
        <v>0.19323469926825801</v>
      </c>
      <c r="AN138" s="17">
        <v>0.109797072713285</v>
      </c>
      <c r="AO138" s="17">
        <v>0.111269423740291</v>
      </c>
      <c r="AP138" s="17">
        <v>0.178269353914564</v>
      </c>
      <c r="AQ138" s="17">
        <v>6.8340080423593699E-2</v>
      </c>
      <c r="AR138" s="17">
        <v>6.8730913588396503E-2</v>
      </c>
      <c r="AS138" s="17">
        <v>6.1401743913526902E-2</v>
      </c>
      <c r="AT138" s="17">
        <v>0.147990824260708</v>
      </c>
      <c r="AU138" s="17">
        <v>8.34590633472653E-2</v>
      </c>
      <c r="AV138" s="17"/>
      <c r="AW138" s="17">
        <v>0.132247122795001</v>
      </c>
      <c r="AX138" s="17">
        <v>0.14169389928455101</v>
      </c>
      <c r="AY138" s="17"/>
      <c r="AZ138" s="17">
        <v>0.147109285000454</v>
      </c>
      <c r="BA138" s="17">
        <v>0.13554243255836901</v>
      </c>
      <c r="BB138" s="17"/>
      <c r="BC138" s="17">
        <v>0.12646196782112901</v>
      </c>
      <c r="BD138" s="17">
        <v>0.14583869411240799</v>
      </c>
      <c r="BE138" s="17"/>
      <c r="BF138" s="17">
        <v>0.10353785052161001</v>
      </c>
      <c r="BG138" s="17">
        <v>0.14039047612660499</v>
      </c>
      <c r="BH138" s="17"/>
      <c r="BI138" s="17">
        <v>0.11787625898599199</v>
      </c>
      <c r="BJ138" s="17">
        <v>0.111112828209649</v>
      </c>
      <c r="BK138" s="17">
        <v>0.11509472054009701</v>
      </c>
      <c r="BL138" s="17">
        <v>0.13224987758680301</v>
      </c>
      <c r="BM138" s="17">
        <v>0.117948313201928</v>
      </c>
      <c r="BN138" s="17"/>
      <c r="BO138" s="17">
        <v>9.7967046517461701E-2</v>
      </c>
      <c r="BP138" s="17">
        <v>0.105331310350501</v>
      </c>
      <c r="BQ138" s="17">
        <v>0.14509025882860199</v>
      </c>
      <c r="BR138" s="17">
        <v>0.10651476967173901</v>
      </c>
      <c r="BS138" s="17">
        <v>0.16303665427160099</v>
      </c>
      <c r="BT138" s="17">
        <v>0.25531279570709497</v>
      </c>
      <c r="BU138" s="17"/>
      <c r="BV138" s="17">
        <v>0.100702067279639</v>
      </c>
      <c r="BW138" s="17">
        <v>0.130421973564392</v>
      </c>
      <c r="BX138" s="17"/>
      <c r="BY138" s="17">
        <v>8.8381785741426203E-2</v>
      </c>
      <c r="BZ138" s="17"/>
      <c r="CA138" s="17">
        <v>9.1490873854200003E-2</v>
      </c>
      <c r="CB138" s="17"/>
      <c r="CC138" s="17">
        <v>9.9873405135513696E-2</v>
      </c>
    </row>
    <row r="139" spans="2:81" x14ac:dyDescent="0.3">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row>
    <row r="140" spans="2:81" x14ac:dyDescent="0.3">
      <c r="B140" s="6" t="s">
        <v>164</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row>
    <row r="141" spans="2:81" x14ac:dyDescent="0.3">
      <c r="B141" s="24" t="s">
        <v>94</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row>
    <row r="142" spans="2:81" x14ac:dyDescent="0.3">
      <c r="B142" t="s">
        <v>152</v>
      </c>
      <c r="C142" s="17">
        <v>0.21514255453328099</v>
      </c>
      <c r="D142" s="17">
        <v>0.23620703085022299</v>
      </c>
      <c r="E142" s="17">
        <v>0.19454013560678801</v>
      </c>
      <c r="F142" s="17"/>
      <c r="G142" s="17">
        <v>0.210834848848029</v>
      </c>
      <c r="H142" s="17">
        <v>0.19601437324916199</v>
      </c>
      <c r="I142" s="17">
        <v>0.22234997347499699</v>
      </c>
      <c r="J142" s="17">
        <v>0.23299107698806701</v>
      </c>
      <c r="K142" s="17">
        <v>0.23201391469225899</v>
      </c>
      <c r="L142" s="17">
        <v>0.201960971293146</v>
      </c>
      <c r="M142" s="17"/>
      <c r="N142" s="17">
        <v>0.234268122342668</v>
      </c>
      <c r="O142" s="17">
        <v>0.19010891666527999</v>
      </c>
      <c r="P142" s="17">
        <v>0.253233637201081</v>
      </c>
      <c r="Q142" s="17">
        <v>0.18308811225159999</v>
      </c>
      <c r="R142" s="17"/>
      <c r="S142" s="17">
        <v>0.23689571679636301</v>
      </c>
      <c r="T142" s="17">
        <v>0.18968176219510199</v>
      </c>
      <c r="U142" s="17">
        <v>0.22373014267956601</v>
      </c>
      <c r="V142" s="17">
        <v>0.28884035493891103</v>
      </c>
      <c r="W142" s="17">
        <v>0.236772362999426</v>
      </c>
      <c r="X142" s="17">
        <v>0.21818125283464099</v>
      </c>
      <c r="Y142" s="17">
        <v>0.17463597588329299</v>
      </c>
      <c r="Z142" s="17">
        <v>0.25991290704574899</v>
      </c>
      <c r="AA142" s="17">
        <v>0.201394673701315</v>
      </c>
      <c r="AB142" s="17">
        <v>0.19308109458388101</v>
      </c>
      <c r="AC142" s="17">
        <v>0.179860191585304</v>
      </c>
      <c r="AD142" s="17">
        <v>0.144026037501153</v>
      </c>
      <c r="AE142" s="17"/>
      <c r="AF142" s="17">
        <v>0.22247231512528501</v>
      </c>
      <c r="AG142" s="17">
        <v>0.212980692336836</v>
      </c>
      <c r="AH142" s="17">
        <v>0.15912254107543899</v>
      </c>
      <c r="AI142" s="17">
        <v>0.177876560602375</v>
      </c>
      <c r="AJ142" s="17">
        <v>0.229895891243523</v>
      </c>
      <c r="AK142" s="17">
        <v>0.196472037967344</v>
      </c>
      <c r="AL142" s="17">
        <v>0.16395060555277199</v>
      </c>
      <c r="AM142" s="17">
        <v>0.27250248168093999</v>
      </c>
      <c r="AN142" s="17">
        <v>0.17240289318333099</v>
      </c>
      <c r="AO142" s="17">
        <v>0.28833961721658302</v>
      </c>
      <c r="AP142" s="17">
        <v>0.23021583132408899</v>
      </c>
      <c r="AQ142" s="17">
        <v>0.219791935723296</v>
      </c>
      <c r="AR142" s="17">
        <v>0.23424953646244701</v>
      </c>
      <c r="AS142" s="17">
        <v>0.198815439508604</v>
      </c>
      <c r="AT142" s="17">
        <v>0.32483737460861301</v>
      </c>
      <c r="AU142" s="17">
        <v>0.25581920235449701</v>
      </c>
      <c r="AV142" s="17"/>
      <c r="AW142" s="17">
        <v>0.20604585252268101</v>
      </c>
      <c r="AX142" s="17">
        <v>0.22887454313146999</v>
      </c>
      <c r="AY142" s="17"/>
      <c r="AZ142" s="17">
        <v>0.19074917099437</v>
      </c>
      <c r="BA142" s="17">
        <v>0.220575465289401</v>
      </c>
      <c r="BB142" s="17"/>
      <c r="BC142" s="17">
        <v>0.19889876109459201</v>
      </c>
      <c r="BD142" s="17">
        <v>0.22638689556594499</v>
      </c>
      <c r="BE142" s="17"/>
      <c r="BF142" s="17">
        <v>0.19794378263064599</v>
      </c>
      <c r="BG142" s="17">
        <v>0.21652460803860499</v>
      </c>
      <c r="BH142" s="17"/>
      <c r="BI142" s="17">
        <v>0.27812289734045997</v>
      </c>
      <c r="BJ142" s="17">
        <v>0.19191706995423399</v>
      </c>
      <c r="BK142" s="17">
        <v>0.142227403375142</v>
      </c>
      <c r="BL142" s="17">
        <v>0.29120381034294601</v>
      </c>
      <c r="BM142" s="17">
        <v>0.166596924943723</v>
      </c>
      <c r="BN142" s="17"/>
      <c r="BO142" s="17">
        <v>0.16470794365938601</v>
      </c>
      <c r="BP142" s="17">
        <v>0.288385364242079</v>
      </c>
      <c r="BQ142" s="17">
        <v>0.18872711945617601</v>
      </c>
      <c r="BR142" s="17">
        <v>0.27353191412878702</v>
      </c>
      <c r="BS142" s="17">
        <v>0.139345174662273</v>
      </c>
      <c r="BT142" s="17">
        <v>0.182025056918484</v>
      </c>
      <c r="BU142" s="17"/>
      <c r="BV142" s="17">
        <v>0.16236211003873899</v>
      </c>
      <c r="BW142" s="17">
        <v>0.24673352581164301</v>
      </c>
      <c r="BX142" s="17"/>
      <c r="BY142" s="17">
        <v>0.23967191606921201</v>
      </c>
      <c r="BZ142" s="17"/>
      <c r="CA142" s="17">
        <v>0.193396279988785</v>
      </c>
      <c r="CB142" s="17"/>
      <c r="CC142" s="17">
        <v>0.18141055591861399</v>
      </c>
    </row>
    <row r="143" spans="2:81" x14ac:dyDescent="0.3">
      <c r="B143" t="s">
        <v>153</v>
      </c>
      <c r="C143" s="17">
        <v>0.29948648089366298</v>
      </c>
      <c r="D143" s="17">
        <v>0.30587542122995498</v>
      </c>
      <c r="E143" s="17">
        <v>0.29442946049395502</v>
      </c>
      <c r="F143" s="17"/>
      <c r="G143" s="17">
        <v>0.303434616169172</v>
      </c>
      <c r="H143" s="17">
        <v>0.32259112724290301</v>
      </c>
      <c r="I143" s="17">
        <v>0.345097047425172</v>
      </c>
      <c r="J143" s="17">
        <v>0.23503330456569099</v>
      </c>
      <c r="K143" s="17">
        <v>0.24449665251376301</v>
      </c>
      <c r="L143" s="17">
        <v>0.33017300693657597</v>
      </c>
      <c r="M143" s="17"/>
      <c r="N143" s="17">
        <v>0.31416752729389102</v>
      </c>
      <c r="O143" s="17">
        <v>0.34516632498184702</v>
      </c>
      <c r="P143" s="17">
        <v>0.28400980948390198</v>
      </c>
      <c r="Q143" s="17">
        <v>0.252144191719752</v>
      </c>
      <c r="R143" s="17"/>
      <c r="S143" s="17">
        <v>0.336044339117816</v>
      </c>
      <c r="T143" s="17">
        <v>0.36416960991201103</v>
      </c>
      <c r="U143" s="17">
        <v>0.278801158756811</v>
      </c>
      <c r="V143" s="17">
        <v>0.25215136093865798</v>
      </c>
      <c r="W143" s="17">
        <v>0.31833728303169501</v>
      </c>
      <c r="X143" s="17">
        <v>0.25965363688541998</v>
      </c>
      <c r="Y143" s="17">
        <v>0.35362587445548799</v>
      </c>
      <c r="Z143" s="17">
        <v>0.26247273941902499</v>
      </c>
      <c r="AA143" s="17">
        <v>0.27785188738817301</v>
      </c>
      <c r="AB143" s="17">
        <v>0.28001135773022801</v>
      </c>
      <c r="AC143" s="17">
        <v>0.261955852910772</v>
      </c>
      <c r="AD143" s="17">
        <v>0.22645436057059801</v>
      </c>
      <c r="AE143" s="17"/>
      <c r="AF143" s="17">
        <v>9.6165996511710802E-2</v>
      </c>
      <c r="AG143" s="17">
        <v>0.261963546847849</v>
      </c>
      <c r="AH143" s="17">
        <v>0.255878702485203</v>
      </c>
      <c r="AI143" s="17">
        <v>0.199693600815117</v>
      </c>
      <c r="AJ143" s="17">
        <v>0.24394442897038199</v>
      </c>
      <c r="AK143" s="17">
        <v>0.357897723471229</v>
      </c>
      <c r="AL143" s="17">
        <v>0.33447544869259099</v>
      </c>
      <c r="AM143" s="17">
        <v>0.23104456826223699</v>
      </c>
      <c r="AN143" s="17">
        <v>0.35097935425442101</v>
      </c>
      <c r="AO143" s="17">
        <v>0.222750690482477</v>
      </c>
      <c r="AP143" s="17">
        <v>0.30267043760773099</v>
      </c>
      <c r="AQ143" s="17">
        <v>0.35800001903797002</v>
      </c>
      <c r="AR143" s="17">
        <v>0.33291743973584498</v>
      </c>
      <c r="AS143" s="17">
        <v>0.37961405484878902</v>
      </c>
      <c r="AT143" s="17">
        <v>0.334892793791361</v>
      </c>
      <c r="AU143" s="17">
        <v>0.386880694126924</v>
      </c>
      <c r="AV143" s="17"/>
      <c r="AW143" s="17">
        <v>0.31640563127749299</v>
      </c>
      <c r="AX143" s="17">
        <v>0.27443107663487598</v>
      </c>
      <c r="AY143" s="17"/>
      <c r="AZ143" s="17">
        <v>0.26637232753029999</v>
      </c>
      <c r="BA143" s="17">
        <v>0.30686168735900099</v>
      </c>
      <c r="BB143" s="17"/>
      <c r="BC143" s="17">
        <v>0.27409730677588801</v>
      </c>
      <c r="BD143" s="17">
        <v>0.31661610657955902</v>
      </c>
      <c r="BE143" s="17"/>
      <c r="BF143" s="17">
        <v>0.29066030046486602</v>
      </c>
      <c r="BG143" s="17">
        <v>0.30019573232564301</v>
      </c>
      <c r="BH143" s="17"/>
      <c r="BI143" s="17">
        <v>0.377904120529512</v>
      </c>
      <c r="BJ143" s="17">
        <v>0.28986072557818698</v>
      </c>
      <c r="BK143" s="17">
        <v>0.33183390986747802</v>
      </c>
      <c r="BL143" s="17">
        <v>0.25723264833284198</v>
      </c>
      <c r="BM143" s="17">
        <v>0.29687001995074502</v>
      </c>
      <c r="BN143" s="17"/>
      <c r="BO143" s="17">
        <v>0.30500810338137002</v>
      </c>
      <c r="BP143" s="17">
        <v>0.36303679044739701</v>
      </c>
      <c r="BQ143" s="17">
        <v>0.33332852960324399</v>
      </c>
      <c r="BR143" s="17">
        <v>0.28427519827560599</v>
      </c>
      <c r="BS143" s="17">
        <v>0.230420847867229</v>
      </c>
      <c r="BT143" s="17">
        <v>0.286800670325836</v>
      </c>
      <c r="BU143" s="17"/>
      <c r="BV143" s="17">
        <v>0.30313056062340499</v>
      </c>
      <c r="BW143" s="17">
        <v>0.26524877113564699</v>
      </c>
      <c r="BX143" s="17"/>
      <c r="BY143" s="17">
        <v>0.33814073134051498</v>
      </c>
      <c r="BZ143" s="17"/>
      <c r="CA143" s="17">
        <v>0.33010839913783402</v>
      </c>
      <c r="CB143" s="17"/>
      <c r="CC143" s="17">
        <v>0.286373464337495</v>
      </c>
    </row>
    <row r="144" spans="2:81" x14ac:dyDescent="0.3">
      <c r="B144" t="s">
        <v>154</v>
      </c>
      <c r="C144" s="17">
        <v>0.17534539259652099</v>
      </c>
      <c r="D144" s="17">
        <v>0.176578414114822</v>
      </c>
      <c r="E144" s="17">
        <v>0.174833050558697</v>
      </c>
      <c r="F144" s="17"/>
      <c r="G144" s="17">
        <v>0.21994652519348201</v>
      </c>
      <c r="H144" s="17">
        <v>0.183899330830086</v>
      </c>
      <c r="I144" s="17">
        <v>0.101601055555188</v>
      </c>
      <c r="J144" s="17">
        <v>0.16127448838804501</v>
      </c>
      <c r="K144" s="17">
        <v>0.18522446598980599</v>
      </c>
      <c r="L144" s="17">
        <v>0.20314854732837001</v>
      </c>
      <c r="M144" s="17"/>
      <c r="N144" s="17">
        <v>0.18329291285400201</v>
      </c>
      <c r="O144" s="17">
        <v>0.142955135610357</v>
      </c>
      <c r="P144" s="17">
        <v>0.19692850576340201</v>
      </c>
      <c r="Q144" s="17">
        <v>0.18284827527354</v>
      </c>
      <c r="R144" s="17"/>
      <c r="S144" s="17">
        <v>0.14449392799563399</v>
      </c>
      <c r="T144" s="17">
        <v>0.173898302586665</v>
      </c>
      <c r="U144" s="17">
        <v>0.184251416854148</v>
      </c>
      <c r="V144" s="17">
        <v>0.157432252123894</v>
      </c>
      <c r="W144" s="17">
        <v>0.16605217141186501</v>
      </c>
      <c r="X144" s="17">
        <v>0.17693717473002299</v>
      </c>
      <c r="Y144" s="17">
        <v>0.17039771859408001</v>
      </c>
      <c r="Z144" s="17">
        <v>0.23358641975274599</v>
      </c>
      <c r="AA144" s="17">
        <v>0.17391174728422401</v>
      </c>
      <c r="AB144" s="17">
        <v>0.18606758300459</v>
      </c>
      <c r="AC144" s="17">
        <v>0.234275552145288</v>
      </c>
      <c r="AD144" s="17">
        <v>0.183478617716441</v>
      </c>
      <c r="AE144" s="17"/>
      <c r="AF144" s="17">
        <v>8.8791091571332595E-2</v>
      </c>
      <c r="AG144" s="17">
        <v>0.132403132041053</v>
      </c>
      <c r="AH144" s="17">
        <v>0.13673660680199701</v>
      </c>
      <c r="AI144" s="17">
        <v>0.202639577916816</v>
      </c>
      <c r="AJ144" s="17">
        <v>0.18142217027742899</v>
      </c>
      <c r="AK144" s="17">
        <v>0.155937603156768</v>
      </c>
      <c r="AL144" s="17">
        <v>0.23651609444605601</v>
      </c>
      <c r="AM144" s="17">
        <v>0.19300688395479601</v>
      </c>
      <c r="AN144" s="17">
        <v>0.231875697883791</v>
      </c>
      <c r="AO144" s="17">
        <v>0.159199840130304</v>
      </c>
      <c r="AP144" s="17">
        <v>0.181935808166757</v>
      </c>
      <c r="AQ144" s="17">
        <v>0.15048255105144001</v>
      </c>
      <c r="AR144" s="17">
        <v>0.176557492720711</v>
      </c>
      <c r="AS144" s="17">
        <v>9.2145328444029506E-2</v>
      </c>
      <c r="AT144" s="17">
        <v>0.17219125514470601</v>
      </c>
      <c r="AU144" s="17">
        <v>0.18815043748591101</v>
      </c>
      <c r="AV144" s="17"/>
      <c r="AW144" s="17">
        <v>0.18570080218618501</v>
      </c>
      <c r="AX144" s="17">
        <v>0.16020626290648801</v>
      </c>
      <c r="AY144" s="17"/>
      <c r="AZ144" s="17">
        <v>0.19112075598197101</v>
      </c>
      <c r="BA144" s="17">
        <v>0.17183189307392299</v>
      </c>
      <c r="BB144" s="17"/>
      <c r="BC144" s="17">
        <v>0.172979849643634</v>
      </c>
      <c r="BD144" s="17">
        <v>0.176016626933584</v>
      </c>
      <c r="BE144" s="17"/>
      <c r="BF144" s="17">
        <v>0.155619059189295</v>
      </c>
      <c r="BG144" s="17">
        <v>0.176930555094575</v>
      </c>
      <c r="BH144" s="17"/>
      <c r="BI144" s="17">
        <v>0.14934565983418699</v>
      </c>
      <c r="BJ144" s="17">
        <v>0.19172369578194101</v>
      </c>
      <c r="BK144" s="17">
        <v>0.18309799321068701</v>
      </c>
      <c r="BL144" s="17">
        <v>0.162111998107448</v>
      </c>
      <c r="BM144" s="17">
        <v>0.20500603867502801</v>
      </c>
      <c r="BN144" s="17"/>
      <c r="BO144" s="17">
        <v>0.21443025637308899</v>
      </c>
      <c r="BP144" s="17">
        <v>0.15186779557910099</v>
      </c>
      <c r="BQ144" s="17">
        <v>0.18468120510168601</v>
      </c>
      <c r="BR144" s="17">
        <v>0.17126891127367799</v>
      </c>
      <c r="BS144" s="17">
        <v>0.20193567939836499</v>
      </c>
      <c r="BT144" s="17">
        <v>0.12327685868853</v>
      </c>
      <c r="BU144" s="17"/>
      <c r="BV144" s="17">
        <v>0.20944696212000299</v>
      </c>
      <c r="BW144" s="17">
        <v>0.15885183096983199</v>
      </c>
      <c r="BX144" s="17"/>
      <c r="BY144" s="17">
        <v>0.19307950217470499</v>
      </c>
      <c r="BZ144" s="17"/>
      <c r="CA144" s="17">
        <v>0.18742901374773899</v>
      </c>
      <c r="CB144" s="17"/>
      <c r="CC144" s="17">
        <v>0.20519778124506199</v>
      </c>
    </row>
    <row r="145" spans="2:81" x14ac:dyDescent="0.3">
      <c r="B145" t="s">
        <v>155</v>
      </c>
      <c r="C145" s="17">
        <v>0.18121512422252201</v>
      </c>
      <c r="D145" s="17">
        <v>0.187874767781681</v>
      </c>
      <c r="E145" s="17">
        <v>0.173401876986125</v>
      </c>
      <c r="F145" s="17"/>
      <c r="G145" s="17">
        <v>0.14760112398731101</v>
      </c>
      <c r="H145" s="17">
        <v>0.17835065954104001</v>
      </c>
      <c r="I145" s="17">
        <v>0.21261711898254901</v>
      </c>
      <c r="J145" s="17">
        <v>0.235421378420797</v>
      </c>
      <c r="K145" s="17">
        <v>0.20074799935960599</v>
      </c>
      <c r="L145" s="17">
        <v>0.123544884734985</v>
      </c>
      <c r="M145" s="17"/>
      <c r="N145" s="17">
        <v>0.168784274843466</v>
      </c>
      <c r="O145" s="17">
        <v>0.19156141294588</v>
      </c>
      <c r="P145" s="17">
        <v>0.14951177905886801</v>
      </c>
      <c r="Q145" s="17">
        <v>0.210871771583857</v>
      </c>
      <c r="R145" s="17"/>
      <c r="S145" s="17">
        <v>0.179811954550853</v>
      </c>
      <c r="T145" s="17">
        <v>0.175051302960993</v>
      </c>
      <c r="U145" s="17">
        <v>0.182231096459817</v>
      </c>
      <c r="V145" s="17">
        <v>0.155925225348441</v>
      </c>
      <c r="W145" s="17">
        <v>0.15213987621504399</v>
      </c>
      <c r="X145" s="17">
        <v>0.17193780275152901</v>
      </c>
      <c r="Y145" s="17">
        <v>0.16440884044635601</v>
      </c>
      <c r="Z145" s="17">
        <v>0.13684502242379501</v>
      </c>
      <c r="AA145" s="17">
        <v>0.18819529695029499</v>
      </c>
      <c r="AB145" s="17">
        <v>0.21942160865643301</v>
      </c>
      <c r="AC145" s="17">
        <v>0.206028461208136</v>
      </c>
      <c r="AD145" s="17">
        <v>0.30592687023722998</v>
      </c>
      <c r="AE145" s="17"/>
      <c r="AF145" s="17">
        <v>0.30887257857476402</v>
      </c>
      <c r="AG145" s="17">
        <v>0.20420387627182501</v>
      </c>
      <c r="AH145" s="17">
        <v>0.27806660052930399</v>
      </c>
      <c r="AI145" s="17">
        <v>0.24347012746633301</v>
      </c>
      <c r="AJ145" s="17">
        <v>0.17673415593118799</v>
      </c>
      <c r="AK145" s="17">
        <v>0.17288962542101299</v>
      </c>
      <c r="AL145" s="17">
        <v>0.130056389801702</v>
      </c>
      <c r="AM145" s="17">
        <v>0.18838578177767301</v>
      </c>
      <c r="AN145" s="17">
        <v>0.121433009583597</v>
      </c>
      <c r="AO145" s="17">
        <v>0.23903791333541699</v>
      </c>
      <c r="AP145" s="17">
        <v>0.13450805136232599</v>
      </c>
      <c r="AQ145" s="17">
        <v>0.20249145034177099</v>
      </c>
      <c r="AR145" s="17">
        <v>0.20884308990862799</v>
      </c>
      <c r="AS145" s="17">
        <v>0.21821897525828701</v>
      </c>
      <c r="AT145" s="17">
        <v>0.10645432656737699</v>
      </c>
      <c r="AU145" s="17">
        <v>0.124616610504168</v>
      </c>
      <c r="AV145" s="17"/>
      <c r="AW145" s="17">
        <v>0.169727778057081</v>
      </c>
      <c r="AX145" s="17">
        <v>0.19817100490157799</v>
      </c>
      <c r="AY145" s="17"/>
      <c r="AZ145" s="17">
        <v>0.208680684634895</v>
      </c>
      <c r="BA145" s="17">
        <v>0.17509797617091</v>
      </c>
      <c r="BB145" s="17"/>
      <c r="BC145" s="17">
        <v>0.223971584055979</v>
      </c>
      <c r="BD145" s="17">
        <v>0.15292853259566</v>
      </c>
      <c r="BE145" s="17"/>
      <c r="BF145" s="17">
        <v>0.21939724348816</v>
      </c>
      <c r="BG145" s="17">
        <v>0.178146897486885</v>
      </c>
      <c r="BH145" s="17"/>
      <c r="BI145" s="17">
        <v>0.110597199797175</v>
      </c>
      <c r="BJ145" s="17">
        <v>0.213762074438925</v>
      </c>
      <c r="BK145" s="17">
        <v>0.214229239878136</v>
      </c>
      <c r="BL145" s="17">
        <v>0.15012586353566601</v>
      </c>
      <c r="BM145" s="17">
        <v>0.170947564081044</v>
      </c>
      <c r="BN145" s="17"/>
      <c r="BO145" s="17">
        <v>0.240729710248063</v>
      </c>
      <c r="BP145" s="17">
        <v>0.10577913187393</v>
      </c>
      <c r="BQ145" s="17">
        <v>0.177261226349919</v>
      </c>
      <c r="BR145" s="17">
        <v>0.152313638931073</v>
      </c>
      <c r="BS145" s="17">
        <v>0.27322704727805203</v>
      </c>
      <c r="BT145" s="17">
        <v>0.148438209927158</v>
      </c>
      <c r="BU145" s="17"/>
      <c r="BV145" s="17">
        <v>0.245690547723907</v>
      </c>
      <c r="BW145" s="17">
        <v>0.154543393330072</v>
      </c>
      <c r="BX145" s="17"/>
      <c r="BY145" s="17">
        <v>0.148573741976924</v>
      </c>
      <c r="BZ145" s="17"/>
      <c r="CA145" s="17">
        <v>0.207166232956255</v>
      </c>
      <c r="CB145" s="17"/>
      <c r="CC145" s="17">
        <v>0.19903669776522101</v>
      </c>
    </row>
    <row r="146" spans="2:81" x14ac:dyDescent="0.3">
      <c r="B146" t="s">
        <v>92</v>
      </c>
      <c r="C146" s="17">
        <v>0.12881044775401401</v>
      </c>
      <c r="D146" s="17">
        <v>9.34643660233197E-2</v>
      </c>
      <c r="E146" s="17">
        <v>0.162795476354435</v>
      </c>
      <c r="F146" s="17"/>
      <c r="G146" s="17">
        <v>0.11818288580200501</v>
      </c>
      <c r="H146" s="17">
        <v>0.11914450913681</v>
      </c>
      <c r="I146" s="17">
        <v>0.118334804562095</v>
      </c>
      <c r="J146" s="17">
        <v>0.1352797516374</v>
      </c>
      <c r="K146" s="17">
        <v>0.13751696744456601</v>
      </c>
      <c r="L146" s="17">
        <v>0.14117258970692301</v>
      </c>
      <c r="M146" s="17"/>
      <c r="N146" s="17">
        <v>9.9487162665972795E-2</v>
      </c>
      <c r="O146" s="17">
        <v>0.130208209796636</v>
      </c>
      <c r="P146" s="17">
        <v>0.116316268492748</v>
      </c>
      <c r="Q146" s="17">
        <v>0.17104764917125101</v>
      </c>
      <c r="R146" s="17"/>
      <c r="S146" s="17">
        <v>0.102754061539334</v>
      </c>
      <c r="T146" s="17">
        <v>9.7199022345229202E-2</v>
      </c>
      <c r="U146" s="17">
        <v>0.13098618524965799</v>
      </c>
      <c r="V146" s="17">
        <v>0.145650806650095</v>
      </c>
      <c r="W146" s="17">
        <v>0.12669830634196999</v>
      </c>
      <c r="X146" s="17">
        <v>0.17329013279838601</v>
      </c>
      <c r="Y146" s="17">
        <v>0.136931590620783</v>
      </c>
      <c r="Z146" s="17">
        <v>0.107182911358685</v>
      </c>
      <c r="AA146" s="17">
        <v>0.15864639467599401</v>
      </c>
      <c r="AB146" s="17">
        <v>0.121418356024867</v>
      </c>
      <c r="AC146" s="17">
        <v>0.117879942150501</v>
      </c>
      <c r="AD146" s="17">
        <v>0.14011411397457799</v>
      </c>
      <c r="AE146" s="17"/>
      <c r="AF146" s="17">
        <v>0.28369801821690799</v>
      </c>
      <c r="AG146" s="17">
        <v>0.18844875250243701</v>
      </c>
      <c r="AH146" s="17">
        <v>0.17019554910805701</v>
      </c>
      <c r="AI146" s="17">
        <v>0.17632013319935899</v>
      </c>
      <c r="AJ146" s="17">
        <v>0.168003353577479</v>
      </c>
      <c r="AK146" s="17">
        <v>0.116803009983646</v>
      </c>
      <c r="AL146" s="17">
        <v>0.135001461506878</v>
      </c>
      <c r="AM146" s="17">
        <v>0.115060284324354</v>
      </c>
      <c r="AN146" s="17">
        <v>0.123309045094861</v>
      </c>
      <c r="AO146" s="17">
        <v>9.0671938835218804E-2</v>
      </c>
      <c r="AP146" s="17">
        <v>0.150669871539097</v>
      </c>
      <c r="AQ146" s="17">
        <v>6.9234043845523299E-2</v>
      </c>
      <c r="AR146" s="17">
        <v>4.7432441172368098E-2</v>
      </c>
      <c r="AS146" s="17">
        <v>0.111206201940291</v>
      </c>
      <c r="AT146" s="17">
        <v>6.1624249887942198E-2</v>
      </c>
      <c r="AU146" s="17">
        <v>4.45330555285001E-2</v>
      </c>
      <c r="AV146" s="17"/>
      <c r="AW146" s="17">
        <v>0.12211993595656</v>
      </c>
      <c r="AX146" s="17">
        <v>0.138317112425588</v>
      </c>
      <c r="AY146" s="17"/>
      <c r="AZ146" s="17">
        <v>0.143077060858465</v>
      </c>
      <c r="BA146" s="17">
        <v>0.12563297810676499</v>
      </c>
      <c r="BB146" s="17"/>
      <c r="BC146" s="17">
        <v>0.13005249842990699</v>
      </c>
      <c r="BD146" s="17">
        <v>0.12805183832525299</v>
      </c>
      <c r="BE146" s="17"/>
      <c r="BF146" s="17">
        <v>0.13637961422703301</v>
      </c>
      <c r="BG146" s="17">
        <v>0.128202207054291</v>
      </c>
      <c r="BH146" s="17"/>
      <c r="BI146" s="17">
        <v>8.4030122498664997E-2</v>
      </c>
      <c r="BJ146" s="17">
        <v>0.11273643424671199</v>
      </c>
      <c r="BK146" s="17">
        <v>0.128611453668556</v>
      </c>
      <c r="BL146" s="17">
        <v>0.13932567968109799</v>
      </c>
      <c r="BM146" s="17">
        <v>0.160579452349461</v>
      </c>
      <c r="BN146" s="17"/>
      <c r="BO146" s="17">
        <v>7.5123986338091697E-2</v>
      </c>
      <c r="BP146" s="17">
        <v>9.0930917857491994E-2</v>
      </c>
      <c r="BQ146" s="17">
        <v>0.11600191948897499</v>
      </c>
      <c r="BR146" s="17">
        <v>0.118610337390856</v>
      </c>
      <c r="BS146" s="17">
        <v>0.15507125079408099</v>
      </c>
      <c r="BT146" s="17">
        <v>0.25945920413999202</v>
      </c>
      <c r="BU146" s="17"/>
      <c r="BV146" s="17">
        <v>7.9369819493945906E-2</v>
      </c>
      <c r="BW146" s="17">
        <v>0.17462247875280701</v>
      </c>
      <c r="BX146" s="17"/>
      <c r="BY146" s="17">
        <v>8.0534108438643601E-2</v>
      </c>
      <c r="BZ146" s="17"/>
      <c r="CA146" s="17">
        <v>8.19000741693863E-2</v>
      </c>
      <c r="CB146" s="17"/>
      <c r="CC146" s="17">
        <v>0.12798150073360801</v>
      </c>
    </row>
    <row r="147" spans="2:81" x14ac:dyDescent="0.3">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row>
    <row r="148" spans="2:81" x14ac:dyDescent="0.3">
      <c r="B148" s="6" t="s">
        <v>165</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row>
    <row r="149" spans="2:81" x14ac:dyDescent="0.3">
      <c r="B149" s="24" t="s">
        <v>94</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row>
    <row r="150" spans="2:81" x14ac:dyDescent="0.3">
      <c r="B150" t="s">
        <v>152</v>
      </c>
      <c r="C150" s="17">
        <v>0.36511949316813802</v>
      </c>
      <c r="D150" s="17">
        <v>0.32656578659721403</v>
      </c>
      <c r="E150" s="17">
        <v>0.40231432595015698</v>
      </c>
      <c r="F150" s="17"/>
      <c r="G150" s="17">
        <v>0.46138428980757701</v>
      </c>
      <c r="H150" s="17">
        <v>0.42027054688828702</v>
      </c>
      <c r="I150" s="17">
        <v>0.36113908151534102</v>
      </c>
      <c r="J150" s="17">
        <v>0.36318060789946899</v>
      </c>
      <c r="K150" s="17">
        <v>0.34830385342707698</v>
      </c>
      <c r="L150" s="17">
        <v>0.27210873752369003</v>
      </c>
      <c r="M150" s="17"/>
      <c r="N150" s="17">
        <v>0.31073948551841302</v>
      </c>
      <c r="O150" s="17">
        <v>0.34823931872358799</v>
      </c>
      <c r="P150" s="17">
        <v>0.38631790113136799</v>
      </c>
      <c r="Q150" s="17">
        <v>0.42122981749183902</v>
      </c>
      <c r="R150" s="17"/>
      <c r="S150" s="17">
        <v>0.42108053783457999</v>
      </c>
      <c r="T150" s="17">
        <v>0.28012777664083699</v>
      </c>
      <c r="U150" s="17">
        <v>0.355011581636066</v>
      </c>
      <c r="V150" s="17">
        <v>0.31857777316041602</v>
      </c>
      <c r="W150" s="17">
        <v>0.37523046387855002</v>
      </c>
      <c r="X150" s="17">
        <v>0.36470766957584</v>
      </c>
      <c r="Y150" s="17">
        <v>0.30369989801203001</v>
      </c>
      <c r="Z150" s="17">
        <v>0.38842401075912703</v>
      </c>
      <c r="AA150" s="17">
        <v>0.373303483612902</v>
      </c>
      <c r="AB150" s="17">
        <v>0.44946034852787298</v>
      </c>
      <c r="AC150" s="17">
        <v>0.40295792661806001</v>
      </c>
      <c r="AD150" s="17">
        <v>0.40404212244350501</v>
      </c>
      <c r="AE150" s="17"/>
      <c r="AF150" s="17">
        <v>0.504296381952821</v>
      </c>
      <c r="AG150" s="17">
        <v>0.48926423127323698</v>
      </c>
      <c r="AH150" s="17">
        <v>0.48782729566477101</v>
      </c>
      <c r="AI150" s="17">
        <v>0.36486846086285202</v>
      </c>
      <c r="AJ150" s="17">
        <v>0.36311344258383899</v>
      </c>
      <c r="AK150" s="17">
        <v>0.385048220278016</v>
      </c>
      <c r="AL150" s="17">
        <v>0.42105105199860399</v>
      </c>
      <c r="AM150" s="17">
        <v>0.36945589647284299</v>
      </c>
      <c r="AN150" s="17">
        <v>0.204865850569942</v>
      </c>
      <c r="AO150" s="17">
        <v>0.36963442208137298</v>
      </c>
      <c r="AP150" s="17">
        <v>0.349035001536256</v>
      </c>
      <c r="AQ150" s="17">
        <v>0.27079006275592099</v>
      </c>
      <c r="AR150" s="17">
        <v>0.35787336086899602</v>
      </c>
      <c r="AS150" s="17">
        <v>0.34603501932869901</v>
      </c>
      <c r="AT150" s="17">
        <v>0.248137209243986</v>
      </c>
      <c r="AU150" s="17">
        <v>0.35098005435062601</v>
      </c>
      <c r="AV150" s="17"/>
      <c r="AW150" s="17">
        <v>0.35238016751117901</v>
      </c>
      <c r="AX150" s="17">
        <v>0.383699378681573</v>
      </c>
      <c r="AY150" s="17"/>
      <c r="AZ150" s="17">
        <v>0.39648617568453598</v>
      </c>
      <c r="BA150" s="17">
        <v>0.35813348458284699</v>
      </c>
      <c r="BB150" s="17"/>
      <c r="BC150" s="17">
        <v>0.42283996264559398</v>
      </c>
      <c r="BD150" s="17">
        <v>0.32266640436527</v>
      </c>
      <c r="BE150" s="17"/>
      <c r="BF150" s="17">
        <v>0.369144298840962</v>
      </c>
      <c r="BG150" s="17">
        <v>0.36479606909926499</v>
      </c>
      <c r="BH150" s="17"/>
      <c r="BI150" s="17">
        <v>0.257389342768296</v>
      </c>
      <c r="BJ150" s="17">
        <v>0.41994717250557501</v>
      </c>
      <c r="BK150" s="17">
        <v>0.29218765549084003</v>
      </c>
      <c r="BL150" s="17">
        <v>0.31073496855150501</v>
      </c>
      <c r="BM150" s="17">
        <v>0.44073346682139197</v>
      </c>
      <c r="BN150" s="17"/>
      <c r="BO150" s="17">
        <v>0.397597732354324</v>
      </c>
      <c r="BP150" s="17">
        <v>0.25085868945678602</v>
      </c>
      <c r="BQ150" s="17">
        <v>0.34379651535033301</v>
      </c>
      <c r="BR150" s="17">
        <v>0.36632376913591203</v>
      </c>
      <c r="BS150" s="17">
        <v>0.48596120538124199</v>
      </c>
      <c r="BT150" s="17">
        <v>0.35940182185334102</v>
      </c>
      <c r="BU150" s="17"/>
      <c r="BV150" s="17">
        <v>0.39361991405264901</v>
      </c>
      <c r="BW150" s="17">
        <v>0.46877711526163801</v>
      </c>
      <c r="BX150" s="17"/>
      <c r="BY150" s="17">
        <v>0.42143312900507102</v>
      </c>
      <c r="BZ150" s="17"/>
      <c r="CA150" s="17">
        <v>0.43150583405832399</v>
      </c>
      <c r="CB150" s="17"/>
      <c r="CC150" s="17">
        <v>0.390255499062305</v>
      </c>
    </row>
    <row r="151" spans="2:81" x14ac:dyDescent="0.3">
      <c r="B151" t="s">
        <v>153</v>
      </c>
      <c r="C151" s="17">
        <v>0.41006222929989</v>
      </c>
      <c r="D151" s="17">
        <v>0.40358421309099701</v>
      </c>
      <c r="E151" s="17">
        <v>0.41595031752837602</v>
      </c>
      <c r="F151" s="17"/>
      <c r="G151" s="17">
        <v>0.37546246445853598</v>
      </c>
      <c r="H151" s="17">
        <v>0.39363931908905803</v>
      </c>
      <c r="I151" s="17">
        <v>0.420024984384815</v>
      </c>
      <c r="J151" s="17">
        <v>0.41827796876319001</v>
      </c>
      <c r="K151" s="17">
        <v>0.37123613972978797</v>
      </c>
      <c r="L151" s="17">
        <v>0.45778271181722502</v>
      </c>
      <c r="M151" s="17"/>
      <c r="N151" s="17">
        <v>0.454660128738132</v>
      </c>
      <c r="O151" s="17">
        <v>0.43305291988067601</v>
      </c>
      <c r="P151" s="17">
        <v>0.37979610601376901</v>
      </c>
      <c r="Q151" s="17">
        <v>0.36791052342536101</v>
      </c>
      <c r="R151" s="17"/>
      <c r="S151" s="17">
        <v>0.35622973936948199</v>
      </c>
      <c r="T151" s="17">
        <v>0.42260361783163602</v>
      </c>
      <c r="U151" s="17">
        <v>0.44567937253426398</v>
      </c>
      <c r="V151" s="17">
        <v>0.43622262529921801</v>
      </c>
      <c r="W151" s="17">
        <v>0.41257556439496001</v>
      </c>
      <c r="X151" s="17">
        <v>0.435505557071237</v>
      </c>
      <c r="Y151" s="17">
        <v>0.436365936517844</v>
      </c>
      <c r="Z151" s="17">
        <v>0.38247135785598901</v>
      </c>
      <c r="AA151" s="17">
        <v>0.45712629845090003</v>
      </c>
      <c r="AB151" s="17">
        <v>0.35544172782436401</v>
      </c>
      <c r="AC151" s="17">
        <v>0.35351092708770299</v>
      </c>
      <c r="AD151" s="17">
        <v>0.40237084262318801</v>
      </c>
      <c r="AE151" s="17"/>
      <c r="AF151" s="17">
        <v>0.495703618047179</v>
      </c>
      <c r="AG151" s="17">
        <v>0.37945145713733103</v>
      </c>
      <c r="AH151" s="17">
        <v>0.34339330086564102</v>
      </c>
      <c r="AI151" s="17">
        <v>0.394264243080792</v>
      </c>
      <c r="AJ151" s="17">
        <v>0.395066359874651</v>
      </c>
      <c r="AK151" s="17">
        <v>0.40286958595153499</v>
      </c>
      <c r="AL151" s="17">
        <v>0.41533156465434201</v>
      </c>
      <c r="AM151" s="17">
        <v>0.35207860403577101</v>
      </c>
      <c r="AN151" s="17">
        <v>0.49277757623158303</v>
      </c>
      <c r="AO151" s="17">
        <v>0.41990721918791901</v>
      </c>
      <c r="AP151" s="17">
        <v>0.420953876729042</v>
      </c>
      <c r="AQ151" s="17">
        <v>0.43690997695771799</v>
      </c>
      <c r="AR151" s="17">
        <v>0.433045402847894</v>
      </c>
      <c r="AS151" s="17">
        <v>0.43113008520568902</v>
      </c>
      <c r="AT151" s="17">
        <v>0.48696001143331702</v>
      </c>
      <c r="AU151" s="17">
        <v>0.44774255605413299</v>
      </c>
      <c r="AV151" s="17"/>
      <c r="AW151" s="17">
        <v>0.42485142985952001</v>
      </c>
      <c r="AX151" s="17">
        <v>0.38792855460245701</v>
      </c>
      <c r="AY151" s="17"/>
      <c r="AZ151" s="17">
        <v>0.39728491035550501</v>
      </c>
      <c r="BA151" s="17">
        <v>0.41290800235210201</v>
      </c>
      <c r="BB151" s="17"/>
      <c r="BC151" s="17">
        <v>0.37777637969829098</v>
      </c>
      <c r="BD151" s="17">
        <v>0.43427072047989101</v>
      </c>
      <c r="BE151" s="17"/>
      <c r="BF151" s="17">
        <v>0.43405870899156701</v>
      </c>
      <c r="BG151" s="17">
        <v>0.40813392772922702</v>
      </c>
      <c r="BH151" s="17"/>
      <c r="BI151" s="17">
        <v>0.43124568160348098</v>
      </c>
      <c r="BJ151" s="17">
        <v>0.41302816190062802</v>
      </c>
      <c r="BK151" s="17">
        <v>0.447919661233106</v>
      </c>
      <c r="BL151" s="17">
        <v>0.409327169558443</v>
      </c>
      <c r="BM151" s="17">
        <v>0.41531312440125501</v>
      </c>
      <c r="BN151" s="17"/>
      <c r="BO151" s="17">
        <v>0.43193680605725399</v>
      </c>
      <c r="BP151" s="17">
        <v>0.46267559020056098</v>
      </c>
      <c r="BQ151" s="17">
        <v>0.44114267157224502</v>
      </c>
      <c r="BR151" s="17">
        <v>0.373658921415011</v>
      </c>
      <c r="BS151" s="17">
        <v>0.34948477210112699</v>
      </c>
      <c r="BT151" s="17">
        <v>0.42209847939092199</v>
      </c>
      <c r="BU151" s="17"/>
      <c r="BV151" s="17">
        <v>0.431872882216424</v>
      </c>
      <c r="BW151" s="17">
        <v>0.37807630331954001</v>
      </c>
      <c r="BX151" s="17"/>
      <c r="BY151" s="17">
        <v>0.417232492727382</v>
      </c>
      <c r="BZ151" s="17"/>
      <c r="CA151" s="17">
        <v>0.429072480351264</v>
      </c>
      <c r="CB151" s="17"/>
      <c r="CC151" s="17">
        <v>0.46608872084920899</v>
      </c>
    </row>
    <row r="152" spans="2:81" x14ac:dyDescent="0.3">
      <c r="B152" t="s">
        <v>154</v>
      </c>
      <c r="C152" s="17">
        <v>0.17965467312278899</v>
      </c>
      <c r="D152" s="17">
        <v>0.21936122689381801</v>
      </c>
      <c r="E152" s="17">
        <v>0.14159319253212799</v>
      </c>
      <c r="F152" s="17"/>
      <c r="G152" s="17">
        <v>0.11462562220448</v>
      </c>
      <c r="H152" s="17">
        <v>0.146063667539306</v>
      </c>
      <c r="I152" s="17">
        <v>0.16137827160218801</v>
      </c>
      <c r="J152" s="17">
        <v>0.17812826732638501</v>
      </c>
      <c r="K152" s="17">
        <v>0.22428137976277299</v>
      </c>
      <c r="L152" s="17">
        <v>0.23650671248306401</v>
      </c>
      <c r="M152" s="17"/>
      <c r="N152" s="17">
        <v>0.201164572260217</v>
      </c>
      <c r="O152" s="17">
        <v>0.169113279970384</v>
      </c>
      <c r="P152" s="17">
        <v>0.18584820270432401</v>
      </c>
      <c r="Q152" s="17">
        <v>0.15980905550257901</v>
      </c>
      <c r="R152" s="17"/>
      <c r="S152" s="17">
        <v>0.17245032385585601</v>
      </c>
      <c r="T152" s="17">
        <v>0.24726888500649</v>
      </c>
      <c r="U152" s="17">
        <v>0.14958808531273901</v>
      </c>
      <c r="V152" s="17">
        <v>0.210384433264904</v>
      </c>
      <c r="W152" s="17">
        <v>0.17621379653109201</v>
      </c>
      <c r="X152" s="17">
        <v>0.125169064373507</v>
      </c>
      <c r="Y152" s="17">
        <v>0.21608055914532401</v>
      </c>
      <c r="Z152" s="17">
        <v>0.185964133902563</v>
      </c>
      <c r="AA152" s="17">
        <v>0.147439634534384</v>
      </c>
      <c r="AB152" s="17">
        <v>0.14512460036517899</v>
      </c>
      <c r="AC152" s="17">
        <v>0.20582419280780601</v>
      </c>
      <c r="AD152" s="17">
        <v>0.15269930275986199</v>
      </c>
      <c r="AE152" s="17"/>
      <c r="AF152" s="17">
        <v>0</v>
      </c>
      <c r="AG152" s="17">
        <v>7.6661100078439195E-2</v>
      </c>
      <c r="AH152" s="17">
        <v>0.11408632304097201</v>
      </c>
      <c r="AI152" s="17">
        <v>0.16001794589146201</v>
      </c>
      <c r="AJ152" s="17">
        <v>0.23182957366681001</v>
      </c>
      <c r="AK152" s="17">
        <v>0.1859370337805</v>
      </c>
      <c r="AL152" s="17">
        <v>0.14567439125732101</v>
      </c>
      <c r="AM152" s="17">
        <v>0.22388501180447701</v>
      </c>
      <c r="AN152" s="17">
        <v>0.265467013952704</v>
      </c>
      <c r="AO152" s="17">
        <v>0.182645864862888</v>
      </c>
      <c r="AP152" s="17">
        <v>0.159125947769202</v>
      </c>
      <c r="AQ152" s="17">
        <v>0.23068276970724599</v>
      </c>
      <c r="AR152" s="17">
        <v>0.15789937362762099</v>
      </c>
      <c r="AS152" s="17">
        <v>0.179701978861073</v>
      </c>
      <c r="AT152" s="17">
        <v>0.231151244908711</v>
      </c>
      <c r="AU152" s="17">
        <v>0.18098842261933701</v>
      </c>
      <c r="AV152" s="17"/>
      <c r="AW152" s="17">
        <v>0.18093180656771499</v>
      </c>
      <c r="AX152" s="17">
        <v>0.178043741142316</v>
      </c>
      <c r="AY152" s="17"/>
      <c r="AZ152" s="17">
        <v>0.15503005062589101</v>
      </c>
      <c r="BA152" s="17">
        <v>0.18513908557485401</v>
      </c>
      <c r="BB152" s="17"/>
      <c r="BC152" s="17">
        <v>0.15620890799336701</v>
      </c>
      <c r="BD152" s="17">
        <v>0.19658088044564201</v>
      </c>
      <c r="BE152" s="17"/>
      <c r="BF152" s="17">
        <v>0.16197506782233001</v>
      </c>
      <c r="BG152" s="17">
        <v>0.18107536528712401</v>
      </c>
      <c r="BH152" s="17"/>
      <c r="BI152" s="17">
        <v>0.26309372705370399</v>
      </c>
      <c r="BJ152" s="17">
        <v>0.147246672933393</v>
      </c>
      <c r="BK152" s="17">
        <v>0.23091615947816799</v>
      </c>
      <c r="BL152" s="17">
        <v>0.22982690624552701</v>
      </c>
      <c r="BM152" s="17">
        <v>8.7765424168847403E-2</v>
      </c>
      <c r="BN152" s="17"/>
      <c r="BO152" s="17">
        <v>0.14768006726465499</v>
      </c>
      <c r="BP152" s="17">
        <v>0.24209273757829899</v>
      </c>
      <c r="BQ152" s="17">
        <v>0.19913161117886599</v>
      </c>
      <c r="BR152" s="17">
        <v>0.21803364253569499</v>
      </c>
      <c r="BS152" s="17">
        <v>0.10149009140982</v>
      </c>
      <c r="BT152" s="17">
        <v>0.13927007191080201</v>
      </c>
      <c r="BU152" s="17"/>
      <c r="BV152" s="17">
        <v>0.15030248211741101</v>
      </c>
      <c r="BW152" s="17">
        <v>0.141578973510916</v>
      </c>
      <c r="BX152" s="17"/>
      <c r="BY152" s="17">
        <v>0.13764866329127801</v>
      </c>
      <c r="BZ152" s="17"/>
      <c r="CA152" s="17">
        <v>0.115700410647105</v>
      </c>
      <c r="CB152" s="17"/>
      <c r="CC152" s="17">
        <v>0.122902013398255</v>
      </c>
    </row>
    <row r="153" spans="2:81" x14ac:dyDescent="0.3">
      <c r="B153" t="s">
        <v>155</v>
      </c>
      <c r="C153" s="17">
        <v>2.4037140161319401E-2</v>
      </c>
      <c r="D153" s="17">
        <v>3.3226790880712197E-2</v>
      </c>
      <c r="E153" s="17">
        <v>1.51590345354705E-2</v>
      </c>
      <c r="F153" s="17"/>
      <c r="G153" s="17">
        <v>2.4330568112653401E-2</v>
      </c>
      <c r="H153" s="17">
        <v>2.74584721354049E-2</v>
      </c>
      <c r="I153" s="17">
        <v>3.3816184292800699E-2</v>
      </c>
      <c r="J153" s="17">
        <v>1.8615874729189699E-2</v>
      </c>
      <c r="K153" s="17">
        <v>3.1079311417128299E-2</v>
      </c>
      <c r="L153" s="17">
        <v>1.28133484850926E-2</v>
      </c>
      <c r="M153" s="17"/>
      <c r="N153" s="17">
        <v>2.5097900775993501E-2</v>
      </c>
      <c r="O153" s="17">
        <v>1.89007207695976E-2</v>
      </c>
      <c r="P153" s="17">
        <v>2.7769219338034001E-2</v>
      </c>
      <c r="Q153" s="17">
        <v>2.5139943915481602E-2</v>
      </c>
      <c r="R153" s="17"/>
      <c r="S153" s="17">
        <v>2.1971628663437999E-2</v>
      </c>
      <c r="T153" s="17">
        <v>3.4651928503935801E-2</v>
      </c>
      <c r="U153" s="17">
        <v>2.86159654139716E-2</v>
      </c>
      <c r="V153" s="17">
        <v>2.4003842713750501E-2</v>
      </c>
      <c r="W153" s="17">
        <v>0</v>
      </c>
      <c r="X153" s="17">
        <v>3.42151602154082E-2</v>
      </c>
      <c r="Y153" s="17">
        <v>2.4530972795017501E-2</v>
      </c>
      <c r="Z153" s="17">
        <v>9.1205740598065393E-3</v>
      </c>
      <c r="AA153" s="17">
        <v>1.36129491755787E-2</v>
      </c>
      <c r="AB153" s="17">
        <v>2.8794474417654099E-2</v>
      </c>
      <c r="AC153" s="17">
        <v>3.7706953486430599E-2</v>
      </c>
      <c r="AD153" s="17">
        <v>2.0556765347199399E-2</v>
      </c>
      <c r="AE153" s="17"/>
      <c r="AF153" s="17">
        <v>0</v>
      </c>
      <c r="AG153" s="17">
        <v>3.4371005593151503E-2</v>
      </c>
      <c r="AH153" s="17">
        <v>1.7945303054505798E-2</v>
      </c>
      <c r="AI153" s="17">
        <v>6.6539789514385106E-2</v>
      </c>
      <c r="AJ153" s="17">
        <v>0</v>
      </c>
      <c r="AK153" s="17">
        <v>1.69886646496707E-2</v>
      </c>
      <c r="AL153" s="17">
        <v>1.1345336408094001E-2</v>
      </c>
      <c r="AM153" s="17">
        <v>2.2537867636878098E-2</v>
      </c>
      <c r="AN153" s="17">
        <v>2.3995514418424901E-2</v>
      </c>
      <c r="AO153" s="17">
        <v>9.1616097737788407E-3</v>
      </c>
      <c r="AP153" s="17">
        <v>3.1984326768255703E-2</v>
      </c>
      <c r="AQ153" s="17">
        <v>4.5983231824111903E-2</v>
      </c>
      <c r="AR153" s="17">
        <v>3.29267063289745E-2</v>
      </c>
      <c r="AS153" s="17">
        <v>2.7024604323441399E-2</v>
      </c>
      <c r="AT153" s="17">
        <v>1.48106367857813E-2</v>
      </c>
      <c r="AU153" s="17">
        <v>2.02889669759042E-2</v>
      </c>
      <c r="AV153" s="17"/>
      <c r="AW153" s="17">
        <v>2.3133013689840599E-2</v>
      </c>
      <c r="AX153" s="17">
        <v>2.5526188088197801E-2</v>
      </c>
      <c r="AY153" s="17"/>
      <c r="AZ153" s="17">
        <v>2.38080443086638E-2</v>
      </c>
      <c r="BA153" s="17">
        <v>2.4088164543405999E-2</v>
      </c>
      <c r="BB153" s="17"/>
      <c r="BC153" s="17">
        <v>2.1599430787160999E-2</v>
      </c>
      <c r="BD153" s="17">
        <v>2.5258260292072E-2</v>
      </c>
      <c r="BE153" s="17"/>
      <c r="BF153" s="17">
        <v>1.5830198432095498E-2</v>
      </c>
      <c r="BG153" s="17">
        <v>2.4696631004565501E-2</v>
      </c>
      <c r="BH153" s="17"/>
      <c r="BI153" s="17">
        <v>3.2165810646970397E-2</v>
      </c>
      <c r="BJ153" s="17">
        <v>1.0120137947306901E-2</v>
      </c>
      <c r="BK153" s="17">
        <v>1.00959973629143E-2</v>
      </c>
      <c r="BL153" s="17">
        <v>3.1285215575412598E-2</v>
      </c>
      <c r="BM153" s="17">
        <v>3.1578193736133103E-2</v>
      </c>
      <c r="BN153" s="17"/>
      <c r="BO153" s="17">
        <v>1.35204634245815E-2</v>
      </c>
      <c r="BP153" s="17">
        <v>3.40790445585002E-2</v>
      </c>
      <c r="BQ153" s="17">
        <v>6.2673928215870702E-3</v>
      </c>
      <c r="BR153" s="17">
        <v>2.72292741631221E-2</v>
      </c>
      <c r="BS153" s="17">
        <v>5.51510507088546E-2</v>
      </c>
      <c r="BT153" s="17">
        <v>1.1630079465271699E-2</v>
      </c>
      <c r="BU153" s="17"/>
      <c r="BV153" s="17">
        <v>1.3543229708880901E-2</v>
      </c>
      <c r="BW153" s="17">
        <v>3.7712286955030399E-3</v>
      </c>
      <c r="BX153" s="17"/>
      <c r="BY153" s="17">
        <v>1.55056915077096E-2</v>
      </c>
      <c r="BZ153" s="17"/>
      <c r="CA153" s="17">
        <v>1.4915590533049101E-2</v>
      </c>
      <c r="CB153" s="17"/>
      <c r="CC153" s="17">
        <v>1.0108994738041799E-2</v>
      </c>
    </row>
    <row r="154" spans="2:81" x14ac:dyDescent="0.3">
      <c r="B154" t="s">
        <v>92</v>
      </c>
      <c r="C154" s="17">
        <v>2.1126464247863599E-2</v>
      </c>
      <c r="D154" s="17">
        <v>1.7261982537259302E-2</v>
      </c>
      <c r="E154" s="17">
        <v>2.4983129453868401E-2</v>
      </c>
      <c r="F154" s="17"/>
      <c r="G154" s="17">
        <v>2.4197055416753401E-2</v>
      </c>
      <c r="H154" s="17">
        <v>1.2567994347943499E-2</v>
      </c>
      <c r="I154" s="17">
        <v>2.36414782048553E-2</v>
      </c>
      <c r="J154" s="17">
        <v>2.1797281281766199E-2</v>
      </c>
      <c r="K154" s="17">
        <v>2.5099315663233802E-2</v>
      </c>
      <c r="L154" s="17">
        <v>2.0788489690928801E-2</v>
      </c>
      <c r="M154" s="17"/>
      <c r="N154" s="17">
        <v>8.3379127072445193E-3</v>
      </c>
      <c r="O154" s="17">
        <v>3.0693760655753799E-2</v>
      </c>
      <c r="P154" s="17">
        <v>2.0268570812505399E-2</v>
      </c>
      <c r="Q154" s="17">
        <v>2.5910659664739901E-2</v>
      </c>
      <c r="R154" s="17"/>
      <c r="S154" s="17">
        <v>2.8267770276643098E-2</v>
      </c>
      <c r="T154" s="17">
        <v>1.53477920171004E-2</v>
      </c>
      <c r="U154" s="17">
        <v>2.1104995102959798E-2</v>
      </c>
      <c r="V154" s="17">
        <v>1.08113255617114E-2</v>
      </c>
      <c r="W154" s="17">
        <v>3.5980175195397403E-2</v>
      </c>
      <c r="X154" s="17">
        <v>4.0402548764008402E-2</v>
      </c>
      <c r="Y154" s="17">
        <v>1.93226335297846E-2</v>
      </c>
      <c r="Z154" s="17">
        <v>3.4019923422513698E-2</v>
      </c>
      <c r="AA154" s="17">
        <v>8.5176342262355802E-3</v>
      </c>
      <c r="AB154" s="17">
        <v>2.1178848864929999E-2</v>
      </c>
      <c r="AC154" s="17">
        <v>0</v>
      </c>
      <c r="AD154" s="17">
        <v>2.0330966826245501E-2</v>
      </c>
      <c r="AE154" s="17"/>
      <c r="AF154" s="17">
        <v>0</v>
      </c>
      <c r="AG154" s="17">
        <v>2.0252205917841E-2</v>
      </c>
      <c r="AH154" s="17">
        <v>3.6747777374109898E-2</v>
      </c>
      <c r="AI154" s="17">
        <v>1.4309560650509199E-2</v>
      </c>
      <c r="AJ154" s="17">
        <v>9.9906238746991106E-3</v>
      </c>
      <c r="AK154" s="17">
        <v>9.1564953402793001E-3</v>
      </c>
      <c r="AL154" s="17">
        <v>6.5976556816379596E-3</v>
      </c>
      <c r="AM154" s="17">
        <v>3.2042620050030897E-2</v>
      </c>
      <c r="AN154" s="17">
        <v>1.28940448273449E-2</v>
      </c>
      <c r="AO154" s="17">
        <v>1.8650884094041101E-2</v>
      </c>
      <c r="AP154" s="17">
        <v>3.8900847197244098E-2</v>
      </c>
      <c r="AQ154" s="17">
        <v>1.5633958755003102E-2</v>
      </c>
      <c r="AR154" s="17">
        <v>1.82551563265137E-2</v>
      </c>
      <c r="AS154" s="17">
        <v>1.6108312281096899E-2</v>
      </c>
      <c r="AT154" s="17">
        <v>1.8940897628204899E-2</v>
      </c>
      <c r="AU154" s="17">
        <v>0</v>
      </c>
      <c r="AV154" s="17"/>
      <c r="AW154" s="17">
        <v>1.87035823717462E-2</v>
      </c>
      <c r="AX154" s="17">
        <v>2.4802137485456399E-2</v>
      </c>
      <c r="AY154" s="17"/>
      <c r="AZ154" s="17">
        <v>2.7390819025404699E-2</v>
      </c>
      <c r="BA154" s="17">
        <v>1.9731262946790801E-2</v>
      </c>
      <c r="BB154" s="17"/>
      <c r="BC154" s="17">
        <v>2.1575318875586998E-2</v>
      </c>
      <c r="BD154" s="17">
        <v>2.1223734417124999E-2</v>
      </c>
      <c r="BE154" s="17"/>
      <c r="BF154" s="17">
        <v>1.8991725913044901E-2</v>
      </c>
      <c r="BG154" s="17">
        <v>2.1298006879819399E-2</v>
      </c>
      <c r="BH154" s="17"/>
      <c r="BI154" s="17">
        <v>1.6105437927547799E-2</v>
      </c>
      <c r="BJ154" s="17">
        <v>9.6578547130978E-3</v>
      </c>
      <c r="BK154" s="17">
        <v>1.8880526434970801E-2</v>
      </c>
      <c r="BL154" s="17">
        <v>1.8825740069113198E-2</v>
      </c>
      <c r="BM154" s="17">
        <v>2.4609790872373499E-2</v>
      </c>
      <c r="BN154" s="17"/>
      <c r="BO154" s="17">
        <v>9.2649308991854702E-3</v>
      </c>
      <c r="BP154" s="17">
        <v>1.0293938205854E-2</v>
      </c>
      <c r="BQ154" s="17">
        <v>9.6618090769685101E-3</v>
      </c>
      <c r="BR154" s="17">
        <v>1.4754392750259301E-2</v>
      </c>
      <c r="BS154" s="17">
        <v>7.9128803989559904E-3</v>
      </c>
      <c r="BT154" s="17">
        <v>6.7599547379663297E-2</v>
      </c>
      <c r="BU154" s="17"/>
      <c r="BV154" s="17">
        <v>1.0661491904634401E-2</v>
      </c>
      <c r="BW154" s="17">
        <v>7.7963792124027299E-3</v>
      </c>
      <c r="BX154" s="17"/>
      <c r="BY154" s="17">
        <v>8.1800234685593196E-3</v>
      </c>
      <c r="BZ154" s="17"/>
      <c r="CA154" s="17">
        <v>8.8056844102576103E-3</v>
      </c>
      <c r="CB154" s="17"/>
      <c r="CC154" s="17">
        <v>1.06447719521893E-2</v>
      </c>
    </row>
    <row r="155" spans="2:81" x14ac:dyDescent="0.3">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row>
    <row r="156" spans="2:81" x14ac:dyDescent="0.3">
      <c r="B156" s="6" t="s">
        <v>174</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row>
    <row r="157" spans="2:81" x14ac:dyDescent="0.3">
      <c r="B157" s="24" t="s">
        <v>94</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row>
    <row r="158" spans="2:81" x14ac:dyDescent="0.3">
      <c r="B158" t="s">
        <v>166</v>
      </c>
      <c r="C158" s="17">
        <v>0.74476402868209901</v>
      </c>
      <c r="D158" s="17">
        <v>0.74911339664975996</v>
      </c>
      <c r="E158" s="17">
        <v>0.73951053664419897</v>
      </c>
      <c r="F158" s="17"/>
      <c r="G158" s="17">
        <v>0.72205981490461302</v>
      </c>
      <c r="H158" s="17">
        <v>0.73709109308133303</v>
      </c>
      <c r="I158" s="17">
        <v>0.67933857374364703</v>
      </c>
      <c r="J158" s="17">
        <v>0.78711299991862005</v>
      </c>
      <c r="K158" s="17">
        <v>0.75345594958277495</v>
      </c>
      <c r="L158" s="17">
        <v>0.77903070333123403</v>
      </c>
      <c r="M158" s="17"/>
      <c r="N158" s="17">
        <v>0.77575881379494305</v>
      </c>
      <c r="O158" s="17">
        <v>0.77351630459294696</v>
      </c>
      <c r="P158" s="17">
        <v>0.71150373111920495</v>
      </c>
      <c r="Q158" s="17">
        <v>0.71042903151121295</v>
      </c>
      <c r="R158" s="17"/>
      <c r="S158" s="17">
        <v>0.70135549447634105</v>
      </c>
      <c r="T158" s="17">
        <v>0.73436175366997003</v>
      </c>
      <c r="U158" s="17">
        <v>0.75424847702499298</v>
      </c>
      <c r="V158" s="17">
        <v>0.72439186169019998</v>
      </c>
      <c r="W158" s="17">
        <v>0.73482953509072002</v>
      </c>
      <c r="X158" s="17">
        <v>0.71458630166626502</v>
      </c>
      <c r="Y158" s="17">
        <v>0.76247458334688201</v>
      </c>
      <c r="Z158" s="17">
        <v>0.86182290358344105</v>
      </c>
      <c r="AA158" s="17">
        <v>0.75068595895161705</v>
      </c>
      <c r="AB158" s="17">
        <v>0.78111415852204502</v>
      </c>
      <c r="AC158" s="17">
        <v>0.72009191450959997</v>
      </c>
      <c r="AD158" s="17">
        <v>0.84956735178087905</v>
      </c>
      <c r="AE158" s="17"/>
      <c r="AF158" s="17">
        <v>0.79941082222636395</v>
      </c>
      <c r="AG158" s="17">
        <v>0.59190844028503597</v>
      </c>
      <c r="AH158" s="17">
        <v>0.77645349942028596</v>
      </c>
      <c r="AI158" s="17">
        <v>0.75989943540701699</v>
      </c>
      <c r="AJ158" s="17">
        <v>0.80069948393873303</v>
      </c>
      <c r="AK158" s="17">
        <v>0.75352064740783897</v>
      </c>
      <c r="AL158" s="17">
        <v>0.74733583057598396</v>
      </c>
      <c r="AM158" s="17">
        <v>0.71525479471533404</v>
      </c>
      <c r="AN158" s="17">
        <v>0.831592447851075</v>
      </c>
      <c r="AO158" s="17">
        <v>0.74006792471876504</v>
      </c>
      <c r="AP158" s="17">
        <v>0.720210358651176</v>
      </c>
      <c r="AQ158" s="17">
        <v>0.79324751880800504</v>
      </c>
      <c r="AR158" s="17">
        <v>0.77684883548339101</v>
      </c>
      <c r="AS158" s="17">
        <v>0.61872636280385496</v>
      </c>
      <c r="AT158" s="17">
        <v>0.61750420997275302</v>
      </c>
      <c r="AU158" s="17">
        <v>0.76467812765054299</v>
      </c>
      <c r="AV158" s="17"/>
      <c r="AW158" s="17">
        <v>0.75716367258021899</v>
      </c>
      <c r="AX158" s="17">
        <v>0.72734374592602102</v>
      </c>
      <c r="AY158" s="17"/>
      <c r="AZ158" s="17">
        <v>0.75744412733959798</v>
      </c>
      <c r="BA158" s="17">
        <v>0.74193990859744097</v>
      </c>
      <c r="BB158" s="17"/>
      <c r="BC158" s="17">
        <v>0.75186574828269004</v>
      </c>
      <c r="BD158" s="17">
        <v>0.73822199485542805</v>
      </c>
      <c r="BE158" s="17"/>
      <c r="BF158" s="17">
        <v>0.72222401428919303</v>
      </c>
      <c r="BG158" s="17">
        <v>0.74657529207218998</v>
      </c>
      <c r="BH158" s="17"/>
      <c r="BI158" s="17">
        <v>0.69698679974530897</v>
      </c>
      <c r="BJ158" s="17">
        <v>0.805818662439718</v>
      </c>
      <c r="BK158" s="17">
        <v>0.77185197295942698</v>
      </c>
      <c r="BL158" s="17">
        <v>0.66883819944390099</v>
      </c>
      <c r="BM158" s="17">
        <v>0.73939847477340803</v>
      </c>
      <c r="BN158" s="17"/>
      <c r="BO158" s="17">
        <v>0.77780903054572303</v>
      </c>
      <c r="BP158" s="17">
        <v>0.71722778372626705</v>
      </c>
      <c r="BQ158" s="17">
        <v>0.78717993874190495</v>
      </c>
      <c r="BR158" s="17">
        <v>0.68414047944643896</v>
      </c>
      <c r="BS158" s="17">
        <v>0.76027640292253196</v>
      </c>
      <c r="BT158" s="17">
        <v>0.82782296147310597</v>
      </c>
      <c r="BU158" s="17"/>
      <c r="BV158" s="17">
        <v>0.789980103155006</v>
      </c>
      <c r="BW158" s="17">
        <v>0.835194905491911</v>
      </c>
      <c r="BX158" s="17"/>
      <c r="BY158" s="17">
        <v>0.75229138669440099</v>
      </c>
      <c r="BZ158" s="17"/>
      <c r="CA158" s="17">
        <v>0.812232626982616</v>
      </c>
      <c r="CB158" s="17"/>
      <c r="CC158" s="17">
        <v>0.80374602476883295</v>
      </c>
    </row>
    <row r="159" spans="2:81" x14ac:dyDescent="0.3">
      <c r="B159" t="s">
        <v>167</v>
      </c>
      <c r="C159" s="17">
        <v>0.64061020252840195</v>
      </c>
      <c r="D159" s="17">
        <v>0.62958894551382305</v>
      </c>
      <c r="E159" s="17">
        <v>0.64995401542569997</v>
      </c>
      <c r="F159" s="17"/>
      <c r="G159" s="17">
        <v>0.65836177548111396</v>
      </c>
      <c r="H159" s="17">
        <v>0.64122414171288999</v>
      </c>
      <c r="I159" s="17">
        <v>0.68016801466693</v>
      </c>
      <c r="J159" s="17">
        <v>0.66322440381375203</v>
      </c>
      <c r="K159" s="17">
        <v>0.57682575924205304</v>
      </c>
      <c r="L159" s="17">
        <v>0.62061985285188903</v>
      </c>
      <c r="M159" s="17"/>
      <c r="N159" s="17">
        <v>0.63163836714774102</v>
      </c>
      <c r="O159" s="17">
        <v>0.67248659459231896</v>
      </c>
      <c r="P159" s="17">
        <v>0.61882622271059395</v>
      </c>
      <c r="Q159" s="17">
        <v>0.63525046701721599</v>
      </c>
      <c r="R159" s="17"/>
      <c r="S159" s="17">
        <v>0.63385505576994805</v>
      </c>
      <c r="T159" s="17">
        <v>0.62703760813913301</v>
      </c>
      <c r="U159" s="17">
        <v>0.62851245764295105</v>
      </c>
      <c r="V159" s="17">
        <v>0.63414082653583403</v>
      </c>
      <c r="W159" s="17">
        <v>0.59031879572063395</v>
      </c>
      <c r="X159" s="17">
        <v>0.62235462324153001</v>
      </c>
      <c r="Y159" s="17">
        <v>0.63946409627182799</v>
      </c>
      <c r="Z159" s="17">
        <v>0.65319252489597401</v>
      </c>
      <c r="AA159" s="17">
        <v>0.62416436378199203</v>
      </c>
      <c r="AB159" s="17">
        <v>0.71450164954022199</v>
      </c>
      <c r="AC159" s="17">
        <v>0.70239286754239705</v>
      </c>
      <c r="AD159" s="17">
        <v>0.676679411546383</v>
      </c>
      <c r="AE159" s="17"/>
      <c r="AF159" s="17">
        <v>0.60547222988765403</v>
      </c>
      <c r="AG159" s="17">
        <v>0.57863942287939796</v>
      </c>
      <c r="AH159" s="17">
        <v>0.68908362671813295</v>
      </c>
      <c r="AI159" s="17">
        <v>0.61707136389670503</v>
      </c>
      <c r="AJ159" s="17">
        <v>0.65283460701709894</v>
      </c>
      <c r="AK159" s="17">
        <v>0.62231538932294905</v>
      </c>
      <c r="AL159" s="17">
        <v>0.65405435646253895</v>
      </c>
      <c r="AM159" s="17">
        <v>0.57962629456123405</v>
      </c>
      <c r="AN159" s="17">
        <v>0.672562879498669</v>
      </c>
      <c r="AO159" s="17">
        <v>0.66538519659379602</v>
      </c>
      <c r="AP159" s="17">
        <v>0.58600332504007102</v>
      </c>
      <c r="AQ159" s="17">
        <v>0.745192206742747</v>
      </c>
      <c r="AR159" s="17">
        <v>0.667204024710913</v>
      </c>
      <c r="AS159" s="17">
        <v>0.50712440602003905</v>
      </c>
      <c r="AT159" s="17">
        <v>0.58169390166304102</v>
      </c>
      <c r="AU159" s="17">
        <v>0.74998202218188104</v>
      </c>
      <c r="AV159" s="17"/>
      <c r="AW159" s="17">
        <v>0.65810378543665504</v>
      </c>
      <c r="AX159" s="17">
        <v>0.61468361787938997</v>
      </c>
      <c r="AY159" s="17"/>
      <c r="AZ159" s="17">
        <v>0.68143501731192802</v>
      </c>
      <c r="BA159" s="17">
        <v>0.631517672375698</v>
      </c>
      <c r="BB159" s="17"/>
      <c r="BC159" s="17">
        <v>0.68570519536763397</v>
      </c>
      <c r="BD159" s="17">
        <v>0.60989489975909905</v>
      </c>
      <c r="BE159" s="17"/>
      <c r="BF159" s="17">
        <v>0.670963855989272</v>
      </c>
      <c r="BG159" s="17">
        <v>0.638171053186666</v>
      </c>
      <c r="BH159" s="17"/>
      <c r="BI159" s="17">
        <v>0.54002460319218903</v>
      </c>
      <c r="BJ159" s="17">
        <v>0.69788938792222299</v>
      </c>
      <c r="BK159" s="17">
        <v>0.64912676611078901</v>
      </c>
      <c r="BL159" s="17">
        <v>0.60251274307646796</v>
      </c>
      <c r="BM159" s="17">
        <v>0.667880973946826</v>
      </c>
      <c r="BN159" s="17"/>
      <c r="BO159" s="17">
        <v>0.66789980163448204</v>
      </c>
      <c r="BP159" s="17">
        <v>0.55183340160400496</v>
      </c>
      <c r="BQ159" s="17">
        <v>0.67131613263628998</v>
      </c>
      <c r="BR159" s="17">
        <v>0.62444383233355505</v>
      </c>
      <c r="BS159" s="17">
        <v>0.68652261452923502</v>
      </c>
      <c r="BT159" s="17">
        <v>0.70492254180518099</v>
      </c>
      <c r="BU159" s="17"/>
      <c r="BV159" s="17">
        <v>0.66578145684729995</v>
      </c>
      <c r="BW159" s="17">
        <v>0.75744091468705699</v>
      </c>
      <c r="BX159" s="17"/>
      <c r="BY159" s="17">
        <v>0.66881368692054799</v>
      </c>
      <c r="BZ159" s="17"/>
      <c r="CA159" s="17">
        <v>0.69755310189927999</v>
      </c>
      <c r="CB159" s="17"/>
      <c r="CC159" s="17">
        <v>0.70322326431422399</v>
      </c>
    </row>
    <row r="160" spans="2:81" x14ac:dyDescent="0.3">
      <c r="B160" t="s">
        <v>168</v>
      </c>
      <c r="C160" s="17">
        <v>0.553235371964377</v>
      </c>
      <c r="D160" s="17">
        <v>0.54589897478090799</v>
      </c>
      <c r="E160" s="17">
        <v>0.56169750127556595</v>
      </c>
      <c r="F160" s="17"/>
      <c r="G160" s="17">
        <v>0.42712243151137202</v>
      </c>
      <c r="H160" s="17">
        <v>0.50548228815833396</v>
      </c>
      <c r="I160" s="17">
        <v>0.51237809693650105</v>
      </c>
      <c r="J160" s="17">
        <v>0.56789341861510001</v>
      </c>
      <c r="K160" s="17">
        <v>0.627989263755939</v>
      </c>
      <c r="L160" s="17">
        <v>0.64737219143827396</v>
      </c>
      <c r="M160" s="17"/>
      <c r="N160" s="17">
        <v>0.58111867690029595</v>
      </c>
      <c r="O160" s="17">
        <v>0.55451194734798004</v>
      </c>
      <c r="P160" s="17">
        <v>0.51746204602217805</v>
      </c>
      <c r="Q160" s="17">
        <v>0.55148829949377998</v>
      </c>
      <c r="R160" s="17"/>
      <c r="S160" s="17">
        <v>0.483281015003655</v>
      </c>
      <c r="T160" s="17">
        <v>0.58395737819447102</v>
      </c>
      <c r="U160" s="17">
        <v>0.60717266971652994</v>
      </c>
      <c r="V160" s="17">
        <v>0.58126399996306399</v>
      </c>
      <c r="W160" s="17">
        <v>0.457094891116131</v>
      </c>
      <c r="X160" s="17">
        <v>0.60049870225354096</v>
      </c>
      <c r="Y160" s="17">
        <v>0.58626061238400695</v>
      </c>
      <c r="Z160" s="17">
        <v>0.56416310621840404</v>
      </c>
      <c r="AA160" s="17">
        <v>0.54749380571273099</v>
      </c>
      <c r="AB160" s="17">
        <v>0.52898471813701198</v>
      </c>
      <c r="AC160" s="17">
        <v>0.52343458737250903</v>
      </c>
      <c r="AD160" s="17">
        <v>0.64043496330836103</v>
      </c>
      <c r="AE160" s="17"/>
      <c r="AF160" s="17">
        <v>0.40914812913292398</v>
      </c>
      <c r="AG160" s="17">
        <v>0.50327667012463595</v>
      </c>
      <c r="AH160" s="17">
        <v>0.56706369797965805</v>
      </c>
      <c r="AI160" s="17">
        <v>0.52855216952933504</v>
      </c>
      <c r="AJ160" s="17">
        <v>0.57066554863244501</v>
      </c>
      <c r="AK160" s="17">
        <v>0.569219843320656</v>
      </c>
      <c r="AL160" s="17">
        <v>0.56696419381716801</v>
      </c>
      <c r="AM160" s="17">
        <v>0.54658125855653095</v>
      </c>
      <c r="AN160" s="17">
        <v>0.57374100480934298</v>
      </c>
      <c r="AO160" s="17">
        <v>0.64618355621143198</v>
      </c>
      <c r="AP160" s="17">
        <v>0.50451368973050104</v>
      </c>
      <c r="AQ160" s="17">
        <v>0.53543228882440996</v>
      </c>
      <c r="AR160" s="17">
        <v>0.55803258551297497</v>
      </c>
      <c r="AS160" s="17">
        <v>0.50125140309095695</v>
      </c>
      <c r="AT160" s="17">
        <v>0.50198168750284899</v>
      </c>
      <c r="AU160" s="17">
        <v>0.52951779555775802</v>
      </c>
      <c r="AV160" s="17"/>
      <c r="AW160" s="17">
        <v>0.56614815356965698</v>
      </c>
      <c r="AX160" s="17">
        <v>0.53619747277669205</v>
      </c>
      <c r="AY160" s="17"/>
      <c r="AZ160" s="17">
        <v>0.61901732113604302</v>
      </c>
      <c r="BA160" s="17">
        <v>0.53858437208798804</v>
      </c>
      <c r="BB160" s="17"/>
      <c r="BC160" s="17">
        <v>0.56540924713498897</v>
      </c>
      <c r="BD160" s="17">
        <v>0.54745617471752706</v>
      </c>
      <c r="BE160" s="17"/>
      <c r="BF160" s="17">
        <v>0.58071687976508102</v>
      </c>
      <c r="BG160" s="17">
        <v>0.55102702160060901</v>
      </c>
      <c r="BH160" s="17"/>
      <c r="BI160" s="17">
        <v>0.60162537976106001</v>
      </c>
      <c r="BJ160" s="17">
        <v>0.52869602885396305</v>
      </c>
      <c r="BK160" s="17">
        <v>0.59441979655793198</v>
      </c>
      <c r="BL160" s="17">
        <v>0.56453103710736297</v>
      </c>
      <c r="BM160" s="17">
        <v>0.51858747702063501</v>
      </c>
      <c r="BN160" s="17"/>
      <c r="BO160" s="17">
        <v>0.53333446815237795</v>
      </c>
      <c r="BP160" s="17">
        <v>0.57095083019554005</v>
      </c>
      <c r="BQ160" s="17">
        <v>0.57625107300038503</v>
      </c>
      <c r="BR160" s="17">
        <v>0.56004500027760196</v>
      </c>
      <c r="BS160" s="17">
        <v>0.53019731358204603</v>
      </c>
      <c r="BT160" s="17">
        <v>0.58024206274981505</v>
      </c>
      <c r="BU160" s="17"/>
      <c r="BV160" s="17">
        <v>0.52791470357191395</v>
      </c>
      <c r="BW160" s="17">
        <v>0.53014517589920396</v>
      </c>
      <c r="BX160" s="17"/>
      <c r="BY160" s="17">
        <v>0.472702804118871</v>
      </c>
      <c r="BZ160" s="17"/>
      <c r="CA160" s="17">
        <v>0.52273414980071298</v>
      </c>
      <c r="CB160" s="17"/>
      <c r="CC160" s="17">
        <v>0.52798279925525604</v>
      </c>
    </row>
    <row r="161" spans="2:81" x14ac:dyDescent="0.3">
      <c r="B161" t="s">
        <v>169</v>
      </c>
      <c r="C161" s="17">
        <v>0.35993739666729002</v>
      </c>
      <c r="D161" s="17">
        <v>0.376591267700423</v>
      </c>
      <c r="E161" s="17">
        <v>0.34319361725265701</v>
      </c>
      <c r="F161" s="17"/>
      <c r="G161" s="17">
        <v>0.40894776918347903</v>
      </c>
      <c r="H161" s="17">
        <v>0.38563164038966402</v>
      </c>
      <c r="I161" s="17">
        <v>0.356329355246293</v>
      </c>
      <c r="J161" s="17">
        <v>0.38109741724850499</v>
      </c>
      <c r="K161" s="17">
        <v>0.30487952462357598</v>
      </c>
      <c r="L161" s="17">
        <v>0.32900671326519099</v>
      </c>
      <c r="M161" s="17"/>
      <c r="N161" s="17">
        <v>0.406912114418641</v>
      </c>
      <c r="O161" s="17">
        <v>0.36369686198305701</v>
      </c>
      <c r="P161" s="17">
        <v>0.32106575515740798</v>
      </c>
      <c r="Q161" s="17">
        <v>0.33797187956493902</v>
      </c>
      <c r="R161" s="17"/>
      <c r="S161" s="17">
        <v>0.40267014219387398</v>
      </c>
      <c r="T161" s="17">
        <v>0.36076476444281202</v>
      </c>
      <c r="U161" s="17">
        <v>0.34599694337643699</v>
      </c>
      <c r="V161" s="17">
        <v>0.33395506665124602</v>
      </c>
      <c r="W161" s="17">
        <v>0.38884795821951701</v>
      </c>
      <c r="X161" s="17">
        <v>0.34788569991060497</v>
      </c>
      <c r="Y161" s="17">
        <v>0.33013799377869402</v>
      </c>
      <c r="Z161" s="17">
        <v>0.30806065195374399</v>
      </c>
      <c r="AA161" s="17">
        <v>0.34754336093385102</v>
      </c>
      <c r="AB161" s="17">
        <v>0.34221961080282698</v>
      </c>
      <c r="AC161" s="17">
        <v>0.34929275287751699</v>
      </c>
      <c r="AD161" s="17">
        <v>0.50687937112273296</v>
      </c>
      <c r="AE161" s="17"/>
      <c r="AF161" s="17">
        <v>0.41554490596119198</v>
      </c>
      <c r="AG161" s="17">
        <v>0.33748005575324203</v>
      </c>
      <c r="AH161" s="17">
        <v>0.37825660009782802</v>
      </c>
      <c r="AI161" s="17">
        <v>0.32320958279598999</v>
      </c>
      <c r="AJ161" s="17">
        <v>0.37648494468271898</v>
      </c>
      <c r="AK161" s="17">
        <v>0.34222082683918997</v>
      </c>
      <c r="AL161" s="17">
        <v>0.315342565022039</v>
      </c>
      <c r="AM161" s="17">
        <v>0.308263231135047</v>
      </c>
      <c r="AN161" s="17">
        <v>0.36560125973408097</v>
      </c>
      <c r="AO161" s="17">
        <v>0.37403603750945402</v>
      </c>
      <c r="AP161" s="17">
        <v>0.37655405151786697</v>
      </c>
      <c r="AQ161" s="17">
        <v>0.36741403900459102</v>
      </c>
      <c r="AR161" s="17">
        <v>0.39659702943222103</v>
      </c>
      <c r="AS161" s="17">
        <v>0.35520263228031002</v>
      </c>
      <c r="AT161" s="17">
        <v>0.45052135023630802</v>
      </c>
      <c r="AU161" s="17">
        <v>0.42059837285630602</v>
      </c>
      <c r="AV161" s="17"/>
      <c r="AW161" s="17">
        <v>0.35307517152564799</v>
      </c>
      <c r="AX161" s="17">
        <v>0.36996926419384701</v>
      </c>
      <c r="AY161" s="17"/>
      <c r="AZ161" s="17">
        <v>0.38253400045380997</v>
      </c>
      <c r="BA161" s="17">
        <v>0.35490466590373099</v>
      </c>
      <c r="BB161" s="17"/>
      <c r="BC161" s="17">
        <v>0.39349718594503802</v>
      </c>
      <c r="BD161" s="17">
        <v>0.33806352815294499</v>
      </c>
      <c r="BE161" s="17"/>
      <c r="BF161" s="17">
        <v>0.40892314362957799</v>
      </c>
      <c r="BG161" s="17">
        <v>0.35600101541382501</v>
      </c>
      <c r="BH161" s="17"/>
      <c r="BI161" s="17">
        <v>0.33601681467913902</v>
      </c>
      <c r="BJ161" s="17">
        <v>0.397740268448044</v>
      </c>
      <c r="BK161" s="17">
        <v>0.40762918835543699</v>
      </c>
      <c r="BL161" s="17">
        <v>0.24900925392752801</v>
      </c>
      <c r="BM161" s="17">
        <v>0.39275948750881001</v>
      </c>
      <c r="BN161" s="17"/>
      <c r="BO161" s="17">
        <v>0.42703119133913803</v>
      </c>
      <c r="BP161" s="17">
        <v>0.35586716470529201</v>
      </c>
      <c r="BQ161" s="17">
        <v>0.43163846661550698</v>
      </c>
      <c r="BR161" s="17">
        <v>0.22991746306979499</v>
      </c>
      <c r="BS161" s="17">
        <v>0.40711403189684198</v>
      </c>
      <c r="BT161" s="17">
        <v>0.33871728120854799</v>
      </c>
      <c r="BU161" s="17"/>
      <c r="BV161" s="17">
        <v>0.42177366362580498</v>
      </c>
      <c r="BW161" s="17">
        <v>0.35316482156426399</v>
      </c>
      <c r="BX161" s="17"/>
      <c r="BY161" s="17">
        <v>0.36248925402368198</v>
      </c>
      <c r="BZ161" s="17"/>
      <c r="CA161" s="17">
        <v>0.44539362252857201</v>
      </c>
      <c r="CB161" s="17"/>
      <c r="CC161" s="17">
        <v>0.42576576283718498</v>
      </c>
    </row>
    <row r="162" spans="2:81" x14ac:dyDescent="0.3">
      <c r="B162" t="s">
        <v>170</v>
      </c>
      <c r="C162" s="17">
        <v>0.30317914634312498</v>
      </c>
      <c r="D162" s="17">
        <v>0.30298420624106798</v>
      </c>
      <c r="E162" s="17">
        <v>0.30368197582782502</v>
      </c>
      <c r="F162" s="17"/>
      <c r="G162" s="17">
        <v>0.37976014819403098</v>
      </c>
      <c r="H162" s="17">
        <v>0.35147377576316302</v>
      </c>
      <c r="I162" s="17">
        <v>0.30283801110992498</v>
      </c>
      <c r="J162" s="17">
        <v>0.33797885434845099</v>
      </c>
      <c r="K162" s="17">
        <v>0.244472310084104</v>
      </c>
      <c r="L162" s="17">
        <v>0.22422961206431899</v>
      </c>
      <c r="M162" s="17"/>
      <c r="N162" s="17">
        <v>0.31666309855012897</v>
      </c>
      <c r="O162" s="17">
        <v>0.31750737522802702</v>
      </c>
      <c r="P162" s="17">
        <v>0.279798239657568</v>
      </c>
      <c r="Q162" s="17">
        <v>0.29229892212671099</v>
      </c>
      <c r="R162" s="17"/>
      <c r="S162" s="17">
        <v>0.31680576168366498</v>
      </c>
      <c r="T162" s="17">
        <v>0.25938754101241601</v>
      </c>
      <c r="U162" s="17">
        <v>0.31618923233002899</v>
      </c>
      <c r="V162" s="17">
        <v>0.29486109438889402</v>
      </c>
      <c r="W162" s="17">
        <v>0.34446959311388498</v>
      </c>
      <c r="X162" s="17">
        <v>0.35608978794844198</v>
      </c>
      <c r="Y162" s="17">
        <v>0.27404496801882799</v>
      </c>
      <c r="Z162" s="17">
        <v>0.29428552184583701</v>
      </c>
      <c r="AA162" s="17">
        <v>0.28049683828211103</v>
      </c>
      <c r="AB162" s="17">
        <v>0.33525557822792801</v>
      </c>
      <c r="AC162" s="17">
        <v>0.23345824862235201</v>
      </c>
      <c r="AD162" s="17">
        <v>0.35710210751257798</v>
      </c>
      <c r="AE162" s="17"/>
      <c r="AF162" s="17">
        <v>0.41554490596119198</v>
      </c>
      <c r="AG162" s="17">
        <v>0.32461295779861499</v>
      </c>
      <c r="AH162" s="17">
        <v>0.318275274752435</v>
      </c>
      <c r="AI162" s="17">
        <v>0.341915567482239</v>
      </c>
      <c r="AJ162" s="17">
        <v>0.29666742320202399</v>
      </c>
      <c r="AK162" s="17">
        <v>0.26201261014747101</v>
      </c>
      <c r="AL162" s="17">
        <v>0.29538176644973702</v>
      </c>
      <c r="AM162" s="17">
        <v>0.287736321167957</v>
      </c>
      <c r="AN162" s="17">
        <v>0.265313087067513</v>
      </c>
      <c r="AO162" s="17">
        <v>0.31405478808320703</v>
      </c>
      <c r="AP162" s="17">
        <v>0.30107857475224897</v>
      </c>
      <c r="AQ162" s="17">
        <v>0.35977411181236202</v>
      </c>
      <c r="AR162" s="17">
        <v>0.318367676663322</v>
      </c>
      <c r="AS162" s="17">
        <v>0.34769715628581899</v>
      </c>
      <c r="AT162" s="17">
        <v>0.245367647737914</v>
      </c>
      <c r="AU162" s="17">
        <v>0.31522088370305801</v>
      </c>
      <c r="AV162" s="17"/>
      <c r="AW162" s="17">
        <v>0.294787248584026</v>
      </c>
      <c r="AX162" s="17">
        <v>0.31758223303648497</v>
      </c>
      <c r="AY162" s="17"/>
      <c r="AZ162" s="17">
        <v>0.35143691152877299</v>
      </c>
      <c r="BA162" s="17">
        <v>0.29243114448740798</v>
      </c>
      <c r="BB162" s="17"/>
      <c r="BC162" s="17">
        <v>0.31877516839477399</v>
      </c>
      <c r="BD162" s="17">
        <v>0.29256378085162998</v>
      </c>
      <c r="BE162" s="17"/>
      <c r="BF162" s="17">
        <v>0.31373729394001798</v>
      </c>
      <c r="BG162" s="17">
        <v>0.30233071803797501</v>
      </c>
      <c r="BH162" s="17"/>
      <c r="BI162" s="17">
        <v>0.241877420598478</v>
      </c>
      <c r="BJ162" s="17">
        <v>0.34351726417773998</v>
      </c>
      <c r="BK162" s="17">
        <v>0.32168476953397201</v>
      </c>
      <c r="BL162" s="17">
        <v>0.24829680848108099</v>
      </c>
      <c r="BM162" s="17">
        <v>0.29226118586380501</v>
      </c>
      <c r="BN162" s="17"/>
      <c r="BO162" s="17">
        <v>0.35854163192238397</v>
      </c>
      <c r="BP162" s="17">
        <v>0.26758049773903098</v>
      </c>
      <c r="BQ162" s="17">
        <v>0.34883136623764999</v>
      </c>
      <c r="BR162" s="17">
        <v>0.250664527389375</v>
      </c>
      <c r="BS162" s="17">
        <v>0.27011671367399398</v>
      </c>
      <c r="BT162" s="17">
        <v>0.261029962014177</v>
      </c>
      <c r="BU162" s="17"/>
      <c r="BV162" s="17">
        <v>0.345042165262676</v>
      </c>
      <c r="BW162" s="17">
        <v>0.34068898515965701</v>
      </c>
      <c r="BX162" s="17"/>
      <c r="BY162" s="17">
        <v>0.32369482965513102</v>
      </c>
      <c r="BZ162" s="17"/>
      <c r="CA162" s="17">
        <v>0.39844304491877902</v>
      </c>
      <c r="CB162" s="17"/>
      <c r="CC162" s="17">
        <v>0.386107427986566</v>
      </c>
    </row>
    <row r="163" spans="2:81" x14ac:dyDescent="0.3">
      <c r="B163" t="s">
        <v>171</v>
      </c>
      <c r="C163" s="17">
        <v>0.19896274521124699</v>
      </c>
      <c r="D163" s="17">
        <v>0.22066523782894501</v>
      </c>
      <c r="E163" s="17">
        <v>0.17665449827171401</v>
      </c>
      <c r="F163" s="17"/>
      <c r="G163" s="17">
        <v>0.204523247995929</v>
      </c>
      <c r="H163" s="17">
        <v>0.22608183332066301</v>
      </c>
      <c r="I163" s="17">
        <v>0.24164552786737301</v>
      </c>
      <c r="J163" s="17">
        <v>0.200890719785731</v>
      </c>
      <c r="K163" s="17">
        <v>0.15512755160956601</v>
      </c>
      <c r="L163" s="17">
        <v>0.16643738413777201</v>
      </c>
      <c r="M163" s="17"/>
      <c r="N163" s="17">
        <v>0.203894940060284</v>
      </c>
      <c r="O163" s="17">
        <v>0.19334711422083101</v>
      </c>
      <c r="P163" s="17">
        <v>0.209682870625303</v>
      </c>
      <c r="Q163" s="17">
        <v>0.18720793311906</v>
      </c>
      <c r="R163" s="17"/>
      <c r="S163" s="17">
        <v>0.21090465838241601</v>
      </c>
      <c r="T163" s="17">
        <v>0.146110115668798</v>
      </c>
      <c r="U163" s="17">
        <v>0.15113743157506601</v>
      </c>
      <c r="V163" s="17">
        <v>0.19379518617132599</v>
      </c>
      <c r="W163" s="17">
        <v>0.217571933106289</v>
      </c>
      <c r="X163" s="17">
        <v>0.20585268401746201</v>
      </c>
      <c r="Y163" s="17">
        <v>0.19498187143569701</v>
      </c>
      <c r="Z163" s="17">
        <v>0.18903376763608901</v>
      </c>
      <c r="AA163" s="17">
        <v>0.165203499558916</v>
      </c>
      <c r="AB163" s="17">
        <v>0.29155233858628599</v>
      </c>
      <c r="AC163" s="17">
        <v>0.21030319261772601</v>
      </c>
      <c r="AD163" s="17">
        <v>0.302719063146902</v>
      </c>
      <c r="AE163" s="17"/>
      <c r="AF163" s="17">
        <v>0.23640643129772801</v>
      </c>
      <c r="AG163" s="17">
        <v>0.204020800636003</v>
      </c>
      <c r="AH163" s="17">
        <v>0.24436252487531501</v>
      </c>
      <c r="AI163" s="17">
        <v>0.18869120694538699</v>
      </c>
      <c r="AJ163" s="17">
        <v>0.17526983544981301</v>
      </c>
      <c r="AK163" s="17">
        <v>0.197779602761326</v>
      </c>
      <c r="AL163" s="17">
        <v>0.16503051816527001</v>
      </c>
      <c r="AM163" s="17">
        <v>0.19623608102806001</v>
      </c>
      <c r="AN163" s="17">
        <v>0.204717749242115</v>
      </c>
      <c r="AO163" s="17">
        <v>0.21914869082514499</v>
      </c>
      <c r="AP163" s="17">
        <v>0.17300647341783501</v>
      </c>
      <c r="AQ163" s="17">
        <v>0.208550130926514</v>
      </c>
      <c r="AR163" s="17">
        <v>0.19527969951024099</v>
      </c>
      <c r="AS163" s="17">
        <v>0.328016940669273</v>
      </c>
      <c r="AT163" s="17">
        <v>0.19230530546102501</v>
      </c>
      <c r="AU163" s="17">
        <v>0.19721747795939101</v>
      </c>
      <c r="AV163" s="17"/>
      <c r="AW163" s="17">
        <v>0.20544777148906099</v>
      </c>
      <c r="AX163" s="17">
        <v>0.188217015640225</v>
      </c>
      <c r="AY163" s="17"/>
      <c r="AZ163" s="17">
        <v>0.23002127942445699</v>
      </c>
      <c r="BA163" s="17">
        <v>0.19204536762288901</v>
      </c>
      <c r="BB163" s="17"/>
      <c r="BC163" s="17">
        <v>0.217952803228703</v>
      </c>
      <c r="BD163" s="17">
        <v>0.18213273361966101</v>
      </c>
      <c r="BE163" s="17"/>
      <c r="BF163" s="17">
        <v>0.27608908331339399</v>
      </c>
      <c r="BG163" s="17">
        <v>0.19276505118225801</v>
      </c>
      <c r="BH163" s="17"/>
      <c r="BI163" s="17">
        <v>0.138839153261474</v>
      </c>
      <c r="BJ163" s="17">
        <v>0.22755884008910199</v>
      </c>
      <c r="BK163" s="17">
        <v>0.206848970921054</v>
      </c>
      <c r="BL163" s="17">
        <v>0.150794542941491</v>
      </c>
      <c r="BM163" s="17">
        <v>0.25170369961658101</v>
      </c>
      <c r="BN163" s="17"/>
      <c r="BO163" s="17">
        <v>0.25331616031348603</v>
      </c>
      <c r="BP163" s="17">
        <v>0.13824254945240999</v>
      </c>
      <c r="BQ163" s="17">
        <v>0.205103372380468</v>
      </c>
      <c r="BR163" s="17">
        <v>0.14660907630230099</v>
      </c>
      <c r="BS163" s="17">
        <v>0.26631213181950802</v>
      </c>
      <c r="BT163" s="17">
        <v>0.17889814614645</v>
      </c>
      <c r="BU163" s="17"/>
      <c r="BV163" s="17">
        <v>0.24985215784624901</v>
      </c>
      <c r="BW163" s="17">
        <v>0.18621076611965801</v>
      </c>
      <c r="BX163" s="17"/>
      <c r="BY163" s="17">
        <v>0.17799557730146601</v>
      </c>
      <c r="BZ163" s="17"/>
      <c r="CA163" s="17">
        <v>0.25003075072216502</v>
      </c>
      <c r="CB163" s="17"/>
      <c r="CC163" s="17">
        <v>0.23894052431563301</v>
      </c>
    </row>
    <row r="164" spans="2:81" x14ac:dyDescent="0.3">
      <c r="B164" t="s">
        <v>172</v>
      </c>
      <c r="C164" s="17">
        <v>0.171596531542315</v>
      </c>
      <c r="D164" s="17">
        <v>0.207601280862657</v>
      </c>
      <c r="E164" s="17">
        <v>0.13521540811697799</v>
      </c>
      <c r="F164" s="17"/>
      <c r="G164" s="17">
        <v>0.22991856755310999</v>
      </c>
      <c r="H164" s="17">
        <v>0.16107335676815601</v>
      </c>
      <c r="I164" s="17">
        <v>0.22723977988946201</v>
      </c>
      <c r="J164" s="17">
        <v>0.159828649952554</v>
      </c>
      <c r="K164" s="17">
        <v>0.11367705832459001</v>
      </c>
      <c r="L164" s="17">
        <v>0.14446534557916901</v>
      </c>
      <c r="M164" s="17"/>
      <c r="N164" s="17">
        <v>0.213323542562977</v>
      </c>
      <c r="O164" s="17">
        <v>0.183588377913491</v>
      </c>
      <c r="P164" s="17">
        <v>0.16557596970688301</v>
      </c>
      <c r="Q164" s="17">
        <v>0.11837629366852399</v>
      </c>
      <c r="R164" s="17"/>
      <c r="S164" s="17">
        <v>0.20056493485892701</v>
      </c>
      <c r="T164" s="17">
        <v>0.141898757258731</v>
      </c>
      <c r="U164" s="17">
        <v>0.135898176011477</v>
      </c>
      <c r="V164" s="17">
        <v>0.15795457802275401</v>
      </c>
      <c r="W164" s="17">
        <v>0.18710239707415399</v>
      </c>
      <c r="X164" s="17">
        <v>0.14050011300373599</v>
      </c>
      <c r="Y164" s="17">
        <v>0.142431337191396</v>
      </c>
      <c r="Z164" s="17">
        <v>0.20503706308880301</v>
      </c>
      <c r="AA164" s="17">
        <v>0.15567154760840299</v>
      </c>
      <c r="AB164" s="17">
        <v>0.28111889599735401</v>
      </c>
      <c r="AC164" s="17">
        <v>0.160803109341217</v>
      </c>
      <c r="AD164" s="17">
        <v>0.13962477989054101</v>
      </c>
      <c r="AE164" s="17"/>
      <c r="AF164" s="17">
        <v>0.114933986236054</v>
      </c>
      <c r="AG164" s="17">
        <v>0.140706213478235</v>
      </c>
      <c r="AH164" s="17">
        <v>0.16139089622941899</v>
      </c>
      <c r="AI164" s="17">
        <v>0.12861479834627601</v>
      </c>
      <c r="AJ164" s="17">
        <v>0.175832575789972</v>
      </c>
      <c r="AK164" s="17">
        <v>0.172773957539996</v>
      </c>
      <c r="AL164" s="17">
        <v>0.14405693960235699</v>
      </c>
      <c r="AM164" s="17">
        <v>0.14741273090100099</v>
      </c>
      <c r="AN164" s="17">
        <v>0.195717666451035</v>
      </c>
      <c r="AO164" s="17">
        <v>0.18603548430525299</v>
      </c>
      <c r="AP164" s="17">
        <v>0.192274393083708</v>
      </c>
      <c r="AQ164" s="17">
        <v>0.178149641214532</v>
      </c>
      <c r="AR164" s="17">
        <v>0.17340145792030801</v>
      </c>
      <c r="AS164" s="17">
        <v>0.27317788206486898</v>
      </c>
      <c r="AT164" s="17">
        <v>0.17454172519001701</v>
      </c>
      <c r="AU164" s="17">
        <v>0.25288066780964402</v>
      </c>
      <c r="AV164" s="17"/>
      <c r="AW164" s="17">
        <v>0.16894533329364</v>
      </c>
      <c r="AX164" s="17">
        <v>0.17554235907933199</v>
      </c>
      <c r="AY164" s="17"/>
      <c r="AZ164" s="17">
        <v>0.17382005671204601</v>
      </c>
      <c r="BA164" s="17">
        <v>0.17110130652394701</v>
      </c>
      <c r="BB164" s="17"/>
      <c r="BC164" s="17">
        <v>0.162681628045826</v>
      </c>
      <c r="BD164" s="17">
        <v>0.17622493789789101</v>
      </c>
      <c r="BE164" s="17"/>
      <c r="BF164" s="17">
        <v>0.19752370975250499</v>
      </c>
      <c r="BG164" s="17">
        <v>0.169513083507106</v>
      </c>
      <c r="BH164" s="17"/>
      <c r="BI164" s="17">
        <v>0.125413898052636</v>
      </c>
      <c r="BJ164" s="17">
        <v>0.20751798719363601</v>
      </c>
      <c r="BK164" s="17">
        <v>0.151930531584547</v>
      </c>
      <c r="BL164" s="17">
        <v>0.12042119161692399</v>
      </c>
      <c r="BM164" s="17">
        <v>0.25242519945453401</v>
      </c>
      <c r="BN164" s="17"/>
      <c r="BO164" s="17">
        <v>0.24153762460967301</v>
      </c>
      <c r="BP164" s="17">
        <v>0.139619955623526</v>
      </c>
      <c r="BQ164" s="17">
        <v>0.16938509155505699</v>
      </c>
      <c r="BR164" s="17">
        <v>9.9970598128661506E-2</v>
      </c>
      <c r="BS164" s="17">
        <v>0.25714082401660299</v>
      </c>
      <c r="BT164" s="17">
        <v>0.13264089716066699</v>
      </c>
      <c r="BU164" s="17"/>
      <c r="BV164" s="17">
        <v>0.241231383903873</v>
      </c>
      <c r="BW164" s="17">
        <v>0.144988755962938</v>
      </c>
      <c r="BX164" s="17"/>
      <c r="BY164" s="17">
        <v>0.12275248929379901</v>
      </c>
      <c r="BZ164" s="17"/>
      <c r="CA164" s="17">
        <v>0.23912110277860599</v>
      </c>
      <c r="CB164" s="17"/>
      <c r="CC164" s="17">
        <v>0.234747494856753</v>
      </c>
    </row>
    <row r="165" spans="2:81" x14ac:dyDescent="0.3">
      <c r="B165" t="s">
        <v>92</v>
      </c>
      <c r="C165" s="17">
        <v>2.82907693206551E-2</v>
      </c>
      <c r="D165" s="17">
        <v>2.0250980710470799E-2</v>
      </c>
      <c r="E165" s="17">
        <v>3.6252524459161398E-2</v>
      </c>
      <c r="F165" s="17"/>
      <c r="G165" s="17">
        <v>2.8563421304465399E-2</v>
      </c>
      <c r="H165" s="17">
        <v>2.85024577408374E-2</v>
      </c>
      <c r="I165" s="17">
        <v>2.9315365114110401E-2</v>
      </c>
      <c r="J165" s="17">
        <v>2.42912593591172E-2</v>
      </c>
      <c r="K165" s="17">
        <v>4.5832827921969299E-2</v>
      </c>
      <c r="L165" s="17">
        <v>1.85962186700066E-2</v>
      </c>
      <c r="M165" s="17"/>
      <c r="N165" s="17">
        <v>1.00155850844515E-2</v>
      </c>
      <c r="O165" s="17">
        <v>2.8608483313671801E-2</v>
      </c>
      <c r="P165" s="17">
        <v>3.9552418037055399E-2</v>
      </c>
      <c r="Q165" s="17">
        <v>3.8007579562087203E-2</v>
      </c>
      <c r="R165" s="17"/>
      <c r="S165" s="17">
        <v>1.77260231827432E-2</v>
      </c>
      <c r="T165" s="17">
        <v>2.9190841526682099E-2</v>
      </c>
      <c r="U165" s="17">
        <v>3.3456353127074803E-2</v>
      </c>
      <c r="V165" s="17">
        <v>1.74212256654112E-2</v>
      </c>
      <c r="W165" s="17">
        <v>1.4054133560880099E-2</v>
      </c>
      <c r="X165" s="17">
        <v>5.0079275431562903E-2</v>
      </c>
      <c r="Y165" s="17">
        <v>2.65996716884489E-2</v>
      </c>
      <c r="Z165" s="17">
        <v>0</v>
      </c>
      <c r="AA165" s="17">
        <v>3.1594163920769802E-2</v>
      </c>
      <c r="AB165" s="17">
        <v>3.79844541155561E-2</v>
      </c>
      <c r="AC165" s="17">
        <v>3.9579001785914197E-2</v>
      </c>
      <c r="AD165" s="17">
        <v>4.2302005791975197E-2</v>
      </c>
      <c r="AE165" s="17"/>
      <c r="AF165" s="17">
        <v>9.6165996511710802E-2</v>
      </c>
      <c r="AG165" s="17">
        <v>6.1076836720719299E-2</v>
      </c>
      <c r="AH165" s="17">
        <v>3.8798249067650101E-2</v>
      </c>
      <c r="AI165" s="17">
        <v>1.47051016878098E-2</v>
      </c>
      <c r="AJ165" s="17">
        <v>1.5508304248484499E-2</v>
      </c>
      <c r="AK165" s="17">
        <v>4.4440015671605299E-2</v>
      </c>
      <c r="AL165" s="17">
        <v>3.4369577931350197E-2</v>
      </c>
      <c r="AM165" s="17">
        <v>3.4368437703784803E-2</v>
      </c>
      <c r="AN165" s="17">
        <v>1.9765003374110499E-2</v>
      </c>
      <c r="AO165" s="17">
        <v>0</v>
      </c>
      <c r="AP165" s="17">
        <v>1.9990945646947499E-2</v>
      </c>
      <c r="AQ165" s="17">
        <v>0</v>
      </c>
      <c r="AR165" s="17">
        <v>2.06327155904764E-2</v>
      </c>
      <c r="AS165" s="17">
        <v>3.9149252896076403E-2</v>
      </c>
      <c r="AT165" s="17">
        <v>3.6266078127914103E-2</v>
      </c>
      <c r="AU165" s="17">
        <v>1.02186548636987E-2</v>
      </c>
      <c r="AV165" s="17"/>
      <c r="AW165" s="17">
        <v>2.7621243880208E-2</v>
      </c>
      <c r="AX165" s="17">
        <v>2.94697040572377E-2</v>
      </c>
      <c r="AY165" s="17"/>
      <c r="AZ165" s="17">
        <v>3.2812669132987297E-2</v>
      </c>
      <c r="BA165" s="17">
        <v>2.7283648759076198E-2</v>
      </c>
      <c r="BB165" s="17"/>
      <c r="BC165" s="17">
        <v>2.88641117951123E-2</v>
      </c>
      <c r="BD165" s="17">
        <v>2.8440039379696101E-2</v>
      </c>
      <c r="BE165" s="17"/>
      <c r="BF165" s="17">
        <v>3.4828363721038501E-2</v>
      </c>
      <c r="BG165" s="17">
        <v>2.7765423365223599E-2</v>
      </c>
      <c r="BH165" s="17"/>
      <c r="BI165" s="17">
        <v>2.5594278846055099E-2</v>
      </c>
      <c r="BJ165" s="17">
        <v>1.6423009316623698E-2</v>
      </c>
      <c r="BK165" s="17">
        <v>2.7688517114186999E-2</v>
      </c>
      <c r="BL165" s="17">
        <v>3.5129736257639398E-2</v>
      </c>
      <c r="BM165" s="17">
        <v>1.74596681382677E-2</v>
      </c>
      <c r="BN165" s="17"/>
      <c r="BO165" s="17">
        <v>1.9905536201288598E-2</v>
      </c>
      <c r="BP165" s="17">
        <v>2.0185520684158999E-2</v>
      </c>
      <c r="BQ165" s="17">
        <v>3.1057933787712499E-2</v>
      </c>
      <c r="BR165" s="17">
        <v>3.1795660933805002E-2</v>
      </c>
      <c r="BS165" s="17">
        <v>1.5165360435133401E-2</v>
      </c>
      <c r="BT165" s="17">
        <v>2.88188356456829E-2</v>
      </c>
      <c r="BU165" s="17"/>
      <c r="BV165" s="17">
        <v>2.05793867967103E-2</v>
      </c>
      <c r="BW165" s="17">
        <v>8.7140534149632298E-3</v>
      </c>
      <c r="BX165" s="17"/>
      <c r="BY165" s="17">
        <v>1.37536869540859E-2</v>
      </c>
      <c r="BZ165" s="17"/>
      <c r="CA165" s="17">
        <v>1.9611423086085301E-2</v>
      </c>
      <c r="CB165" s="17"/>
      <c r="CC165" s="17">
        <v>1.43306410291604E-2</v>
      </c>
    </row>
    <row r="166" spans="2:81" x14ac:dyDescent="0.3">
      <c r="B166" t="s">
        <v>173</v>
      </c>
      <c r="C166" s="17">
        <v>3.4095611425813801E-3</v>
      </c>
      <c r="D166" s="17">
        <v>5.0404485596837996E-3</v>
      </c>
      <c r="E166" s="17">
        <v>1.8305861704091999E-3</v>
      </c>
      <c r="F166" s="17"/>
      <c r="G166" s="17">
        <v>0</v>
      </c>
      <c r="H166" s="17">
        <v>2.9339026630963898E-3</v>
      </c>
      <c r="I166" s="17">
        <v>3.9368337947521103E-3</v>
      </c>
      <c r="J166" s="17">
        <v>0</v>
      </c>
      <c r="K166" s="17">
        <v>9.3773811050091391E-3</v>
      </c>
      <c r="L166" s="17">
        <v>4.4093528698607E-3</v>
      </c>
      <c r="M166" s="17"/>
      <c r="N166" s="17">
        <v>3.3528819630485101E-3</v>
      </c>
      <c r="O166" s="17">
        <v>3.5828972832767101E-3</v>
      </c>
      <c r="P166" s="17">
        <v>4.1342067291533302E-3</v>
      </c>
      <c r="Q166" s="17">
        <v>2.6798702484226201E-3</v>
      </c>
      <c r="R166" s="17"/>
      <c r="S166" s="17">
        <v>7.29296812652432E-3</v>
      </c>
      <c r="T166" s="17">
        <v>3.1454869309856001E-3</v>
      </c>
      <c r="U166" s="17">
        <v>0</v>
      </c>
      <c r="V166" s="17">
        <v>0</v>
      </c>
      <c r="W166" s="17">
        <v>9.5901167667082603E-3</v>
      </c>
      <c r="X166" s="17">
        <v>5.1966473785054999E-3</v>
      </c>
      <c r="Y166" s="17">
        <v>0</v>
      </c>
      <c r="Z166" s="17">
        <v>1.01302128765522E-2</v>
      </c>
      <c r="AA166" s="17">
        <v>0</v>
      </c>
      <c r="AB166" s="17">
        <v>0</v>
      </c>
      <c r="AC166" s="17">
        <v>8.8256129000385194E-3</v>
      </c>
      <c r="AD166" s="17">
        <v>0</v>
      </c>
      <c r="AE166" s="17"/>
      <c r="AF166" s="17">
        <v>0</v>
      </c>
      <c r="AG166" s="17">
        <v>0</v>
      </c>
      <c r="AH166" s="17">
        <v>0</v>
      </c>
      <c r="AI166" s="17">
        <v>1.0779362968099501E-2</v>
      </c>
      <c r="AJ166" s="17">
        <v>5.2437650057817796E-3</v>
      </c>
      <c r="AK166" s="17">
        <v>0</v>
      </c>
      <c r="AL166" s="17">
        <v>5.5196390868754797E-3</v>
      </c>
      <c r="AM166" s="17">
        <v>5.5167846806010896E-3</v>
      </c>
      <c r="AN166" s="17">
        <v>6.3320252933601199E-3</v>
      </c>
      <c r="AO166" s="17">
        <v>0</v>
      </c>
      <c r="AP166" s="17">
        <v>0</v>
      </c>
      <c r="AQ166" s="17">
        <v>0</v>
      </c>
      <c r="AR166" s="17">
        <v>8.4859420480242493E-3</v>
      </c>
      <c r="AS166" s="17">
        <v>0</v>
      </c>
      <c r="AT166" s="17">
        <v>0</v>
      </c>
      <c r="AU166" s="17">
        <v>1.06894421015416E-2</v>
      </c>
      <c r="AV166" s="17"/>
      <c r="AW166" s="17">
        <v>3.2039141461706298E-3</v>
      </c>
      <c r="AX166" s="17">
        <v>3.7332917850343901E-3</v>
      </c>
      <c r="AY166" s="17"/>
      <c r="AZ166" s="17">
        <v>0</v>
      </c>
      <c r="BA166" s="17">
        <v>4.1689408889635004E-3</v>
      </c>
      <c r="BB166" s="17"/>
      <c r="BC166" s="17">
        <v>2.9047229828881899E-3</v>
      </c>
      <c r="BD166" s="17">
        <v>3.8211544593710501E-3</v>
      </c>
      <c r="BE166" s="17"/>
      <c r="BF166" s="17">
        <v>0</v>
      </c>
      <c r="BG166" s="17">
        <v>3.6835455849240301E-3</v>
      </c>
      <c r="BH166" s="17"/>
      <c r="BI166" s="17">
        <v>2.2342004558348299E-3</v>
      </c>
      <c r="BJ166" s="17">
        <v>4.5591212059933502E-3</v>
      </c>
      <c r="BK166" s="17">
        <v>0</v>
      </c>
      <c r="BL166" s="17">
        <v>3.3449026981226E-3</v>
      </c>
      <c r="BM166" s="17">
        <v>1.19844115092401E-2</v>
      </c>
      <c r="BN166" s="17"/>
      <c r="BO166" s="17">
        <v>6.09803236638491E-3</v>
      </c>
      <c r="BP166" s="17">
        <v>0</v>
      </c>
      <c r="BQ166" s="17">
        <v>0</v>
      </c>
      <c r="BR166" s="17">
        <v>2.2511080456934902E-3</v>
      </c>
      <c r="BS166" s="17">
        <v>9.3687295338932795E-3</v>
      </c>
      <c r="BT166" s="17">
        <v>8.3849152478066603E-3</v>
      </c>
      <c r="BU166" s="17"/>
      <c r="BV166" s="17">
        <v>7.0172269405837703E-3</v>
      </c>
      <c r="BW166" s="17">
        <v>0</v>
      </c>
      <c r="BX166" s="17"/>
      <c r="BY166" s="17">
        <v>4.74025675353005E-3</v>
      </c>
      <c r="BZ166" s="17"/>
      <c r="CA166" s="17">
        <v>3.2152416509241099E-3</v>
      </c>
      <c r="CB166" s="17"/>
      <c r="CC166" s="17">
        <v>2.9646050020911302E-3</v>
      </c>
    </row>
    <row r="167" spans="2:81" x14ac:dyDescent="0.3">
      <c r="B167" t="s">
        <v>114</v>
      </c>
      <c r="C167" s="17">
        <v>1.00858293387117E-2</v>
      </c>
      <c r="D167" s="17">
        <v>1.19848445460543E-2</v>
      </c>
      <c r="E167" s="17">
        <v>8.2713829522049406E-3</v>
      </c>
      <c r="F167" s="17"/>
      <c r="G167" s="17">
        <v>7.3675395196090296E-3</v>
      </c>
      <c r="H167" s="17">
        <v>0</v>
      </c>
      <c r="I167" s="17">
        <v>1.3298053669543499E-2</v>
      </c>
      <c r="J167" s="17">
        <v>2.67317858019036E-2</v>
      </c>
      <c r="K167" s="17">
        <v>9.6520948951634104E-3</v>
      </c>
      <c r="L167" s="17">
        <v>4.2988108077143296E-3</v>
      </c>
      <c r="M167" s="17"/>
      <c r="N167" s="17">
        <v>1.7037084868823499E-3</v>
      </c>
      <c r="O167" s="17">
        <v>9.8086295993779701E-3</v>
      </c>
      <c r="P167" s="17">
        <v>1.54094584144526E-2</v>
      </c>
      <c r="Q167" s="17">
        <v>1.4819904104303601E-2</v>
      </c>
      <c r="R167" s="17"/>
      <c r="S167" s="17">
        <v>1.0936726146621599E-2</v>
      </c>
      <c r="T167" s="17">
        <v>1.6892218825086899E-2</v>
      </c>
      <c r="U167" s="17">
        <v>1.21315100665049E-2</v>
      </c>
      <c r="V167" s="17">
        <v>5.4067364315175202E-3</v>
      </c>
      <c r="W167" s="17">
        <v>1.32299528934249E-2</v>
      </c>
      <c r="X167" s="17">
        <v>1.1487921054928E-2</v>
      </c>
      <c r="Y167" s="17">
        <v>5.6611886411012096E-3</v>
      </c>
      <c r="Z167" s="17">
        <v>1.1618903255936E-2</v>
      </c>
      <c r="AA167" s="17">
        <v>5.2025048063893096E-3</v>
      </c>
      <c r="AB167" s="17">
        <v>1.1828397314454999E-2</v>
      </c>
      <c r="AC167" s="17">
        <v>7.7531853055067901E-3</v>
      </c>
      <c r="AD167" s="17">
        <v>0</v>
      </c>
      <c r="AE167" s="17"/>
      <c r="AF167" s="17">
        <v>0</v>
      </c>
      <c r="AG167" s="17">
        <v>4.1833787473708299E-2</v>
      </c>
      <c r="AH167" s="17">
        <v>0</v>
      </c>
      <c r="AI167" s="17">
        <v>2.2170728342732E-2</v>
      </c>
      <c r="AJ167" s="17">
        <v>0</v>
      </c>
      <c r="AK167" s="17">
        <v>9.5551421046656398E-3</v>
      </c>
      <c r="AL167" s="17">
        <v>6.1164307467547604E-3</v>
      </c>
      <c r="AM167" s="17">
        <v>7.44811587878484E-3</v>
      </c>
      <c r="AN167" s="17">
        <v>8.9567164559880303E-3</v>
      </c>
      <c r="AO167" s="17">
        <v>0</v>
      </c>
      <c r="AP167" s="17">
        <v>3.8873826229927202E-2</v>
      </c>
      <c r="AQ167" s="17">
        <v>0</v>
      </c>
      <c r="AR167" s="17">
        <v>0</v>
      </c>
      <c r="AS167" s="17">
        <v>2.06395493463244E-2</v>
      </c>
      <c r="AT167" s="17">
        <v>0</v>
      </c>
      <c r="AU167" s="17">
        <v>0</v>
      </c>
      <c r="AV167" s="17"/>
      <c r="AW167" s="17">
        <v>6.5302399095700497E-3</v>
      </c>
      <c r="AX167" s="17">
        <v>1.53278373213434E-2</v>
      </c>
      <c r="AY167" s="17"/>
      <c r="AZ167" s="17">
        <v>2.5413347782636199E-3</v>
      </c>
      <c r="BA167" s="17">
        <v>1.1766144231541801E-2</v>
      </c>
      <c r="BB167" s="17"/>
      <c r="BC167" s="17">
        <v>6.5025332949173401E-3</v>
      </c>
      <c r="BD167" s="17">
        <v>1.2736632707798901E-2</v>
      </c>
      <c r="BE167" s="17"/>
      <c r="BF167" s="17">
        <v>0</v>
      </c>
      <c r="BG167" s="17">
        <v>1.08963032417659E-2</v>
      </c>
      <c r="BH167" s="17"/>
      <c r="BI167" s="17">
        <v>1.05024903648134E-2</v>
      </c>
      <c r="BJ167" s="17">
        <v>4.65543516389185E-3</v>
      </c>
      <c r="BK167" s="17">
        <v>1.24109964846727E-2</v>
      </c>
      <c r="BL167" s="17">
        <v>2.3198538947201499E-2</v>
      </c>
      <c r="BM167" s="17">
        <v>0</v>
      </c>
      <c r="BN167" s="17"/>
      <c r="BO167" s="17">
        <v>6.22685667397901E-3</v>
      </c>
      <c r="BP167" s="17">
        <v>5.5935087583254203E-3</v>
      </c>
      <c r="BQ167" s="17">
        <v>5.9895880782246799E-3</v>
      </c>
      <c r="BR167" s="17">
        <v>1.46424968469208E-2</v>
      </c>
      <c r="BS167" s="17">
        <v>0</v>
      </c>
      <c r="BT167" s="17">
        <v>4.4103218890237097E-3</v>
      </c>
      <c r="BU167" s="17"/>
      <c r="BV167" s="17">
        <v>7.1654697421199703E-3</v>
      </c>
      <c r="BW167" s="17">
        <v>0</v>
      </c>
      <c r="BX167" s="17"/>
      <c r="BY167" s="17">
        <v>0</v>
      </c>
      <c r="BZ167" s="17"/>
      <c r="CA167" s="17">
        <v>2.9204504517239302E-3</v>
      </c>
      <c r="CB167" s="17"/>
      <c r="CC167" s="17">
        <v>0</v>
      </c>
    </row>
    <row r="168" spans="2:81" x14ac:dyDescent="0.3">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row>
    <row r="169" spans="2:81" x14ac:dyDescent="0.3">
      <c r="B169" s="6" t="s">
        <v>177</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row>
    <row r="170" spans="2:81" x14ac:dyDescent="0.3">
      <c r="B170" s="24" t="s">
        <v>94</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row>
    <row r="171" spans="2:81" x14ac:dyDescent="0.3">
      <c r="B171" t="s">
        <v>175</v>
      </c>
      <c r="C171" s="17">
        <v>0.77988032860206502</v>
      </c>
      <c r="D171" s="17">
        <v>0.75262324221010402</v>
      </c>
      <c r="E171" s="17">
        <v>0.80562635972321095</v>
      </c>
      <c r="F171" s="17"/>
      <c r="G171" s="17">
        <v>0.82134757132706304</v>
      </c>
      <c r="H171" s="17">
        <v>0.82345196283834099</v>
      </c>
      <c r="I171" s="17">
        <v>0.79792270200236004</v>
      </c>
      <c r="J171" s="17">
        <v>0.76747953695265303</v>
      </c>
      <c r="K171" s="17">
        <v>0.72842321907005303</v>
      </c>
      <c r="L171" s="17">
        <v>0.74669396923864095</v>
      </c>
      <c r="M171" s="17"/>
      <c r="N171" s="17">
        <v>0.79335481372507299</v>
      </c>
      <c r="O171" s="17">
        <v>0.80669175239560698</v>
      </c>
      <c r="P171" s="17">
        <v>0.74919772115073602</v>
      </c>
      <c r="Q171" s="17">
        <v>0.76685490864281503</v>
      </c>
      <c r="R171" s="17"/>
      <c r="S171" s="17">
        <v>0.77698111325866204</v>
      </c>
      <c r="T171" s="17">
        <v>0.763674494671014</v>
      </c>
      <c r="U171" s="17">
        <v>0.76352592743236603</v>
      </c>
      <c r="V171" s="17">
        <v>0.78442731899752804</v>
      </c>
      <c r="W171" s="17">
        <v>0.76166834308782805</v>
      </c>
      <c r="X171" s="17">
        <v>0.73522935554643298</v>
      </c>
      <c r="Y171" s="17">
        <v>0.79522620946588596</v>
      </c>
      <c r="Z171" s="17">
        <v>0.83291822446614805</v>
      </c>
      <c r="AA171" s="17">
        <v>0.81316326189550103</v>
      </c>
      <c r="AB171" s="17">
        <v>0.80798389715893704</v>
      </c>
      <c r="AC171" s="17">
        <v>0.77246429935356398</v>
      </c>
      <c r="AD171" s="17">
        <v>0.76440657673634804</v>
      </c>
      <c r="AE171" s="17"/>
      <c r="AF171" s="17">
        <v>0.69029544940988896</v>
      </c>
      <c r="AG171" s="17">
        <v>0.69768105044537998</v>
      </c>
      <c r="AH171" s="17">
        <v>0.79565926495811201</v>
      </c>
      <c r="AI171" s="17">
        <v>0.82558969002712301</v>
      </c>
      <c r="AJ171" s="17">
        <v>0.80711438907327404</v>
      </c>
      <c r="AK171" s="17">
        <v>0.78391667710766499</v>
      </c>
      <c r="AL171" s="17">
        <v>0.76967227419126505</v>
      </c>
      <c r="AM171" s="17">
        <v>0.75547151683253899</v>
      </c>
      <c r="AN171" s="17">
        <v>0.74559189725589803</v>
      </c>
      <c r="AO171" s="17">
        <v>0.79290161061201703</v>
      </c>
      <c r="AP171" s="17">
        <v>0.76719657398776497</v>
      </c>
      <c r="AQ171" s="17">
        <v>0.80223225265033904</v>
      </c>
      <c r="AR171" s="17">
        <v>0.81959772772819595</v>
      </c>
      <c r="AS171" s="17">
        <v>0.77281360697693202</v>
      </c>
      <c r="AT171" s="17">
        <v>0.75762060776987605</v>
      </c>
      <c r="AU171" s="17">
        <v>0.85174558094329</v>
      </c>
      <c r="AV171" s="17"/>
      <c r="AW171" s="17">
        <v>0.79521061555133399</v>
      </c>
      <c r="AX171" s="17">
        <v>0.75845510557937201</v>
      </c>
      <c r="AY171" s="17"/>
      <c r="AZ171" s="17">
        <v>0.78146732106419503</v>
      </c>
      <c r="BA171" s="17">
        <v>0.77952687257561204</v>
      </c>
      <c r="BB171" s="17"/>
      <c r="BC171" s="17">
        <v>0.78819841757741105</v>
      </c>
      <c r="BD171" s="17">
        <v>0.77308387000979495</v>
      </c>
      <c r="BE171" s="17"/>
      <c r="BF171" s="17">
        <v>0.764222686719081</v>
      </c>
      <c r="BG171" s="17">
        <v>0.78113854046579501</v>
      </c>
      <c r="BH171" s="17"/>
      <c r="BI171" s="17">
        <v>0.72617642617341804</v>
      </c>
      <c r="BJ171" s="17">
        <v>0.86030800625315895</v>
      </c>
      <c r="BK171" s="17">
        <v>0.80073379715639104</v>
      </c>
      <c r="BL171" s="17">
        <v>0.662944501857755</v>
      </c>
      <c r="BM171" s="17">
        <v>0.77083107847784504</v>
      </c>
      <c r="BN171" s="17"/>
      <c r="BO171" s="17">
        <v>0.85316326790147601</v>
      </c>
      <c r="BP171" s="17">
        <v>0.75131594043726802</v>
      </c>
      <c r="BQ171" s="17">
        <v>0.79132051387157698</v>
      </c>
      <c r="BR171" s="17">
        <v>0.70818984584581501</v>
      </c>
      <c r="BS171" s="17">
        <v>0.82030474925186503</v>
      </c>
      <c r="BT171" s="17">
        <v>0.784135814229449</v>
      </c>
      <c r="BU171" s="17"/>
      <c r="BV171" s="17">
        <v>0.85425547310109096</v>
      </c>
      <c r="BW171" s="17">
        <v>0.87153381800538099</v>
      </c>
      <c r="BX171" s="17"/>
      <c r="BY171" s="17">
        <v>0.82044158281628798</v>
      </c>
      <c r="BZ171" s="17"/>
      <c r="CA171" s="17">
        <v>0.87782779946327405</v>
      </c>
      <c r="CB171" s="17"/>
      <c r="CC171" s="17">
        <v>0.85397719486811496</v>
      </c>
    </row>
    <row r="172" spans="2:81" x14ac:dyDescent="0.3">
      <c r="B172" t="s">
        <v>176</v>
      </c>
      <c r="C172" s="17">
        <v>0.176073612334813</v>
      </c>
      <c r="D172" s="17">
        <v>0.20772774801459501</v>
      </c>
      <c r="E172" s="17">
        <v>0.14586050936907599</v>
      </c>
      <c r="F172" s="17"/>
      <c r="G172" s="17">
        <v>0.13859527651950701</v>
      </c>
      <c r="H172" s="17">
        <v>0.13623938030020599</v>
      </c>
      <c r="I172" s="17">
        <v>0.16986400195864501</v>
      </c>
      <c r="J172" s="17">
        <v>0.17405223516149701</v>
      </c>
      <c r="K172" s="17">
        <v>0.222589155872356</v>
      </c>
      <c r="L172" s="17">
        <v>0.208967346448547</v>
      </c>
      <c r="M172" s="17"/>
      <c r="N172" s="17">
        <v>0.18446645999120101</v>
      </c>
      <c r="O172" s="17">
        <v>0.144145172900496</v>
      </c>
      <c r="P172" s="17">
        <v>0.20056589959587701</v>
      </c>
      <c r="Q172" s="17">
        <v>0.175904391327314</v>
      </c>
      <c r="R172" s="17"/>
      <c r="S172" s="17">
        <v>0.188188059131281</v>
      </c>
      <c r="T172" s="17">
        <v>0.21813944328008</v>
      </c>
      <c r="U172" s="17">
        <v>0.20003309196413799</v>
      </c>
      <c r="V172" s="17">
        <v>0.17673038005389399</v>
      </c>
      <c r="W172" s="17">
        <v>0.185145223459663</v>
      </c>
      <c r="X172" s="17">
        <v>0.162526043654524</v>
      </c>
      <c r="Y172" s="17">
        <v>0.16714844412694699</v>
      </c>
      <c r="Z172" s="17">
        <v>0.135569040486267</v>
      </c>
      <c r="AA172" s="17">
        <v>0.15263974374269701</v>
      </c>
      <c r="AB172" s="17">
        <v>0.13486858056630199</v>
      </c>
      <c r="AC172" s="17">
        <v>0.18932959312964401</v>
      </c>
      <c r="AD172" s="17">
        <v>0.15626373663902099</v>
      </c>
      <c r="AE172" s="17"/>
      <c r="AF172" s="17">
        <v>0.21935716749798001</v>
      </c>
      <c r="AG172" s="17">
        <v>0.220905778354124</v>
      </c>
      <c r="AH172" s="17">
        <v>0.127632272799198</v>
      </c>
      <c r="AI172" s="17">
        <v>0.14118044161425899</v>
      </c>
      <c r="AJ172" s="17">
        <v>0.14983621946400699</v>
      </c>
      <c r="AK172" s="17">
        <v>0.194387498673874</v>
      </c>
      <c r="AL172" s="17">
        <v>0.17427404207847799</v>
      </c>
      <c r="AM172" s="17">
        <v>0.20368233983692</v>
      </c>
      <c r="AN172" s="17">
        <v>0.197185921909836</v>
      </c>
      <c r="AO172" s="17">
        <v>0.17831083744077</v>
      </c>
      <c r="AP172" s="17">
        <v>0.20247337980706101</v>
      </c>
      <c r="AQ172" s="17">
        <v>0.180001251750148</v>
      </c>
      <c r="AR172" s="17">
        <v>0.13490895557840399</v>
      </c>
      <c r="AS172" s="17">
        <v>0.19041461316386499</v>
      </c>
      <c r="AT172" s="17">
        <v>0.223438494601919</v>
      </c>
      <c r="AU172" s="17">
        <v>0.105843312575615</v>
      </c>
      <c r="AV172" s="17"/>
      <c r="AW172" s="17">
        <v>0.16717858055882601</v>
      </c>
      <c r="AX172" s="17">
        <v>0.18782384184420201</v>
      </c>
      <c r="AY172" s="17"/>
      <c r="AZ172" s="17">
        <v>0.18739703567117799</v>
      </c>
      <c r="BA172" s="17">
        <v>0.173551651888362</v>
      </c>
      <c r="BB172" s="17"/>
      <c r="BC172" s="17">
        <v>0.174049612144451</v>
      </c>
      <c r="BD172" s="17">
        <v>0.17862059591542001</v>
      </c>
      <c r="BE172" s="17"/>
      <c r="BF172" s="17">
        <v>0.209381674732528</v>
      </c>
      <c r="BG172" s="17">
        <v>0.17339705352858401</v>
      </c>
      <c r="BH172" s="17"/>
      <c r="BI172" s="17">
        <v>0.244196472666871</v>
      </c>
      <c r="BJ172" s="17">
        <v>0.111088589637564</v>
      </c>
      <c r="BK172" s="17">
        <v>0.16030152197280401</v>
      </c>
      <c r="BL172" s="17">
        <v>0.288920183729243</v>
      </c>
      <c r="BM172" s="17">
        <v>0.20992521192373401</v>
      </c>
      <c r="BN172" s="17"/>
      <c r="BO172" s="17">
        <v>0.11901356672935</v>
      </c>
      <c r="BP172" s="17">
        <v>0.21159277693232001</v>
      </c>
      <c r="BQ172" s="17">
        <v>0.16966243661094901</v>
      </c>
      <c r="BR172" s="17">
        <v>0.25924316344127801</v>
      </c>
      <c r="BS172" s="17">
        <v>0.15027073088029699</v>
      </c>
      <c r="BT172" s="17">
        <v>0.12322447094159</v>
      </c>
      <c r="BU172" s="17"/>
      <c r="BV172" s="17">
        <v>0.118562739864695</v>
      </c>
      <c r="BW172" s="17">
        <v>9.7226062766655894E-2</v>
      </c>
      <c r="BX172" s="17"/>
      <c r="BY172" s="17">
        <v>0.15737170706130801</v>
      </c>
      <c r="BZ172" s="17"/>
      <c r="CA172" s="17">
        <v>0.104278528227795</v>
      </c>
      <c r="CB172" s="17"/>
      <c r="CC172" s="17">
        <v>0.11447116199959401</v>
      </c>
    </row>
    <row r="173" spans="2:81" x14ac:dyDescent="0.3">
      <c r="B173" t="s">
        <v>124</v>
      </c>
      <c r="C173" s="17">
        <v>4.40460590631222E-2</v>
      </c>
      <c r="D173" s="17">
        <v>3.9649009775301003E-2</v>
      </c>
      <c r="E173" s="17">
        <v>4.8513130907713302E-2</v>
      </c>
      <c r="F173" s="17"/>
      <c r="G173" s="17">
        <v>4.0057152153429899E-2</v>
      </c>
      <c r="H173" s="17">
        <v>4.0308656861452401E-2</v>
      </c>
      <c r="I173" s="17">
        <v>3.2213296038994199E-2</v>
      </c>
      <c r="J173" s="17">
        <v>5.8468227885849502E-2</v>
      </c>
      <c r="K173" s="17">
        <v>4.8987625057590703E-2</v>
      </c>
      <c r="L173" s="17">
        <v>4.4338684312812099E-2</v>
      </c>
      <c r="M173" s="17"/>
      <c r="N173" s="17">
        <v>2.2178726283726E-2</v>
      </c>
      <c r="O173" s="17">
        <v>4.9163074703896997E-2</v>
      </c>
      <c r="P173" s="17">
        <v>5.0236379253387198E-2</v>
      </c>
      <c r="Q173" s="17">
        <v>5.7240700029871798E-2</v>
      </c>
      <c r="R173" s="17"/>
      <c r="S173" s="17">
        <v>3.4830827610057499E-2</v>
      </c>
      <c r="T173" s="17">
        <v>1.8186062048905102E-2</v>
      </c>
      <c r="U173" s="17">
        <v>3.6440980603496403E-2</v>
      </c>
      <c r="V173" s="17">
        <v>3.88423009485779E-2</v>
      </c>
      <c r="W173" s="17">
        <v>5.3186433452508501E-2</v>
      </c>
      <c r="X173" s="17">
        <v>0.102244600799044</v>
      </c>
      <c r="Y173" s="17">
        <v>3.76253464071672E-2</v>
      </c>
      <c r="Z173" s="17">
        <v>3.1512735047584402E-2</v>
      </c>
      <c r="AA173" s="17">
        <v>3.4196994361802298E-2</v>
      </c>
      <c r="AB173" s="17">
        <v>5.7147522274761199E-2</v>
      </c>
      <c r="AC173" s="17">
        <v>3.8206107516791599E-2</v>
      </c>
      <c r="AD173" s="17">
        <v>7.9329686624631607E-2</v>
      </c>
      <c r="AE173" s="17"/>
      <c r="AF173" s="17">
        <v>9.0347383092131098E-2</v>
      </c>
      <c r="AG173" s="17">
        <v>8.1413171200495807E-2</v>
      </c>
      <c r="AH173" s="17">
        <v>7.6708462242689901E-2</v>
      </c>
      <c r="AI173" s="17">
        <v>3.32298683586182E-2</v>
      </c>
      <c r="AJ173" s="17">
        <v>4.3049391462718897E-2</v>
      </c>
      <c r="AK173" s="17">
        <v>2.1695824218461002E-2</v>
      </c>
      <c r="AL173" s="17">
        <v>5.60536837302575E-2</v>
      </c>
      <c r="AM173" s="17">
        <v>4.08461433305412E-2</v>
      </c>
      <c r="AN173" s="17">
        <v>5.72221808342653E-2</v>
      </c>
      <c r="AO173" s="17">
        <v>2.8787551947213101E-2</v>
      </c>
      <c r="AP173" s="17">
        <v>3.0330046205174401E-2</v>
      </c>
      <c r="AQ173" s="17">
        <v>1.7766495599512599E-2</v>
      </c>
      <c r="AR173" s="17">
        <v>4.5493316693400197E-2</v>
      </c>
      <c r="AS173" s="17">
        <v>3.6771779859203199E-2</v>
      </c>
      <c r="AT173" s="17">
        <v>1.8940897628204899E-2</v>
      </c>
      <c r="AU173" s="17">
        <v>4.24111064810948E-2</v>
      </c>
      <c r="AV173" s="17"/>
      <c r="AW173" s="17">
        <v>3.76108038898402E-2</v>
      </c>
      <c r="AX173" s="17">
        <v>5.3721052576426703E-2</v>
      </c>
      <c r="AY173" s="17"/>
      <c r="AZ173" s="17">
        <v>3.1135643264626599E-2</v>
      </c>
      <c r="BA173" s="17">
        <v>4.6921475536025499E-2</v>
      </c>
      <c r="BB173" s="17"/>
      <c r="BC173" s="17">
        <v>3.77519702781378E-2</v>
      </c>
      <c r="BD173" s="17">
        <v>4.8295534074785901E-2</v>
      </c>
      <c r="BE173" s="17"/>
      <c r="BF173" s="17">
        <v>2.6395638548390801E-2</v>
      </c>
      <c r="BG173" s="17">
        <v>4.5464406005620801E-2</v>
      </c>
      <c r="BH173" s="17"/>
      <c r="BI173" s="17">
        <v>2.9627101159710699E-2</v>
      </c>
      <c r="BJ173" s="17">
        <v>2.8603404109277499E-2</v>
      </c>
      <c r="BK173" s="17">
        <v>3.8964680870804701E-2</v>
      </c>
      <c r="BL173" s="17">
        <v>4.81353144130022E-2</v>
      </c>
      <c r="BM173" s="17">
        <v>1.9243709598420301E-2</v>
      </c>
      <c r="BN173" s="17"/>
      <c r="BO173" s="17">
        <v>2.7823165369174001E-2</v>
      </c>
      <c r="BP173" s="17">
        <v>3.7091282630411698E-2</v>
      </c>
      <c r="BQ173" s="17">
        <v>3.9017049517473902E-2</v>
      </c>
      <c r="BR173" s="17">
        <v>3.2566990712906897E-2</v>
      </c>
      <c r="BS173" s="17">
        <v>2.9424519867837999E-2</v>
      </c>
      <c r="BT173" s="17">
        <v>9.2639714828960801E-2</v>
      </c>
      <c r="BU173" s="17"/>
      <c r="BV173" s="17">
        <v>2.7181787034214401E-2</v>
      </c>
      <c r="BW173" s="17">
        <v>3.1240119227963201E-2</v>
      </c>
      <c r="BX173" s="17"/>
      <c r="BY173" s="17">
        <v>2.2186710122403801E-2</v>
      </c>
      <c r="BZ173" s="17"/>
      <c r="CA173" s="17">
        <v>1.7893672308931002E-2</v>
      </c>
      <c r="CB173" s="17"/>
      <c r="CC173" s="17">
        <v>3.1551643132291002E-2</v>
      </c>
    </row>
    <row r="174" spans="2:81" x14ac:dyDescent="0.3">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row>
    <row r="175" spans="2:81" x14ac:dyDescent="0.3">
      <c r="B175" s="6" t="s">
        <v>183</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row>
    <row r="176" spans="2:81" x14ac:dyDescent="0.3">
      <c r="B176" s="24" t="s">
        <v>94</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row>
    <row r="177" spans="2:81" x14ac:dyDescent="0.3">
      <c r="B177" t="s">
        <v>178</v>
      </c>
      <c r="C177" s="17">
        <v>5.29061279455064E-2</v>
      </c>
      <c r="D177" s="17">
        <v>6.8860119865364194E-2</v>
      </c>
      <c r="E177" s="17">
        <v>3.7537083179254999E-2</v>
      </c>
      <c r="F177" s="17"/>
      <c r="G177" s="17">
        <v>9.6335342672083601E-2</v>
      </c>
      <c r="H177" s="17">
        <v>9.9260755822954697E-2</v>
      </c>
      <c r="I177" s="17">
        <v>7.0969722862444795E-2</v>
      </c>
      <c r="J177" s="17">
        <v>2.3828758735999898E-2</v>
      </c>
      <c r="K177" s="17">
        <v>1.7649279735506899E-2</v>
      </c>
      <c r="L177" s="17">
        <v>1.87894404523067E-2</v>
      </c>
      <c r="M177" s="17"/>
      <c r="N177" s="17">
        <v>8.1493439967264603E-2</v>
      </c>
      <c r="O177" s="17">
        <v>4.2164626212366399E-2</v>
      </c>
      <c r="P177" s="17">
        <v>5.7236871031692699E-2</v>
      </c>
      <c r="Q177" s="17">
        <v>2.9817012831883899E-2</v>
      </c>
      <c r="R177" s="17"/>
      <c r="S177" s="17">
        <v>0.106875557817544</v>
      </c>
      <c r="T177" s="17">
        <v>3.5425125161524698E-2</v>
      </c>
      <c r="U177" s="17">
        <v>2.4085209799916799E-2</v>
      </c>
      <c r="V177" s="17">
        <v>5.9212321416259601E-2</v>
      </c>
      <c r="W177" s="17">
        <v>4.5769038891626597E-2</v>
      </c>
      <c r="X177" s="17">
        <v>6.0993392138227603E-2</v>
      </c>
      <c r="Y177" s="17">
        <v>2.2146227260409601E-2</v>
      </c>
      <c r="Z177" s="17">
        <v>6.2976529952278607E-2</v>
      </c>
      <c r="AA177" s="17">
        <v>5.9687672203452002E-2</v>
      </c>
      <c r="AB177" s="17">
        <v>4.7495483252939397E-2</v>
      </c>
      <c r="AC177" s="17">
        <v>1.7736644431862E-2</v>
      </c>
      <c r="AD177" s="17">
        <v>4.5852049655719401E-2</v>
      </c>
      <c r="AE177" s="17"/>
      <c r="AF177" s="17">
        <v>0</v>
      </c>
      <c r="AG177" s="17">
        <v>4.3585397445781798E-2</v>
      </c>
      <c r="AH177" s="17">
        <v>2.73882774010605E-2</v>
      </c>
      <c r="AI177" s="17">
        <v>1.0035357585401699E-2</v>
      </c>
      <c r="AJ177" s="17">
        <v>4.8710418757129899E-2</v>
      </c>
      <c r="AK177" s="17">
        <v>1.1340132795564501E-2</v>
      </c>
      <c r="AL177" s="17">
        <v>7.4098706568230893E-2</v>
      </c>
      <c r="AM177" s="17">
        <v>6.5856185205127205E-2</v>
      </c>
      <c r="AN177" s="17">
        <v>1.44824835367498E-2</v>
      </c>
      <c r="AO177" s="17">
        <v>5.3044952885791301E-2</v>
      </c>
      <c r="AP177" s="17">
        <v>4.2680736488532697E-2</v>
      </c>
      <c r="AQ177" s="17">
        <v>6.5019281598169998E-2</v>
      </c>
      <c r="AR177" s="17">
        <v>6.5060322145366903E-2</v>
      </c>
      <c r="AS177" s="17">
        <v>0.12365692585485701</v>
      </c>
      <c r="AT177" s="17">
        <v>0.19702970755545701</v>
      </c>
      <c r="AU177" s="17">
        <v>0.16306017376503501</v>
      </c>
      <c r="AV177" s="17"/>
      <c r="AW177" s="17">
        <v>5.2233159175097202E-2</v>
      </c>
      <c r="AX177" s="17">
        <v>5.4269008863286797E-2</v>
      </c>
      <c r="AY177" s="17"/>
      <c r="AZ177" s="17">
        <v>6.3477249104190198E-2</v>
      </c>
      <c r="BA177" s="17">
        <v>5.0551720745060001E-2</v>
      </c>
      <c r="BB177" s="17"/>
      <c r="BC177" s="17">
        <v>6.8314751047625896E-2</v>
      </c>
      <c r="BD177" s="17">
        <v>4.2408030651461703E-2</v>
      </c>
      <c r="BE177" s="17"/>
      <c r="BF177" s="17">
        <v>8.7759810554590506E-2</v>
      </c>
      <c r="BG177" s="17">
        <v>5.0105366676269199E-2</v>
      </c>
      <c r="BH177" s="17"/>
      <c r="BI177" s="17">
        <v>4.7101464850089002E-2</v>
      </c>
      <c r="BJ177" s="17">
        <v>7.0997499896898394E-2</v>
      </c>
      <c r="BK177" s="17">
        <v>7.5974448287535495E-2</v>
      </c>
      <c r="BL177" s="17">
        <v>1.8326636352545101E-2</v>
      </c>
      <c r="BM177" s="17">
        <v>7.6340019462118505E-2</v>
      </c>
      <c r="BN177" s="17"/>
      <c r="BO177" s="17">
        <v>8.3742761922456194E-2</v>
      </c>
      <c r="BP177" s="17">
        <v>5.9614004644069303E-2</v>
      </c>
      <c r="BQ177" s="17">
        <v>7.6803396723966202E-2</v>
      </c>
      <c r="BR177" s="17">
        <v>2.6061951707923602E-2</v>
      </c>
      <c r="BS177" s="17">
        <v>6.85755268193462E-2</v>
      </c>
      <c r="BT177" s="17">
        <v>5.43567243175798E-3</v>
      </c>
      <c r="BU177" s="17"/>
      <c r="BV177" s="17">
        <v>7.9244511393950098E-2</v>
      </c>
      <c r="BW177" s="17">
        <v>5.5701524433684799E-2</v>
      </c>
      <c r="BX177" s="17"/>
      <c r="BY177" s="17">
        <v>0.127993581760556</v>
      </c>
      <c r="BZ177" s="17"/>
      <c r="CA177" s="17">
        <v>0.10366730284268</v>
      </c>
      <c r="CB177" s="17"/>
      <c r="CC177" s="17">
        <v>7.9490200060094801E-2</v>
      </c>
    </row>
    <row r="178" spans="2:81" x14ac:dyDescent="0.3">
      <c r="B178" t="s">
        <v>179</v>
      </c>
      <c r="C178" s="17">
        <v>0.20536846678193199</v>
      </c>
      <c r="D178" s="17">
        <v>0.24197743754637799</v>
      </c>
      <c r="E178" s="17">
        <v>0.17043293335570001</v>
      </c>
      <c r="F178" s="17"/>
      <c r="G178" s="17">
        <v>0.28284202987687901</v>
      </c>
      <c r="H178" s="17">
        <v>0.33870982936671501</v>
      </c>
      <c r="I178" s="17">
        <v>0.23789264613813499</v>
      </c>
      <c r="J178" s="17">
        <v>0.15482250016587801</v>
      </c>
      <c r="K178" s="17">
        <v>0.12744083459073</v>
      </c>
      <c r="L178" s="17">
        <v>0.11210706304776399</v>
      </c>
      <c r="M178" s="17"/>
      <c r="N178" s="17">
        <v>0.25628514631246302</v>
      </c>
      <c r="O178" s="17">
        <v>0.21321376395643299</v>
      </c>
      <c r="P178" s="17">
        <v>0.222141803330691</v>
      </c>
      <c r="Q178" s="17">
        <v>0.12704306598750101</v>
      </c>
      <c r="R178" s="17"/>
      <c r="S178" s="17">
        <v>0.26757784776724602</v>
      </c>
      <c r="T178" s="17">
        <v>0.21151743466505299</v>
      </c>
      <c r="U178" s="17">
        <v>0.20462403989066499</v>
      </c>
      <c r="V178" s="17">
        <v>0.183799601338764</v>
      </c>
      <c r="W178" s="17">
        <v>0.20018547295182801</v>
      </c>
      <c r="X178" s="17">
        <v>0.18552733187079601</v>
      </c>
      <c r="Y178" s="17">
        <v>0.224460428205117</v>
      </c>
      <c r="Z178" s="17">
        <v>0.249160029335529</v>
      </c>
      <c r="AA178" s="17">
        <v>0.17939471744251401</v>
      </c>
      <c r="AB178" s="17">
        <v>0.168198808667921</v>
      </c>
      <c r="AC178" s="17">
        <v>0.14757767574698999</v>
      </c>
      <c r="AD178" s="17">
        <v>0.220800931411827</v>
      </c>
      <c r="AE178" s="17"/>
      <c r="AF178" s="17">
        <v>0</v>
      </c>
      <c r="AG178" s="17">
        <v>9.2257945058364196E-2</v>
      </c>
      <c r="AH178" s="17">
        <v>0.107001635563458</v>
      </c>
      <c r="AI178" s="17">
        <v>0.120629865600745</v>
      </c>
      <c r="AJ178" s="17">
        <v>0.15262479740423901</v>
      </c>
      <c r="AK178" s="17">
        <v>0.161299878482626</v>
      </c>
      <c r="AL178" s="17">
        <v>0.226292743465767</v>
      </c>
      <c r="AM178" s="17">
        <v>0.12656640021899801</v>
      </c>
      <c r="AN178" s="17">
        <v>0.136334529181663</v>
      </c>
      <c r="AO178" s="17">
        <v>0.29646613800469301</v>
      </c>
      <c r="AP178" s="17">
        <v>0.31853408057784799</v>
      </c>
      <c r="AQ178" s="17">
        <v>0.295318747428096</v>
      </c>
      <c r="AR178" s="17">
        <v>0.39080300394468898</v>
      </c>
      <c r="AS178" s="17">
        <v>0.38299572310765401</v>
      </c>
      <c r="AT178" s="17">
        <v>0.26441860427571201</v>
      </c>
      <c r="AU178" s="17">
        <v>0.39488737917671302</v>
      </c>
      <c r="AV178" s="17"/>
      <c r="AW178" s="17">
        <v>0.20359092111399199</v>
      </c>
      <c r="AX178" s="17">
        <v>0.206680439199008</v>
      </c>
      <c r="AY178" s="17"/>
      <c r="AZ178" s="17">
        <v>0.20123338052057901</v>
      </c>
      <c r="BA178" s="17">
        <v>0.206289435969784</v>
      </c>
      <c r="BB178" s="17"/>
      <c r="BC178" s="17">
        <v>0.20181310955936099</v>
      </c>
      <c r="BD178" s="17">
        <v>0.205398994495293</v>
      </c>
      <c r="BE178" s="17"/>
      <c r="BF178" s="17">
        <v>0.27526778846376199</v>
      </c>
      <c r="BG178" s="17">
        <v>0.19975151906630101</v>
      </c>
      <c r="BH178" s="17"/>
      <c r="BI178" s="17">
        <v>0.20450280497023801</v>
      </c>
      <c r="BJ178" s="17">
        <v>0.25640877555834202</v>
      </c>
      <c r="BK178" s="17">
        <v>0.19253208978521499</v>
      </c>
      <c r="BL178" s="17">
        <v>0.18247375958047299</v>
      </c>
      <c r="BM178" s="17">
        <v>0.226945612313045</v>
      </c>
      <c r="BN178" s="17"/>
      <c r="BO178" s="17">
        <v>0.29545526785079401</v>
      </c>
      <c r="BP178" s="17">
        <v>0.23619963569633901</v>
      </c>
      <c r="BQ178" s="17">
        <v>0.175111012984772</v>
      </c>
      <c r="BR178" s="17">
        <v>0.176474165908486</v>
      </c>
      <c r="BS178" s="17">
        <v>0.230761117412043</v>
      </c>
      <c r="BT178" s="17">
        <v>8.1741522083738694E-2</v>
      </c>
      <c r="BU178" s="17"/>
      <c r="BV178" s="17">
        <v>0.29377968237834301</v>
      </c>
      <c r="BW178" s="17">
        <v>0.18709585245145099</v>
      </c>
      <c r="BX178" s="17"/>
      <c r="BY178" s="17">
        <v>0.34180438357257298</v>
      </c>
      <c r="BZ178" s="17"/>
      <c r="CA178" s="17">
        <v>0.29773081493157599</v>
      </c>
      <c r="CB178" s="17"/>
      <c r="CC178" s="17">
        <v>0.28870089806461202</v>
      </c>
    </row>
    <row r="179" spans="2:81" x14ac:dyDescent="0.3">
      <c r="B179" t="s">
        <v>180</v>
      </c>
      <c r="C179" s="17">
        <v>0.282591588376297</v>
      </c>
      <c r="D179" s="17">
        <v>0.28791659796955499</v>
      </c>
      <c r="E179" s="17">
        <v>0.27748772620503398</v>
      </c>
      <c r="F179" s="17"/>
      <c r="G179" s="17">
        <v>0.23036442077875799</v>
      </c>
      <c r="H179" s="17">
        <v>0.209911782845422</v>
      </c>
      <c r="I179" s="17">
        <v>0.23541455133810599</v>
      </c>
      <c r="J179" s="17">
        <v>0.29082212868416901</v>
      </c>
      <c r="K179" s="17">
        <v>0.30565210452086</v>
      </c>
      <c r="L179" s="17">
        <v>0.39261429674926102</v>
      </c>
      <c r="M179" s="17"/>
      <c r="N179" s="17">
        <v>0.29263761644289299</v>
      </c>
      <c r="O179" s="17">
        <v>0.28657523985073302</v>
      </c>
      <c r="P179" s="17">
        <v>0.25922281684012399</v>
      </c>
      <c r="Q179" s="17">
        <v>0.28863186085652598</v>
      </c>
      <c r="R179" s="17"/>
      <c r="S179" s="17">
        <v>0.24682729404210399</v>
      </c>
      <c r="T179" s="17">
        <v>0.29457240571987398</v>
      </c>
      <c r="U179" s="17">
        <v>0.26565981132060301</v>
      </c>
      <c r="V179" s="17">
        <v>0.34317917571719297</v>
      </c>
      <c r="W179" s="17">
        <v>0.34372346119195002</v>
      </c>
      <c r="X179" s="17">
        <v>0.30387398620717199</v>
      </c>
      <c r="Y179" s="17">
        <v>0.23497974545508599</v>
      </c>
      <c r="Z179" s="17">
        <v>0.20675209806835301</v>
      </c>
      <c r="AA179" s="17">
        <v>0.26558865669381998</v>
      </c>
      <c r="AB179" s="17">
        <v>0.31867261596693403</v>
      </c>
      <c r="AC179" s="17">
        <v>0.30375402237052002</v>
      </c>
      <c r="AD179" s="17">
        <v>0.201176648617481</v>
      </c>
      <c r="AE179" s="17"/>
      <c r="AF179" s="17">
        <v>0</v>
      </c>
      <c r="AG179" s="17">
        <v>0.16357518878424801</v>
      </c>
      <c r="AH179" s="17">
        <v>0.20217621161416699</v>
      </c>
      <c r="AI179" s="17">
        <v>0.22787264883872799</v>
      </c>
      <c r="AJ179" s="17">
        <v>0.25140293962938498</v>
      </c>
      <c r="AK179" s="17">
        <v>0.333217194926343</v>
      </c>
      <c r="AL179" s="17">
        <v>0.28680204017501798</v>
      </c>
      <c r="AM179" s="17">
        <v>0.34128412173050998</v>
      </c>
      <c r="AN179" s="17">
        <v>0.371486055799925</v>
      </c>
      <c r="AO179" s="17">
        <v>0.309596788508127</v>
      </c>
      <c r="AP179" s="17">
        <v>0.26578577165685902</v>
      </c>
      <c r="AQ179" s="17">
        <v>0.28119553373373402</v>
      </c>
      <c r="AR179" s="17">
        <v>0.233870742676827</v>
      </c>
      <c r="AS179" s="17">
        <v>0.31521933702681898</v>
      </c>
      <c r="AT179" s="17">
        <v>0.32778848440569702</v>
      </c>
      <c r="AU179" s="17">
        <v>0.20596683149431499</v>
      </c>
      <c r="AV179" s="17"/>
      <c r="AW179" s="17">
        <v>0.28748111280844701</v>
      </c>
      <c r="AX179" s="17">
        <v>0.275149595838862</v>
      </c>
      <c r="AY179" s="17"/>
      <c r="AZ179" s="17">
        <v>0.261115620462535</v>
      </c>
      <c r="BA179" s="17">
        <v>0.287374730366036</v>
      </c>
      <c r="BB179" s="17"/>
      <c r="BC179" s="17">
        <v>0.23607823083422899</v>
      </c>
      <c r="BD179" s="17">
        <v>0.31536985322212202</v>
      </c>
      <c r="BE179" s="17"/>
      <c r="BF179" s="17">
        <v>0.20379867802872001</v>
      </c>
      <c r="BG179" s="17">
        <v>0.28892320429382001</v>
      </c>
      <c r="BH179" s="17"/>
      <c r="BI179" s="17">
        <v>0.28445477383163398</v>
      </c>
      <c r="BJ179" s="17">
        <v>0.26892893057092698</v>
      </c>
      <c r="BK179" s="17">
        <v>0.32725511876396102</v>
      </c>
      <c r="BL179" s="17">
        <v>0.26657356025540602</v>
      </c>
      <c r="BM179" s="17">
        <v>0.24955494909832199</v>
      </c>
      <c r="BN179" s="17"/>
      <c r="BO179" s="17">
        <v>0.26812680988357301</v>
      </c>
      <c r="BP179" s="17">
        <v>0.27976665972092102</v>
      </c>
      <c r="BQ179" s="17">
        <v>0.301967376105509</v>
      </c>
      <c r="BR179" s="17">
        <v>0.247122002743701</v>
      </c>
      <c r="BS179" s="17">
        <v>0.24150304830701</v>
      </c>
      <c r="BT179" s="17">
        <v>0.30361713578447302</v>
      </c>
      <c r="BU179" s="17"/>
      <c r="BV179" s="17">
        <v>0.28103606031607198</v>
      </c>
      <c r="BW179" s="17">
        <v>0.246473479941582</v>
      </c>
      <c r="BX179" s="17"/>
      <c r="BY179" s="17">
        <v>0.220746438189456</v>
      </c>
      <c r="BZ179" s="17"/>
      <c r="CA179" s="17">
        <v>0.22100934545953499</v>
      </c>
      <c r="CB179" s="17"/>
      <c r="CC179" s="17">
        <v>0.24538661349848301</v>
      </c>
    </row>
    <row r="180" spans="2:81" x14ac:dyDescent="0.3">
      <c r="B180" t="s">
        <v>181</v>
      </c>
      <c r="C180" s="17">
        <v>0.28752450750043101</v>
      </c>
      <c r="D180" s="17">
        <v>0.25826901638278299</v>
      </c>
      <c r="E180" s="17">
        <v>0.31518221460766799</v>
      </c>
      <c r="F180" s="17"/>
      <c r="G180" s="17">
        <v>0.23930950470327</v>
      </c>
      <c r="H180" s="17">
        <v>0.21732174000427601</v>
      </c>
      <c r="I180" s="17">
        <v>0.260234644077244</v>
      </c>
      <c r="J180" s="17">
        <v>0.29534049036517401</v>
      </c>
      <c r="K180" s="17">
        <v>0.33904172339230898</v>
      </c>
      <c r="L180" s="17">
        <v>0.358019007940237</v>
      </c>
      <c r="M180" s="17"/>
      <c r="N180" s="17">
        <v>0.27232912005487903</v>
      </c>
      <c r="O180" s="17">
        <v>0.30818997500092898</v>
      </c>
      <c r="P180" s="17">
        <v>0.28076342811668098</v>
      </c>
      <c r="Q180" s="17">
        <v>0.29068963749035498</v>
      </c>
      <c r="R180" s="17"/>
      <c r="S180" s="17">
        <v>0.24130146836476199</v>
      </c>
      <c r="T180" s="17">
        <v>0.32350415071203598</v>
      </c>
      <c r="U180" s="17">
        <v>0.30858933147676598</v>
      </c>
      <c r="V180" s="17">
        <v>0.27666786128609699</v>
      </c>
      <c r="W180" s="17">
        <v>0.23811797824043399</v>
      </c>
      <c r="X180" s="17">
        <v>0.27114259162856402</v>
      </c>
      <c r="Y180" s="17">
        <v>0.32740950181537598</v>
      </c>
      <c r="Z180" s="17">
        <v>0.29941849234326701</v>
      </c>
      <c r="AA180" s="17">
        <v>0.29846530391478099</v>
      </c>
      <c r="AB180" s="17">
        <v>0.26435177798959097</v>
      </c>
      <c r="AC180" s="17">
        <v>0.29188581051804502</v>
      </c>
      <c r="AD180" s="17">
        <v>0.38785273611833998</v>
      </c>
      <c r="AE180" s="17"/>
      <c r="AF180" s="17">
        <v>0.31416708604232602</v>
      </c>
      <c r="AG180" s="17">
        <v>0.29628327494505602</v>
      </c>
      <c r="AH180" s="17">
        <v>0.348859514130611</v>
      </c>
      <c r="AI180" s="17">
        <v>0.36403920660165701</v>
      </c>
      <c r="AJ180" s="17">
        <v>0.34432867987844501</v>
      </c>
      <c r="AK180" s="17">
        <v>0.302841177718294</v>
      </c>
      <c r="AL180" s="17">
        <v>0.26988104755985998</v>
      </c>
      <c r="AM180" s="17">
        <v>0.33018570392190399</v>
      </c>
      <c r="AN180" s="17">
        <v>0.324891928949396</v>
      </c>
      <c r="AO180" s="17">
        <v>0.19162639978923801</v>
      </c>
      <c r="AP180" s="17">
        <v>0.27067030275584703</v>
      </c>
      <c r="AQ180" s="17">
        <v>0.28168211558626299</v>
      </c>
      <c r="AR180" s="17">
        <v>0.255080622941534</v>
      </c>
      <c r="AS180" s="17">
        <v>7.0935646688134305E-2</v>
      </c>
      <c r="AT180" s="17">
        <v>0.141957210629267</v>
      </c>
      <c r="AU180" s="17">
        <v>0.183402071318094</v>
      </c>
      <c r="AV180" s="17"/>
      <c r="AW180" s="17">
        <v>0.29754079857833099</v>
      </c>
      <c r="AX180" s="17">
        <v>0.27399379349092501</v>
      </c>
      <c r="AY180" s="17"/>
      <c r="AZ180" s="17">
        <v>0.30089224444504098</v>
      </c>
      <c r="BA180" s="17">
        <v>0.28454723615488398</v>
      </c>
      <c r="BB180" s="17"/>
      <c r="BC180" s="17">
        <v>0.29245262474446398</v>
      </c>
      <c r="BD180" s="17">
        <v>0.28296057334919</v>
      </c>
      <c r="BE180" s="17"/>
      <c r="BF180" s="17">
        <v>0.25592192236174</v>
      </c>
      <c r="BG180" s="17">
        <v>0.29006401810127502</v>
      </c>
      <c r="BH180" s="17"/>
      <c r="BI180" s="17">
        <v>0.34291597490859399</v>
      </c>
      <c r="BJ180" s="17">
        <v>0.27172060710632501</v>
      </c>
      <c r="BK180" s="17">
        <v>0.245482959354309</v>
      </c>
      <c r="BL180" s="17">
        <v>0.269500153251021</v>
      </c>
      <c r="BM180" s="17">
        <v>0.23527934466484701</v>
      </c>
      <c r="BN180" s="17"/>
      <c r="BO180" s="17">
        <v>0.231025528208158</v>
      </c>
      <c r="BP180" s="17">
        <v>0.30352179244245697</v>
      </c>
      <c r="BQ180" s="17">
        <v>0.29671215758295799</v>
      </c>
      <c r="BR180" s="17">
        <v>0.29606792392242598</v>
      </c>
      <c r="BS180" s="17">
        <v>0.28511796046846599</v>
      </c>
      <c r="BT180" s="17">
        <v>0.41477583826962899</v>
      </c>
      <c r="BU180" s="17"/>
      <c r="BV180" s="17">
        <v>0.23048640066891601</v>
      </c>
      <c r="BW180" s="17">
        <v>0.34819890595884601</v>
      </c>
      <c r="BX180" s="17"/>
      <c r="BY180" s="17">
        <v>0.210061677876828</v>
      </c>
      <c r="BZ180" s="17"/>
      <c r="CA180" s="17">
        <v>0.28507875312812397</v>
      </c>
      <c r="CB180" s="17"/>
      <c r="CC180" s="17">
        <v>0.27492843838696801</v>
      </c>
    </row>
    <row r="181" spans="2:81" x14ac:dyDescent="0.3">
      <c r="B181" t="s">
        <v>182</v>
      </c>
      <c r="C181" s="17">
        <v>0.15917320433419699</v>
      </c>
      <c r="D181" s="17">
        <v>0.132356217575199</v>
      </c>
      <c r="E181" s="17">
        <v>0.185102210980267</v>
      </c>
      <c r="F181" s="17"/>
      <c r="G181" s="17">
        <v>0.126136132566917</v>
      </c>
      <c r="H181" s="17">
        <v>0.11914838799940999</v>
      </c>
      <c r="I181" s="17">
        <v>0.18037019809577301</v>
      </c>
      <c r="J181" s="17">
        <v>0.22461219216459499</v>
      </c>
      <c r="K181" s="17">
        <v>0.20403452876540501</v>
      </c>
      <c r="L181" s="17">
        <v>0.11351334867495</v>
      </c>
      <c r="M181" s="17"/>
      <c r="N181" s="17">
        <v>9.0519508694149806E-2</v>
      </c>
      <c r="O181" s="17">
        <v>0.13532749625704299</v>
      </c>
      <c r="P181" s="17">
        <v>0.16555197545040101</v>
      </c>
      <c r="Q181" s="17">
        <v>0.249633258707983</v>
      </c>
      <c r="R181" s="17"/>
      <c r="S181" s="17">
        <v>0.126236308329021</v>
      </c>
      <c r="T181" s="17">
        <v>0.13498088374151301</v>
      </c>
      <c r="U181" s="17">
        <v>0.17750044078309399</v>
      </c>
      <c r="V181" s="17">
        <v>0.137141040241685</v>
      </c>
      <c r="W181" s="17">
        <v>0.15811203499447701</v>
      </c>
      <c r="X181" s="17">
        <v>0.14008915750200501</v>
      </c>
      <c r="Y181" s="17">
        <v>0.179934391437825</v>
      </c>
      <c r="Z181" s="17">
        <v>0.171007218861121</v>
      </c>
      <c r="AA181" s="17">
        <v>0.183361985550723</v>
      </c>
      <c r="AB181" s="17">
        <v>0.18925754423563301</v>
      </c>
      <c r="AC181" s="17">
        <v>0.21936928620259799</v>
      </c>
      <c r="AD181" s="17">
        <v>0.14431763419663199</v>
      </c>
      <c r="AE181" s="17"/>
      <c r="AF181" s="17">
        <v>0.59548553086554301</v>
      </c>
      <c r="AG181" s="17">
        <v>0.39403358467914101</v>
      </c>
      <c r="AH181" s="17">
        <v>0.299202212042738</v>
      </c>
      <c r="AI181" s="17">
        <v>0.25377141335139802</v>
      </c>
      <c r="AJ181" s="17">
        <v>0.19816748295641001</v>
      </c>
      <c r="AK181" s="17">
        <v>0.18725302950860301</v>
      </c>
      <c r="AL181" s="17">
        <v>0.12929236084794901</v>
      </c>
      <c r="AM181" s="17">
        <v>0.120984439813346</v>
      </c>
      <c r="AN181" s="17">
        <v>0.152805002532267</v>
      </c>
      <c r="AO181" s="17">
        <v>0.149265720812151</v>
      </c>
      <c r="AP181" s="17">
        <v>8.4384921595299894E-2</v>
      </c>
      <c r="AQ181" s="17">
        <v>5.89575511194095E-2</v>
      </c>
      <c r="AR181" s="17">
        <v>4.3642429287963601E-2</v>
      </c>
      <c r="AS181" s="17">
        <v>8.7182740729652305E-2</v>
      </c>
      <c r="AT181" s="17">
        <v>4.9865095505662399E-2</v>
      </c>
      <c r="AU181" s="17">
        <v>3.1945976354179E-2</v>
      </c>
      <c r="AV181" s="17"/>
      <c r="AW181" s="17">
        <v>0.15092452164928599</v>
      </c>
      <c r="AX181" s="17">
        <v>0.171265576508522</v>
      </c>
      <c r="AY181" s="17"/>
      <c r="AZ181" s="17">
        <v>0.165567209866958</v>
      </c>
      <c r="BA181" s="17">
        <v>0.157749127129892</v>
      </c>
      <c r="BB181" s="17"/>
      <c r="BC181" s="17">
        <v>0.19784785879506001</v>
      </c>
      <c r="BD181" s="17">
        <v>0.13505512874588099</v>
      </c>
      <c r="BE181" s="17"/>
      <c r="BF181" s="17">
        <v>0.170127889732652</v>
      </c>
      <c r="BG181" s="17">
        <v>0.158292911169058</v>
      </c>
      <c r="BH181" s="17"/>
      <c r="BI181" s="17">
        <v>0.11290744725920999</v>
      </c>
      <c r="BJ181" s="17">
        <v>0.114905101338586</v>
      </c>
      <c r="BK181" s="17">
        <v>0.13632671744250299</v>
      </c>
      <c r="BL181" s="17">
        <v>0.25546867384505201</v>
      </c>
      <c r="BM181" s="17">
        <v>0.201757974706155</v>
      </c>
      <c r="BN181" s="17"/>
      <c r="BO181" s="17">
        <v>0.104670776543833</v>
      </c>
      <c r="BP181" s="17">
        <v>0.116007588227481</v>
      </c>
      <c r="BQ181" s="17">
        <v>0.129666813148547</v>
      </c>
      <c r="BR181" s="17">
        <v>0.24689087266481399</v>
      </c>
      <c r="BS181" s="17">
        <v>0.16612946659417799</v>
      </c>
      <c r="BT181" s="17">
        <v>0.17225205847104499</v>
      </c>
      <c r="BU181" s="17"/>
      <c r="BV181" s="17">
        <v>9.5915160510947894E-2</v>
      </c>
      <c r="BW181" s="17">
        <v>0.15012630468615901</v>
      </c>
      <c r="BX181" s="17"/>
      <c r="BY181" s="17">
        <v>8.50487982644582E-2</v>
      </c>
      <c r="BZ181" s="17"/>
      <c r="CA181" s="17">
        <v>6.9747282552325304E-2</v>
      </c>
      <c r="CB181" s="17"/>
      <c r="CC181" s="17">
        <v>9.0576970252658096E-2</v>
      </c>
    </row>
    <row r="182" spans="2:81" x14ac:dyDescent="0.3">
      <c r="B182" t="s">
        <v>124</v>
      </c>
      <c r="C182" s="17">
        <v>1.24361050616369E-2</v>
      </c>
      <c r="D182" s="17">
        <v>1.0620610660720399E-2</v>
      </c>
      <c r="E182" s="17">
        <v>1.42578316720749E-2</v>
      </c>
      <c r="F182" s="17"/>
      <c r="G182" s="17">
        <v>2.5012569402092601E-2</v>
      </c>
      <c r="H182" s="17">
        <v>1.5647503961222699E-2</v>
      </c>
      <c r="I182" s="17">
        <v>1.51182374882968E-2</v>
      </c>
      <c r="J182" s="17">
        <v>1.05739298841846E-2</v>
      </c>
      <c r="K182" s="17">
        <v>6.1815289951887798E-3</v>
      </c>
      <c r="L182" s="17">
        <v>4.9568431354815E-3</v>
      </c>
      <c r="M182" s="17"/>
      <c r="N182" s="17">
        <v>6.7351685283506503E-3</v>
      </c>
      <c r="O182" s="17">
        <v>1.45288987224953E-2</v>
      </c>
      <c r="P182" s="17">
        <v>1.50831052304107E-2</v>
      </c>
      <c r="Q182" s="17">
        <v>1.41851641257507E-2</v>
      </c>
      <c r="R182" s="17"/>
      <c r="S182" s="17">
        <v>1.11815236793234E-2</v>
      </c>
      <c r="T182" s="17">
        <v>0</v>
      </c>
      <c r="U182" s="17">
        <v>1.9541166728955499E-2</v>
      </c>
      <c r="V182" s="17">
        <v>0</v>
      </c>
      <c r="W182" s="17">
        <v>1.40920137296844E-2</v>
      </c>
      <c r="X182" s="17">
        <v>3.8373540653235803E-2</v>
      </c>
      <c r="Y182" s="17">
        <v>1.10697058261867E-2</v>
      </c>
      <c r="Z182" s="17">
        <v>1.06856314394515E-2</v>
      </c>
      <c r="AA182" s="17">
        <v>1.3501664194710499E-2</v>
      </c>
      <c r="AB182" s="17">
        <v>1.2023769886982E-2</v>
      </c>
      <c r="AC182" s="17">
        <v>1.9676560729984499E-2</v>
      </c>
      <c r="AD182" s="17">
        <v>0</v>
      </c>
      <c r="AE182" s="17"/>
      <c r="AF182" s="17">
        <v>9.0347383092131098E-2</v>
      </c>
      <c r="AG182" s="17">
        <v>1.0264609087408E-2</v>
      </c>
      <c r="AH182" s="17">
        <v>1.53721492479665E-2</v>
      </c>
      <c r="AI182" s="17">
        <v>2.3651508022070201E-2</v>
      </c>
      <c r="AJ182" s="17">
        <v>4.7656813743911404E-3</v>
      </c>
      <c r="AK182" s="17">
        <v>4.0485865685701197E-3</v>
      </c>
      <c r="AL182" s="17">
        <v>1.3633101383175901E-2</v>
      </c>
      <c r="AM182" s="17">
        <v>1.51231491101146E-2</v>
      </c>
      <c r="AN182" s="17">
        <v>0</v>
      </c>
      <c r="AO182" s="17">
        <v>0</v>
      </c>
      <c r="AP182" s="17">
        <v>1.79441869256129E-2</v>
      </c>
      <c r="AQ182" s="17">
        <v>1.7826770534327099E-2</v>
      </c>
      <c r="AR182" s="17">
        <v>1.15428790036185E-2</v>
      </c>
      <c r="AS182" s="17">
        <v>2.0009626592882999E-2</v>
      </c>
      <c r="AT182" s="17">
        <v>1.8940897628204899E-2</v>
      </c>
      <c r="AU182" s="17">
        <v>2.0737567891663401E-2</v>
      </c>
      <c r="AV182" s="17"/>
      <c r="AW182" s="17">
        <v>8.22948667484741E-3</v>
      </c>
      <c r="AX182" s="17">
        <v>1.8641586099395601E-2</v>
      </c>
      <c r="AY182" s="17"/>
      <c r="AZ182" s="17">
        <v>7.71429560069659E-3</v>
      </c>
      <c r="BA182" s="17">
        <v>1.3487749634345399E-2</v>
      </c>
      <c r="BB182" s="17"/>
      <c r="BC182" s="17">
        <v>3.4934250192595298E-3</v>
      </c>
      <c r="BD182" s="17">
        <v>1.8807419536052399E-2</v>
      </c>
      <c r="BE182" s="17"/>
      <c r="BF182" s="17">
        <v>7.1239108585356998E-3</v>
      </c>
      <c r="BG182" s="17">
        <v>1.2862980693276301E-2</v>
      </c>
      <c r="BH182" s="17"/>
      <c r="BI182" s="17">
        <v>8.1175341802352703E-3</v>
      </c>
      <c r="BJ182" s="17">
        <v>1.7039085528922301E-2</v>
      </c>
      <c r="BK182" s="17">
        <v>2.2428666366476599E-2</v>
      </c>
      <c r="BL182" s="17">
        <v>7.65721671550327E-3</v>
      </c>
      <c r="BM182" s="17">
        <v>1.0122099755513E-2</v>
      </c>
      <c r="BN182" s="17"/>
      <c r="BO182" s="17">
        <v>1.6978855591185602E-2</v>
      </c>
      <c r="BP182" s="17">
        <v>4.8903192687329297E-3</v>
      </c>
      <c r="BQ182" s="17">
        <v>1.9739243454247501E-2</v>
      </c>
      <c r="BR182" s="17">
        <v>7.3830830526497001E-3</v>
      </c>
      <c r="BS182" s="17">
        <v>7.9128803989559904E-3</v>
      </c>
      <c r="BT182" s="17">
        <v>2.2177772959355399E-2</v>
      </c>
      <c r="BU182" s="17"/>
      <c r="BV182" s="17">
        <v>1.95381847317713E-2</v>
      </c>
      <c r="BW182" s="17">
        <v>1.2403932528277199E-2</v>
      </c>
      <c r="BX182" s="17"/>
      <c r="BY182" s="17">
        <v>1.43451203361295E-2</v>
      </c>
      <c r="BZ182" s="17"/>
      <c r="CA182" s="17">
        <v>2.2766501085759901E-2</v>
      </c>
      <c r="CB182" s="17"/>
      <c r="CC182" s="17">
        <v>2.0916879737184001E-2</v>
      </c>
    </row>
    <row r="183" spans="2:81" x14ac:dyDescent="0.3">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row>
    <row r="184" spans="2:81" x14ac:dyDescent="0.3">
      <c r="B184" s="6" t="s">
        <v>196</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row>
    <row r="185" spans="2:81" x14ac:dyDescent="0.3">
      <c r="B185" s="24" t="s">
        <v>94</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row>
    <row r="186" spans="2:81" x14ac:dyDescent="0.3">
      <c r="B186" t="s">
        <v>187</v>
      </c>
      <c r="C186" s="17">
        <v>0.31513145708534301</v>
      </c>
      <c r="D186" s="17">
        <v>0.33244934414604999</v>
      </c>
      <c r="E186" s="17">
        <v>0.29552074780783399</v>
      </c>
      <c r="F186" s="17"/>
      <c r="G186" s="17">
        <v>0.41104155755810201</v>
      </c>
      <c r="H186" s="17">
        <v>0.39795590293190503</v>
      </c>
      <c r="I186" s="17">
        <v>0.35246142628323701</v>
      </c>
      <c r="J186" s="17">
        <v>0.31767302761858501</v>
      </c>
      <c r="K186" s="17">
        <v>0.24285018531588901</v>
      </c>
      <c r="L186" s="17">
        <v>0.19992818717469299</v>
      </c>
      <c r="M186" s="17"/>
      <c r="N186" s="17">
        <v>0.32968424895993398</v>
      </c>
      <c r="O186" s="17">
        <v>0.30438693439581799</v>
      </c>
      <c r="P186" s="17">
        <v>0.28891330578680502</v>
      </c>
      <c r="Q186" s="17">
        <v>0.33235646299382199</v>
      </c>
      <c r="R186" s="17"/>
      <c r="S186" s="17">
        <v>0.39299732776368301</v>
      </c>
      <c r="T186" s="17">
        <v>0.2769648223317</v>
      </c>
      <c r="U186" s="17">
        <v>0.28449265822443298</v>
      </c>
      <c r="V186" s="17">
        <v>0.318571080737726</v>
      </c>
      <c r="W186" s="17">
        <v>0.30525067590528898</v>
      </c>
      <c r="X186" s="17">
        <v>0.33406424344584101</v>
      </c>
      <c r="Y186" s="17">
        <v>0.27207316589588798</v>
      </c>
      <c r="Z186" s="17">
        <v>0.273815215023056</v>
      </c>
      <c r="AA186" s="17">
        <v>0.31347390633642902</v>
      </c>
      <c r="AB186" s="17">
        <v>0.38416782643247499</v>
      </c>
      <c r="AC186" s="17">
        <v>0.23491324208369299</v>
      </c>
      <c r="AD186" s="17">
        <v>0.25646321223935897</v>
      </c>
      <c r="AE186" s="17"/>
      <c r="AF186" s="17">
        <v>0.40157117420904498</v>
      </c>
      <c r="AG186" s="17">
        <v>0.39056884434977102</v>
      </c>
      <c r="AH186" s="17">
        <v>0.37811307289544999</v>
      </c>
      <c r="AI186" s="17">
        <v>0.26481928146275702</v>
      </c>
      <c r="AJ186" s="17">
        <v>0.33638830671817899</v>
      </c>
      <c r="AK186" s="17">
        <v>0.26236258848771299</v>
      </c>
      <c r="AL186" s="17">
        <v>0.30340807357779698</v>
      </c>
      <c r="AM186" s="17">
        <v>0.29810524793487497</v>
      </c>
      <c r="AN186" s="17">
        <v>0.22703704403379499</v>
      </c>
      <c r="AO186" s="17">
        <v>0.33726028298467797</v>
      </c>
      <c r="AP186" s="17">
        <v>0.28546809814757401</v>
      </c>
      <c r="AQ186" s="17">
        <v>0.33628862826520201</v>
      </c>
      <c r="AR186" s="17">
        <v>0.33176950492049201</v>
      </c>
      <c r="AS186" s="17">
        <v>0.35072653238532098</v>
      </c>
      <c r="AT186" s="17">
        <v>0.40747618233938898</v>
      </c>
      <c r="AU186" s="17">
        <v>0.43055867635744</v>
      </c>
      <c r="AV186" s="17"/>
      <c r="AW186" s="17">
        <v>0.31632154673471102</v>
      </c>
      <c r="AX186" s="17">
        <v>0.31177177368755599</v>
      </c>
      <c r="AY186" s="17"/>
      <c r="AZ186" s="17">
        <v>0.33225422045488201</v>
      </c>
      <c r="BA186" s="17">
        <v>0.31131786373383102</v>
      </c>
      <c r="BB186" s="17"/>
      <c r="BC186" s="17">
        <v>0.38079962924622801</v>
      </c>
      <c r="BD186" s="17">
        <v>0.26886739409335397</v>
      </c>
      <c r="BE186" s="17"/>
      <c r="BF186" s="17">
        <v>0.32571375017203402</v>
      </c>
      <c r="BG186" s="17">
        <v>0.31428108850451503</v>
      </c>
      <c r="BH186" s="17"/>
      <c r="BI186" s="17">
        <v>0.21004403071581801</v>
      </c>
      <c r="BJ186" s="17">
        <v>0.39018914855481401</v>
      </c>
      <c r="BK186" s="17">
        <v>0.32214872743969503</v>
      </c>
      <c r="BL186" s="17">
        <v>0.242628095907472</v>
      </c>
      <c r="BM186" s="17">
        <v>0.33844753214907303</v>
      </c>
      <c r="BN186" s="17"/>
      <c r="BO186" s="17">
        <v>0.39909593266521198</v>
      </c>
      <c r="BP186" s="17">
        <v>0.25327965042765499</v>
      </c>
      <c r="BQ186" s="17">
        <v>0.329744158758013</v>
      </c>
      <c r="BR186" s="17">
        <v>0.28991062259559902</v>
      </c>
      <c r="BS186" s="17">
        <v>0.34232505590658002</v>
      </c>
      <c r="BT186" s="17">
        <v>0.21874743071529201</v>
      </c>
      <c r="BU186" s="17"/>
      <c r="BV186" s="17">
        <v>0.39772019098154798</v>
      </c>
      <c r="BW186" s="17">
        <v>0.376221102043308</v>
      </c>
      <c r="BX186" s="17"/>
      <c r="BY186" s="17">
        <v>0.41889648145946401</v>
      </c>
      <c r="BZ186" s="17"/>
      <c r="CA186" s="17">
        <v>0.40689840176285103</v>
      </c>
      <c r="CB186" s="17"/>
      <c r="CC186" s="17">
        <v>0.38039903479523901</v>
      </c>
    </row>
    <row r="187" spans="2:81" x14ac:dyDescent="0.3">
      <c r="B187" t="s">
        <v>188</v>
      </c>
      <c r="C187" s="17">
        <v>0.39134772984068</v>
      </c>
      <c r="D187" s="17">
        <v>0.373978322203602</v>
      </c>
      <c r="E187" s="17">
        <v>0.40985103743093598</v>
      </c>
      <c r="F187" s="17"/>
      <c r="G187" s="17">
        <v>0.36402758551040798</v>
      </c>
      <c r="H187" s="17">
        <v>0.38454288577430701</v>
      </c>
      <c r="I187" s="17">
        <v>0.37902917888821103</v>
      </c>
      <c r="J187" s="17">
        <v>0.38807168200250902</v>
      </c>
      <c r="K187" s="17">
        <v>0.40339037391371402</v>
      </c>
      <c r="L187" s="17">
        <v>0.41968076319687497</v>
      </c>
      <c r="M187" s="17"/>
      <c r="N187" s="17">
        <v>0.38776245823849498</v>
      </c>
      <c r="O187" s="17">
        <v>0.41209502645772</v>
      </c>
      <c r="P187" s="17">
        <v>0.41333413875999098</v>
      </c>
      <c r="Q187" s="17">
        <v>0.35741494643608002</v>
      </c>
      <c r="R187" s="17"/>
      <c r="S187" s="17">
        <v>0.38437739924873998</v>
      </c>
      <c r="T187" s="17">
        <v>0.39478493830754702</v>
      </c>
      <c r="U187" s="17">
        <v>0.38706557144487203</v>
      </c>
      <c r="V187" s="17">
        <v>0.34446116926293802</v>
      </c>
      <c r="W187" s="17">
        <v>0.407383379067774</v>
      </c>
      <c r="X187" s="17">
        <v>0.32428735393224301</v>
      </c>
      <c r="Y187" s="17">
        <v>0.41288093574644003</v>
      </c>
      <c r="Z187" s="17">
        <v>0.50151477613251105</v>
      </c>
      <c r="AA187" s="17">
        <v>0.44461250053783202</v>
      </c>
      <c r="AB187" s="17">
        <v>0.34180383406677001</v>
      </c>
      <c r="AC187" s="17">
        <v>0.41962899031823703</v>
      </c>
      <c r="AD187" s="17">
        <v>0.42830896344346298</v>
      </c>
      <c r="AE187" s="17"/>
      <c r="AF187" s="17">
        <v>0.37907165829297501</v>
      </c>
      <c r="AG187" s="17">
        <v>0.30506625236641099</v>
      </c>
      <c r="AH187" s="17">
        <v>0.36468993583585702</v>
      </c>
      <c r="AI187" s="17">
        <v>0.44036746211337702</v>
      </c>
      <c r="AJ187" s="17">
        <v>0.40359459682371301</v>
      </c>
      <c r="AK187" s="17">
        <v>0.41847948019722803</v>
      </c>
      <c r="AL187" s="17">
        <v>0.44298605152460502</v>
      </c>
      <c r="AM187" s="17">
        <v>0.40883603837853</v>
      </c>
      <c r="AN187" s="17">
        <v>0.41445516595017301</v>
      </c>
      <c r="AO187" s="17">
        <v>0.36553593699627801</v>
      </c>
      <c r="AP187" s="17">
        <v>0.39457370999444102</v>
      </c>
      <c r="AQ187" s="17">
        <v>0.37045340530710802</v>
      </c>
      <c r="AR187" s="17">
        <v>0.46126758557346198</v>
      </c>
      <c r="AS187" s="17">
        <v>0.27405209624432603</v>
      </c>
      <c r="AT187" s="17">
        <v>0.25939317396498301</v>
      </c>
      <c r="AU187" s="17">
        <v>0.36250710577114897</v>
      </c>
      <c r="AV187" s="17"/>
      <c r="AW187" s="17">
        <v>0.41168014672146003</v>
      </c>
      <c r="AX187" s="17">
        <v>0.36234251222866198</v>
      </c>
      <c r="AY187" s="17"/>
      <c r="AZ187" s="17">
        <v>0.41837873561012401</v>
      </c>
      <c r="BA187" s="17">
        <v>0.38532736609084201</v>
      </c>
      <c r="BB187" s="17"/>
      <c r="BC187" s="17">
        <v>0.38847677155538002</v>
      </c>
      <c r="BD187" s="17">
        <v>0.39370555154748099</v>
      </c>
      <c r="BE187" s="17"/>
      <c r="BF187" s="17">
        <v>0.43377890606573499</v>
      </c>
      <c r="BG187" s="17">
        <v>0.387938058721785</v>
      </c>
      <c r="BH187" s="17"/>
      <c r="BI187" s="17">
        <v>0.37027671128745099</v>
      </c>
      <c r="BJ187" s="17">
        <v>0.45084142417977302</v>
      </c>
      <c r="BK187" s="17">
        <v>0.42466971595535702</v>
      </c>
      <c r="BL187" s="17">
        <v>0.32467138411389801</v>
      </c>
      <c r="BM187" s="17">
        <v>0.349624637319915</v>
      </c>
      <c r="BN187" s="17"/>
      <c r="BO187" s="17">
        <v>0.44174211046045597</v>
      </c>
      <c r="BP187" s="17">
        <v>0.38246494087760502</v>
      </c>
      <c r="BQ187" s="17">
        <v>0.41571782586832801</v>
      </c>
      <c r="BR187" s="17">
        <v>0.306900721486565</v>
      </c>
      <c r="BS187" s="17">
        <v>0.399902243192236</v>
      </c>
      <c r="BT187" s="17">
        <v>0.45906250734630499</v>
      </c>
      <c r="BU187" s="17"/>
      <c r="BV187" s="17">
        <v>0.44690814105947502</v>
      </c>
      <c r="BW187" s="17">
        <v>0.45813660039232801</v>
      </c>
      <c r="BX187" s="17"/>
      <c r="BY187" s="17">
        <v>0.385561559008196</v>
      </c>
      <c r="BZ187" s="17"/>
      <c r="CA187" s="17">
        <v>0.47000809004976701</v>
      </c>
      <c r="CB187" s="17"/>
      <c r="CC187" s="17">
        <v>0.48504233884433101</v>
      </c>
    </row>
    <row r="188" spans="2:81" x14ac:dyDescent="0.3">
      <c r="B188" t="s">
        <v>189</v>
      </c>
      <c r="C188" s="17">
        <v>0.168170336920477</v>
      </c>
      <c r="D188" s="17">
        <v>0.17832230442892999</v>
      </c>
      <c r="E188" s="17">
        <v>0.158921102029905</v>
      </c>
      <c r="F188" s="17"/>
      <c r="G188" s="17">
        <v>0.16059792326212599</v>
      </c>
      <c r="H188" s="17">
        <v>0.13554826417940999</v>
      </c>
      <c r="I188" s="17">
        <v>0.15908206987707399</v>
      </c>
      <c r="J188" s="17">
        <v>0.17270640545504801</v>
      </c>
      <c r="K188" s="17">
        <v>0.16942787537502799</v>
      </c>
      <c r="L188" s="17">
        <v>0.202576957278777</v>
      </c>
      <c r="M188" s="17"/>
      <c r="N188" s="17">
        <v>0.15340557033376401</v>
      </c>
      <c r="O188" s="17">
        <v>0.17621690282714</v>
      </c>
      <c r="P188" s="17">
        <v>0.16655532408328499</v>
      </c>
      <c r="Q188" s="17">
        <v>0.17851041666574799</v>
      </c>
      <c r="R188" s="17"/>
      <c r="S188" s="17">
        <v>0.13526714051424901</v>
      </c>
      <c r="T188" s="17">
        <v>0.165807339027888</v>
      </c>
      <c r="U188" s="17">
        <v>0.16032495488203599</v>
      </c>
      <c r="V188" s="17">
        <v>0.174982562339903</v>
      </c>
      <c r="W188" s="17">
        <v>0.182370643944651</v>
      </c>
      <c r="X188" s="17">
        <v>0.19417673770051999</v>
      </c>
      <c r="Y188" s="17">
        <v>0.19073539449943699</v>
      </c>
      <c r="Z188" s="17">
        <v>0.14150526462280499</v>
      </c>
      <c r="AA188" s="17">
        <v>0.13621554145661699</v>
      </c>
      <c r="AB188" s="17">
        <v>0.17692047988861301</v>
      </c>
      <c r="AC188" s="17">
        <v>0.21954223843279499</v>
      </c>
      <c r="AD188" s="17">
        <v>0.20213720121985801</v>
      </c>
      <c r="AE188" s="17"/>
      <c r="AF188" s="17">
        <v>0</v>
      </c>
      <c r="AG188" s="17">
        <v>0.22781330889714699</v>
      </c>
      <c r="AH188" s="17">
        <v>0.14808360030096501</v>
      </c>
      <c r="AI188" s="17">
        <v>0.148848820986794</v>
      </c>
      <c r="AJ188" s="17">
        <v>0.160794232038418</v>
      </c>
      <c r="AK188" s="17">
        <v>0.18231134037402</v>
      </c>
      <c r="AL188" s="17">
        <v>0.15087248114302301</v>
      </c>
      <c r="AM188" s="17">
        <v>0.15426445861283</v>
      </c>
      <c r="AN188" s="17">
        <v>0.19579126390398099</v>
      </c>
      <c r="AO188" s="17">
        <v>0.17718671662827801</v>
      </c>
      <c r="AP188" s="17">
        <v>0.18052331829034499</v>
      </c>
      <c r="AQ188" s="17">
        <v>0.187419943557361</v>
      </c>
      <c r="AR188" s="17">
        <v>9.3115589653624806E-2</v>
      </c>
      <c r="AS188" s="17">
        <v>0.27656138417596099</v>
      </c>
      <c r="AT188" s="17">
        <v>0.20401613014866599</v>
      </c>
      <c r="AU188" s="17">
        <v>9.7140578564902394E-2</v>
      </c>
      <c r="AV188" s="17"/>
      <c r="AW188" s="17">
        <v>0.155065397874</v>
      </c>
      <c r="AX188" s="17">
        <v>0.18844323470218599</v>
      </c>
      <c r="AY188" s="17"/>
      <c r="AZ188" s="17">
        <v>0.12592292493292401</v>
      </c>
      <c r="BA188" s="17">
        <v>0.17757970887739699</v>
      </c>
      <c r="BB188" s="17"/>
      <c r="BC188" s="17">
        <v>0.12548632598113399</v>
      </c>
      <c r="BD188" s="17">
        <v>0.197522634713475</v>
      </c>
      <c r="BE188" s="17"/>
      <c r="BF188" s="17">
        <v>0.146015485166961</v>
      </c>
      <c r="BG188" s="17">
        <v>0.169950649532286</v>
      </c>
      <c r="BH188" s="17"/>
      <c r="BI188" s="17">
        <v>0.23093405350548701</v>
      </c>
      <c r="BJ188" s="17">
        <v>0.10692974783483</v>
      </c>
      <c r="BK188" s="17">
        <v>0.13521611630173899</v>
      </c>
      <c r="BL188" s="17">
        <v>0.22795396744385299</v>
      </c>
      <c r="BM188" s="17">
        <v>0.19197340119227599</v>
      </c>
      <c r="BN188" s="17"/>
      <c r="BO188" s="17">
        <v>0.102145917324167</v>
      </c>
      <c r="BP188" s="17">
        <v>0.214057709539342</v>
      </c>
      <c r="BQ188" s="17">
        <v>0.15211131903057301</v>
      </c>
      <c r="BR188" s="17">
        <v>0.20725955910753099</v>
      </c>
      <c r="BS188" s="17">
        <v>0.16402116532100799</v>
      </c>
      <c r="BT188" s="17">
        <v>0.18848958017506701</v>
      </c>
      <c r="BU188" s="17"/>
      <c r="BV188" s="17">
        <v>9.7712113485350499E-2</v>
      </c>
      <c r="BW188" s="17">
        <v>0.12402596613026</v>
      </c>
      <c r="BX188" s="17"/>
      <c r="BY188" s="17">
        <v>0.16685928035074399</v>
      </c>
      <c r="BZ188" s="17"/>
      <c r="CA188" s="17">
        <v>9.1508401125448502E-2</v>
      </c>
      <c r="CB188" s="17"/>
      <c r="CC188" s="17">
        <v>9.2925565297259899E-2</v>
      </c>
    </row>
    <row r="189" spans="2:81" x14ac:dyDescent="0.3">
      <c r="B189" t="s">
        <v>190</v>
      </c>
      <c r="C189" s="17">
        <v>6.5621835879247595E-2</v>
      </c>
      <c r="D189" s="17">
        <v>6.4709440360704695E-2</v>
      </c>
      <c r="E189" s="17">
        <v>6.6771538752350298E-2</v>
      </c>
      <c r="F189" s="17"/>
      <c r="G189" s="17">
        <v>3.6278133030588799E-2</v>
      </c>
      <c r="H189" s="17">
        <v>3.5208766283378497E-2</v>
      </c>
      <c r="I189" s="17">
        <v>4.9336731556045399E-2</v>
      </c>
      <c r="J189" s="17">
        <v>6.3391247072377199E-2</v>
      </c>
      <c r="K189" s="17">
        <v>8.0165675437124106E-2</v>
      </c>
      <c r="L189" s="17">
        <v>0.115178853600732</v>
      </c>
      <c r="M189" s="17"/>
      <c r="N189" s="17">
        <v>8.0551892131487696E-2</v>
      </c>
      <c r="O189" s="17">
        <v>6.7392751711167695E-2</v>
      </c>
      <c r="P189" s="17">
        <v>5.7426687316429699E-2</v>
      </c>
      <c r="Q189" s="17">
        <v>5.5395768206430399E-2</v>
      </c>
      <c r="R189" s="17"/>
      <c r="S189" s="17">
        <v>5.4101648426567499E-2</v>
      </c>
      <c r="T189" s="17">
        <v>9.3383518955755404E-2</v>
      </c>
      <c r="U189" s="17">
        <v>7.0072632200476603E-2</v>
      </c>
      <c r="V189" s="17">
        <v>7.65558400219742E-2</v>
      </c>
      <c r="W189" s="17">
        <v>5.1173327891383201E-2</v>
      </c>
      <c r="X189" s="17">
        <v>8.2780725581116099E-2</v>
      </c>
      <c r="Y189" s="17">
        <v>6.6481801883777003E-2</v>
      </c>
      <c r="Z189" s="17">
        <v>3.9179071052833199E-2</v>
      </c>
      <c r="AA189" s="17">
        <v>4.0751707392421198E-2</v>
      </c>
      <c r="AB189" s="17">
        <v>5.5503776204563801E-2</v>
      </c>
      <c r="AC189" s="17">
        <v>9.81989028309838E-2</v>
      </c>
      <c r="AD189" s="17">
        <v>3.6613129922104401E-2</v>
      </c>
      <c r="AE189" s="17"/>
      <c r="AF189" s="17">
        <v>0</v>
      </c>
      <c r="AG189" s="17">
        <v>1.1877527242372E-2</v>
      </c>
      <c r="AH189" s="17">
        <v>4.0530116988320999E-2</v>
      </c>
      <c r="AI189" s="17">
        <v>7.1540246439677393E-2</v>
      </c>
      <c r="AJ189" s="17">
        <v>5.1125529611161E-2</v>
      </c>
      <c r="AK189" s="17">
        <v>6.8719980074834805E-2</v>
      </c>
      <c r="AL189" s="17">
        <v>5.5807069142277697E-2</v>
      </c>
      <c r="AM189" s="17">
        <v>7.2281093800180996E-2</v>
      </c>
      <c r="AN189" s="17">
        <v>0.103875373487195</v>
      </c>
      <c r="AO189" s="17">
        <v>7.4597424602232801E-2</v>
      </c>
      <c r="AP189" s="17">
        <v>6.7024100989647797E-2</v>
      </c>
      <c r="AQ189" s="17">
        <v>8.7234654837078304E-2</v>
      </c>
      <c r="AR189" s="17">
        <v>5.0914425710597802E-2</v>
      </c>
      <c r="AS189" s="17">
        <v>1.7377115124151198E-2</v>
      </c>
      <c r="AT189" s="17">
        <v>9.9917227135896403E-2</v>
      </c>
      <c r="AU189" s="17">
        <v>6.2752432306285799E-2</v>
      </c>
      <c r="AV189" s="17"/>
      <c r="AW189" s="17">
        <v>6.2956476982595697E-2</v>
      </c>
      <c r="AX189" s="17">
        <v>6.9973451013455604E-2</v>
      </c>
      <c r="AY189" s="17"/>
      <c r="AZ189" s="17">
        <v>4.4250555256394299E-2</v>
      </c>
      <c r="BA189" s="17">
        <v>7.03816618452828E-2</v>
      </c>
      <c r="BB189" s="17"/>
      <c r="BC189" s="17">
        <v>4.5143304690309E-2</v>
      </c>
      <c r="BD189" s="17">
        <v>7.9281043141058105E-2</v>
      </c>
      <c r="BE189" s="17"/>
      <c r="BF189" s="17">
        <v>3.333356855874E-2</v>
      </c>
      <c r="BG189" s="17">
        <v>6.8216446313281998E-2</v>
      </c>
      <c r="BH189" s="17"/>
      <c r="BI189" s="17">
        <v>0.110450887082487</v>
      </c>
      <c r="BJ189" s="17">
        <v>3.3291962625293901E-2</v>
      </c>
      <c r="BK189" s="17">
        <v>6.5924780741883807E-2</v>
      </c>
      <c r="BL189" s="17">
        <v>9.2484798151196895E-2</v>
      </c>
      <c r="BM189" s="17">
        <v>6.5064595832367803E-2</v>
      </c>
      <c r="BN189" s="17"/>
      <c r="BO189" s="17">
        <v>4.26733798146317E-2</v>
      </c>
      <c r="BP189" s="17">
        <v>9.0021336754479306E-2</v>
      </c>
      <c r="BQ189" s="17">
        <v>6.5463636735309194E-2</v>
      </c>
      <c r="BR189" s="17">
        <v>9.2018589119981301E-2</v>
      </c>
      <c r="BS189" s="17">
        <v>3.6021205173624803E-2</v>
      </c>
      <c r="BT189" s="17">
        <v>5.8790182357194999E-2</v>
      </c>
      <c r="BU189" s="17"/>
      <c r="BV189" s="17">
        <v>4.1154935893604798E-2</v>
      </c>
      <c r="BW189" s="17">
        <v>1.8708274191855501E-2</v>
      </c>
      <c r="BX189" s="17"/>
      <c r="BY189" s="17">
        <v>9.0852819421068497E-3</v>
      </c>
      <c r="BZ189" s="17"/>
      <c r="CA189" s="17">
        <v>1.86539619462446E-2</v>
      </c>
      <c r="CB189" s="17"/>
      <c r="CC189" s="17">
        <v>2.97018361979474E-2</v>
      </c>
    </row>
    <row r="190" spans="2:81" x14ac:dyDescent="0.3">
      <c r="B190" t="s">
        <v>191</v>
      </c>
      <c r="C190" s="17">
        <v>3.7707283504577797E-2</v>
      </c>
      <c r="D190" s="17">
        <v>4.0376926403447103E-2</v>
      </c>
      <c r="E190" s="17">
        <v>3.5249329417222502E-2</v>
      </c>
      <c r="F190" s="17"/>
      <c r="G190" s="17">
        <v>0</v>
      </c>
      <c r="H190" s="17">
        <v>2.2245472558121E-2</v>
      </c>
      <c r="I190" s="17">
        <v>3.6667199605794697E-2</v>
      </c>
      <c r="J190" s="17">
        <v>2.7800593677347499E-2</v>
      </c>
      <c r="K190" s="17">
        <v>8.6720177139257601E-2</v>
      </c>
      <c r="L190" s="17">
        <v>5.1477708234917499E-2</v>
      </c>
      <c r="M190" s="17"/>
      <c r="N190" s="17">
        <v>3.9667183797994603E-2</v>
      </c>
      <c r="O190" s="17">
        <v>1.8489620477843399E-2</v>
      </c>
      <c r="P190" s="17">
        <v>5.42388099225352E-2</v>
      </c>
      <c r="Q190" s="17">
        <v>3.7169080870766702E-2</v>
      </c>
      <c r="R190" s="17"/>
      <c r="S190" s="17">
        <v>1.5973399492387901E-2</v>
      </c>
      <c r="T190" s="17">
        <v>5.7809629968842098E-2</v>
      </c>
      <c r="U190" s="17">
        <v>7.0588455396144403E-2</v>
      </c>
      <c r="V190" s="17">
        <v>6.8022172287112895E-2</v>
      </c>
      <c r="W190" s="17">
        <v>1.22023567154737E-2</v>
      </c>
      <c r="X190" s="17">
        <v>3.5658161855117998E-2</v>
      </c>
      <c r="Y190" s="17">
        <v>3.4091325808596702E-2</v>
      </c>
      <c r="Z190" s="17">
        <v>2.26144102898918E-2</v>
      </c>
      <c r="AA190" s="17">
        <v>3.3649239788327602E-2</v>
      </c>
      <c r="AB190" s="17">
        <v>3.6511478830949302E-2</v>
      </c>
      <c r="AC190" s="17">
        <v>1.70767165172599E-2</v>
      </c>
      <c r="AD190" s="17">
        <v>2.0820458093453099E-2</v>
      </c>
      <c r="AE190" s="17"/>
      <c r="AF190" s="17">
        <v>0.21935716749798001</v>
      </c>
      <c r="AG190" s="17">
        <v>2.89511486567052E-2</v>
      </c>
      <c r="AH190" s="17">
        <v>2.9279650532646199E-2</v>
      </c>
      <c r="AI190" s="17">
        <v>4.5087653647575297E-2</v>
      </c>
      <c r="AJ190" s="17">
        <v>2.67497817719183E-2</v>
      </c>
      <c r="AK190" s="17">
        <v>4.16006396575564E-2</v>
      </c>
      <c r="AL190" s="17">
        <v>2.2355804615591501E-2</v>
      </c>
      <c r="AM190" s="17">
        <v>4.0471587561406099E-2</v>
      </c>
      <c r="AN190" s="17">
        <v>5.88411526248558E-2</v>
      </c>
      <c r="AO190" s="17">
        <v>2.7258118669708498E-2</v>
      </c>
      <c r="AP190" s="17">
        <v>5.1196660418881601E-2</v>
      </c>
      <c r="AQ190" s="17">
        <v>1.8603368033250502E-2</v>
      </c>
      <c r="AR190" s="17">
        <v>4.2300178551347198E-2</v>
      </c>
      <c r="AS190" s="17">
        <v>6.1273245477358101E-2</v>
      </c>
      <c r="AT190" s="17">
        <v>2.91972864110654E-2</v>
      </c>
      <c r="AU190" s="17">
        <v>3.6522293972259097E-2</v>
      </c>
      <c r="AV190" s="17"/>
      <c r="AW190" s="17">
        <v>3.44921343341556E-2</v>
      </c>
      <c r="AX190" s="17">
        <v>4.1599515354410199E-2</v>
      </c>
      <c r="AY190" s="17"/>
      <c r="AZ190" s="17">
        <v>4.3013191675859798E-2</v>
      </c>
      <c r="BA190" s="17">
        <v>3.65255480750191E-2</v>
      </c>
      <c r="BB190" s="17"/>
      <c r="BC190" s="17">
        <v>3.3925522326242998E-2</v>
      </c>
      <c r="BD190" s="17">
        <v>4.10238257843583E-2</v>
      </c>
      <c r="BE190" s="17"/>
      <c r="BF190" s="17">
        <v>2.8382265988717501E-2</v>
      </c>
      <c r="BG190" s="17">
        <v>3.8456620330367702E-2</v>
      </c>
      <c r="BH190" s="17"/>
      <c r="BI190" s="17">
        <v>6.36399229663554E-2</v>
      </c>
      <c r="BJ190" s="17">
        <v>1.11302864287556E-2</v>
      </c>
      <c r="BK190" s="17">
        <v>2.3015886135465399E-2</v>
      </c>
      <c r="BL190" s="17">
        <v>8.3229814913320502E-2</v>
      </c>
      <c r="BM190" s="17">
        <v>3.6020365451383603E-2</v>
      </c>
      <c r="BN190" s="17"/>
      <c r="BO190" s="17">
        <v>8.1551047935849302E-3</v>
      </c>
      <c r="BP190" s="17">
        <v>4.5824698181890701E-2</v>
      </c>
      <c r="BQ190" s="17">
        <v>2.17293823965405E-2</v>
      </c>
      <c r="BR190" s="17">
        <v>8.4041889509037099E-2</v>
      </c>
      <c r="BS190" s="17">
        <v>3.5753636308183102E-2</v>
      </c>
      <c r="BT190" s="17">
        <v>1.46737238586209E-2</v>
      </c>
      <c r="BU190" s="17"/>
      <c r="BV190" s="17">
        <v>9.3843747659137708E-3</v>
      </c>
      <c r="BW190" s="17">
        <v>1.43684802842285E-2</v>
      </c>
      <c r="BX190" s="17"/>
      <c r="BY190" s="17">
        <v>1.0732004153584E-2</v>
      </c>
      <c r="BZ190" s="17"/>
      <c r="CA190" s="17">
        <v>3.0736351272667201E-3</v>
      </c>
      <c r="CB190" s="17"/>
      <c r="CC190" s="17">
        <v>6.3867174567566604E-3</v>
      </c>
    </row>
    <row r="191" spans="2:81" x14ac:dyDescent="0.3">
      <c r="B191" t="s">
        <v>124</v>
      </c>
      <c r="C191" s="17">
        <v>2.2021356769674798E-2</v>
      </c>
      <c r="D191" s="17">
        <v>1.0163662457266E-2</v>
      </c>
      <c r="E191" s="17">
        <v>3.36862445617521E-2</v>
      </c>
      <c r="F191" s="17"/>
      <c r="G191" s="17">
        <v>2.8054800638775398E-2</v>
      </c>
      <c r="H191" s="17">
        <v>2.4498708272879099E-2</v>
      </c>
      <c r="I191" s="17">
        <v>2.34233937896383E-2</v>
      </c>
      <c r="J191" s="17">
        <v>3.03570441741331E-2</v>
      </c>
      <c r="K191" s="17">
        <v>1.7445712818986998E-2</v>
      </c>
      <c r="L191" s="17">
        <v>1.1157530514006499E-2</v>
      </c>
      <c r="M191" s="17"/>
      <c r="N191" s="17">
        <v>8.9286465383246905E-3</v>
      </c>
      <c r="O191" s="17">
        <v>2.1418764130311001E-2</v>
      </c>
      <c r="P191" s="17">
        <v>1.9531734130954801E-2</v>
      </c>
      <c r="Q191" s="17">
        <v>3.91533248271538E-2</v>
      </c>
      <c r="R191" s="17"/>
      <c r="S191" s="17">
        <v>1.7283084554373301E-2</v>
      </c>
      <c r="T191" s="17">
        <v>1.12497514082675E-2</v>
      </c>
      <c r="U191" s="17">
        <v>2.7455727852036899E-2</v>
      </c>
      <c r="V191" s="17">
        <v>1.7407175350345399E-2</v>
      </c>
      <c r="W191" s="17">
        <v>4.1619616475428903E-2</v>
      </c>
      <c r="X191" s="17">
        <v>2.9032777485161601E-2</v>
      </c>
      <c r="Y191" s="17">
        <v>2.37373761658616E-2</v>
      </c>
      <c r="Z191" s="17">
        <v>2.1371262878903102E-2</v>
      </c>
      <c r="AA191" s="17">
        <v>3.1297104488373001E-2</v>
      </c>
      <c r="AB191" s="17">
        <v>5.09260457662946E-3</v>
      </c>
      <c r="AC191" s="17">
        <v>1.06399098170319E-2</v>
      </c>
      <c r="AD191" s="17">
        <v>5.5657035081763E-2</v>
      </c>
      <c r="AE191" s="17"/>
      <c r="AF191" s="17">
        <v>0</v>
      </c>
      <c r="AG191" s="17">
        <v>3.5722918487593798E-2</v>
      </c>
      <c r="AH191" s="17">
        <v>3.9303623446759903E-2</v>
      </c>
      <c r="AI191" s="17">
        <v>2.9336535349819101E-2</v>
      </c>
      <c r="AJ191" s="17">
        <v>2.1347553036610501E-2</v>
      </c>
      <c r="AK191" s="17">
        <v>2.6525971208647098E-2</v>
      </c>
      <c r="AL191" s="17">
        <v>2.45705199967047E-2</v>
      </c>
      <c r="AM191" s="17">
        <v>2.6041573712177399E-2</v>
      </c>
      <c r="AN191" s="17">
        <v>0</v>
      </c>
      <c r="AO191" s="17">
        <v>1.8161520118824801E-2</v>
      </c>
      <c r="AP191" s="17">
        <v>2.1214112159111401E-2</v>
      </c>
      <c r="AQ191" s="17">
        <v>0</v>
      </c>
      <c r="AR191" s="17">
        <v>2.06327155904764E-2</v>
      </c>
      <c r="AS191" s="17">
        <v>2.0009626592882999E-2</v>
      </c>
      <c r="AT191" s="17">
        <v>0</v>
      </c>
      <c r="AU191" s="17">
        <v>1.05189130279647E-2</v>
      </c>
      <c r="AV191" s="17"/>
      <c r="AW191" s="17">
        <v>1.9484297353077999E-2</v>
      </c>
      <c r="AX191" s="17">
        <v>2.5869513013730999E-2</v>
      </c>
      <c r="AY191" s="17"/>
      <c r="AZ191" s="17">
        <v>3.61803720698161E-2</v>
      </c>
      <c r="BA191" s="17">
        <v>1.8867851377628499E-2</v>
      </c>
      <c r="BB191" s="17"/>
      <c r="BC191" s="17">
        <v>2.6168446200705901E-2</v>
      </c>
      <c r="BD191" s="17">
        <v>1.9599550720273501E-2</v>
      </c>
      <c r="BE191" s="17"/>
      <c r="BF191" s="17">
        <v>3.2776024047812602E-2</v>
      </c>
      <c r="BG191" s="17">
        <v>2.1157136597764199E-2</v>
      </c>
      <c r="BH191" s="17"/>
      <c r="BI191" s="17">
        <v>1.46543944424012E-2</v>
      </c>
      <c r="BJ191" s="17">
        <v>7.6174303765329599E-3</v>
      </c>
      <c r="BK191" s="17">
        <v>2.90247734258589E-2</v>
      </c>
      <c r="BL191" s="17">
        <v>2.9031939470259099E-2</v>
      </c>
      <c r="BM191" s="17">
        <v>1.8869468054984202E-2</v>
      </c>
      <c r="BN191" s="17"/>
      <c r="BO191" s="17">
        <v>6.1875549419488102E-3</v>
      </c>
      <c r="BP191" s="17">
        <v>1.4351664219028899E-2</v>
      </c>
      <c r="BQ191" s="17">
        <v>1.5233677211236399E-2</v>
      </c>
      <c r="BR191" s="17">
        <v>1.9868618181286699E-2</v>
      </c>
      <c r="BS191" s="17">
        <v>2.19766940983675E-2</v>
      </c>
      <c r="BT191" s="17">
        <v>6.0236575547519898E-2</v>
      </c>
      <c r="BU191" s="17"/>
      <c r="BV191" s="17">
        <v>7.1202438141084699E-3</v>
      </c>
      <c r="BW191" s="17">
        <v>8.5395769580192595E-3</v>
      </c>
      <c r="BX191" s="17"/>
      <c r="BY191" s="17">
        <v>8.8653930859057505E-3</v>
      </c>
      <c r="BZ191" s="17"/>
      <c r="CA191" s="17">
        <v>9.8575099884220096E-3</v>
      </c>
      <c r="CB191" s="17"/>
      <c r="CC191" s="17">
        <v>5.5445074084664097E-3</v>
      </c>
    </row>
    <row r="192" spans="2:81" x14ac:dyDescent="0.3">
      <c r="B192" t="s">
        <v>192</v>
      </c>
      <c r="C192" s="17">
        <v>0.70647918692602296</v>
      </c>
      <c r="D192" s="17">
        <v>0.70642766634965204</v>
      </c>
      <c r="E192" s="17">
        <v>0.70537178523876998</v>
      </c>
      <c r="F192" s="17"/>
      <c r="G192" s="17">
        <v>0.77506914306851005</v>
      </c>
      <c r="H192" s="17">
        <v>0.78249878870621203</v>
      </c>
      <c r="I192" s="17">
        <v>0.73149060517144804</v>
      </c>
      <c r="J192" s="17">
        <v>0.70574470962109404</v>
      </c>
      <c r="K192" s="17">
        <v>0.646240559229603</v>
      </c>
      <c r="L192" s="17">
        <v>0.61960895037156705</v>
      </c>
      <c r="M192" s="17"/>
      <c r="N192" s="17">
        <v>0.71744670719842896</v>
      </c>
      <c r="O192" s="17">
        <v>0.71648196085353799</v>
      </c>
      <c r="P192" s="17">
        <v>0.702247444546795</v>
      </c>
      <c r="Q192" s="17">
        <v>0.68977140942990101</v>
      </c>
      <c r="R192" s="17"/>
      <c r="S192" s="17">
        <v>0.77737472701242305</v>
      </c>
      <c r="T192" s="17">
        <v>0.67174976063924696</v>
      </c>
      <c r="U192" s="17">
        <v>0.67155822966930601</v>
      </c>
      <c r="V192" s="17">
        <v>0.66303225000066401</v>
      </c>
      <c r="W192" s="17">
        <v>0.71263405497306298</v>
      </c>
      <c r="X192" s="17">
        <v>0.65835159737808402</v>
      </c>
      <c r="Y192" s="17">
        <v>0.68495410164232795</v>
      </c>
      <c r="Z192" s="17">
        <v>0.775329991155567</v>
      </c>
      <c r="AA192" s="17">
        <v>0.75808640687426099</v>
      </c>
      <c r="AB192" s="17">
        <v>0.725971660499245</v>
      </c>
      <c r="AC192" s="17">
        <v>0.65454223240192999</v>
      </c>
      <c r="AD192" s="17">
        <v>0.684772175682821</v>
      </c>
      <c r="AE192" s="17"/>
      <c r="AF192" s="17">
        <v>0.78064283250202005</v>
      </c>
      <c r="AG192" s="17">
        <v>0.69563509671618196</v>
      </c>
      <c r="AH192" s="17">
        <v>0.742803008731307</v>
      </c>
      <c r="AI192" s="17">
        <v>0.70518674357613398</v>
      </c>
      <c r="AJ192" s="17">
        <v>0.739982903541893</v>
      </c>
      <c r="AK192" s="17">
        <v>0.68084206868494102</v>
      </c>
      <c r="AL192" s="17">
        <v>0.74639412510240299</v>
      </c>
      <c r="AM192" s="17">
        <v>0.70694128631340603</v>
      </c>
      <c r="AN192" s="17">
        <v>0.64149220998396805</v>
      </c>
      <c r="AO192" s="17">
        <v>0.70279621998095598</v>
      </c>
      <c r="AP192" s="17">
        <v>0.68004180814201498</v>
      </c>
      <c r="AQ192" s="17">
        <v>0.70674203357231002</v>
      </c>
      <c r="AR192" s="17">
        <v>0.79303709049395399</v>
      </c>
      <c r="AS192" s="17">
        <v>0.62477862862964695</v>
      </c>
      <c r="AT192" s="17">
        <v>0.66686935630437205</v>
      </c>
      <c r="AU192" s="17">
        <v>0.79306578212858803</v>
      </c>
      <c r="AV192" s="17"/>
      <c r="AW192" s="17">
        <v>0.72800169345617105</v>
      </c>
      <c r="AX192" s="17">
        <v>0.67411428591621703</v>
      </c>
      <c r="AY192" s="17"/>
      <c r="AZ192" s="17">
        <v>0.75063295606500602</v>
      </c>
      <c r="BA192" s="17">
        <v>0.69664522982467303</v>
      </c>
      <c r="BB192" s="17"/>
      <c r="BC192" s="17">
        <v>0.76927640080160797</v>
      </c>
      <c r="BD192" s="17">
        <v>0.66257294564083502</v>
      </c>
      <c r="BE192" s="17"/>
      <c r="BF192" s="17">
        <v>0.75949265623776896</v>
      </c>
      <c r="BG192" s="17">
        <v>0.70221914722630097</v>
      </c>
      <c r="BH192" s="17"/>
      <c r="BI192" s="17">
        <v>0.580320742003269</v>
      </c>
      <c r="BJ192" s="17">
        <v>0.84103057273458703</v>
      </c>
      <c r="BK192" s="17">
        <v>0.74681844339505299</v>
      </c>
      <c r="BL192" s="17">
        <v>0.56729948002136998</v>
      </c>
      <c r="BM192" s="17">
        <v>0.68807216946898797</v>
      </c>
      <c r="BN192" s="17"/>
      <c r="BO192" s="17">
        <v>0.84083804312566701</v>
      </c>
      <c r="BP192" s="17">
        <v>0.63574459130525995</v>
      </c>
      <c r="BQ192" s="17">
        <v>0.74546198462634095</v>
      </c>
      <c r="BR192" s="17">
        <v>0.59681134408216296</v>
      </c>
      <c r="BS192" s="17">
        <v>0.74222729909881602</v>
      </c>
      <c r="BT192" s="17">
        <v>0.67780993806159695</v>
      </c>
      <c r="BU192" s="17"/>
      <c r="BV192" s="17">
        <v>0.84462833204102306</v>
      </c>
      <c r="BW192" s="17">
        <v>0.83435770243563601</v>
      </c>
      <c r="BX192" s="17"/>
      <c r="BY192" s="17">
        <v>0.80445804046766001</v>
      </c>
      <c r="BZ192" s="17"/>
      <c r="CA192" s="17">
        <v>0.87690649181261804</v>
      </c>
      <c r="CB192" s="17"/>
      <c r="CC192" s="17">
        <v>0.86544137363956997</v>
      </c>
    </row>
    <row r="193" spans="2:81" x14ac:dyDescent="0.3">
      <c r="B193" t="s">
        <v>193</v>
      </c>
      <c r="C193" s="17">
        <v>0.103329119383825</v>
      </c>
      <c r="D193" s="17">
        <v>0.10508636676415201</v>
      </c>
      <c r="E193" s="17">
        <v>0.102020868169573</v>
      </c>
      <c r="F193" s="17"/>
      <c r="G193" s="17">
        <v>3.6278133030588799E-2</v>
      </c>
      <c r="H193" s="17">
        <v>5.74542388414995E-2</v>
      </c>
      <c r="I193" s="17">
        <v>8.6003931161840103E-2</v>
      </c>
      <c r="J193" s="17">
        <v>9.1191840749724695E-2</v>
      </c>
      <c r="K193" s="17">
        <v>0.166885852576382</v>
      </c>
      <c r="L193" s="17">
        <v>0.166656561835649</v>
      </c>
      <c r="M193" s="17"/>
      <c r="N193" s="17">
        <v>0.120219075929482</v>
      </c>
      <c r="O193" s="17">
        <v>8.5882372189011194E-2</v>
      </c>
      <c r="P193" s="17">
        <v>0.111665497238965</v>
      </c>
      <c r="Q193" s="17">
        <v>9.2564849077197101E-2</v>
      </c>
      <c r="R193" s="17"/>
      <c r="S193" s="17">
        <v>7.0075047918955399E-2</v>
      </c>
      <c r="T193" s="17">
        <v>0.15119314892459801</v>
      </c>
      <c r="U193" s="17">
        <v>0.14066108759662099</v>
      </c>
      <c r="V193" s="17">
        <v>0.14457801230908701</v>
      </c>
      <c r="W193" s="17">
        <v>6.3375684606856997E-2</v>
      </c>
      <c r="X193" s="17">
        <v>0.118438887436234</v>
      </c>
      <c r="Y193" s="17">
        <v>0.100573127692374</v>
      </c>
      <c r="Z193" s="17">
        <v>6.1793481342724998E-2</v>
      </c>
      <c r="AA193" s="17">
        <v>7.44009471807488E-2</v>
      </c>
      <c r="AB193" s="17">
        <v>9.2015255035513097E-2</v>
      </c>
      <c r="AC193" s="17">
        <v>0.115275619348244</v>
      </c>
      <c r="AD193" s="17">
        <v>5.74335880155575E-2</v>
      </c>
      <c r="AE193" s="17"/>
      <c r="AF193" s="17">
        <v>0.21935716749798001</v>
      </c>
      <c r="AG193" s="17">
        <v>4.0828675899077203E-2</v>
      </c>
      <c r="AH193" s="17">
        <v>6.9809767520967306E-2</v>
      </c>
      <c r="AI193" s="17">
        <v>0.116627900087253</v>
      </c>
      <c r="AJ193" s="17">
        <v>7.7875311383079293E-2</v>
      </c>
      <c r="AK193" s="17">
        <v>0.110320619732391</v>
      </c>
      <c r="AL193" s="17">
        <v>7.8162873757869206E-2</v>
      </c>
      <c r="AM193" s="17">
        <v>0.112752681361587</v>
      </c>
      <c r="AN193" s="17">
        <v>0.16271652611205101</v>
      </c>
      <c r="AO193" s="17">
        <v>0.101855543271941</v>
      </c>
      <c r="AP193" s="17">
        <v>0.118220761408529</v>
      </c>
      <c r="AQ193" s="17">
        <v>0.10583802287032899</v>
      </c>
      <c r="AR193" s="17">
        <v>9.3214604261945097E-2</v>
      </c>
      <c r="AS193" s="17">
        <v>7.8650360601509303E-2</v>
      </c>
      <c r="AT193" s="17">
        <v>0.12911451354696199</v>
      </c>
      <c r="AU193" s="17">
        <v>9.9274726278544806E-2</v>
      </c>
      <c r="AV193" s="17"/>
      <c r="AW193" s="17">
        <v>9.7448611316751296E-2</v>
      </c>
      <c r="AX193" s="17">
        <v>0.111572966367866</v>
      </c>
      <c r="AY193" s="17"/>
      <c r="AZ193" s="17">
        <v>8.7263746932254097E-2</v>
      </c>
      <c r="BA193" s="17">
        <v>0.106907209920302</v>
      </c>
      <c r="BB193" s="17"/>
      <c r="BC193" s="17">
        <v>7.9068827016552004E-2</v>
      </c>
      <c r="BD193" s="17">
        <v>0.120304868925416</v>
      </c>
      <c r="BE193" s="17"/>
      <c r="BF193" s="17">
        <v>6.17158345474575E-2</v>
      </c>
      <c r="BG193" s="17">
        <v>0.10667306664365001</v>
      </c>
      <c r="BH193" s="17"/>
      <c r="BI193" s="17">
        <v>0.174090810048843</v>
      </c>
      <c r="BJ193" s="17">
        <v>4.4422249054049498E-2</v>
      </c>
      <c r="BK193" s="17">
        <v>8.8940666877349195E-2</v>
      </c>
      <c r="BL193" s="17">
        <v>0.17571461306451699</v>
      </c>
      <c r="BM193" s="17">
        <v>0.101084961283751</v>
      </c>
      <c r="BN193" s="17"/>
      <c r="BO193" s="17">
        <v>5.0828484608216699E-2</v>
      </c>
      <c r="BP193" s="17">
        <v>0.13584603493637001</v>
      </c>
      <c r="BQ193" s="17">
        <v>8.7193019131849694E-2</v>
      </c>
      <c r="BR193" s="17">
        <v>0.176060478629018</v>
      </c>
      <c r="BS193" s="17">
        <v>7.1774841481807905E-2</v>
      </c>
      <c r="BT193" s="17">
        <v>7.3463906215815999E-2</v>
      </c>
      <c r="BU193" s="17"/>
      <c r="BV193" s="17">
        <v>5.0539310659518499E-2</v>
      </c>
      <c r="BW193" s="17">
        <v>3.3076754476083998E-2</v>
      </c>
      <c r="BX193" s="17"/>
      <c r="BY193" s="17">
        <v>1.98172860956909E-2</v>
      </c>
      <c r="BZ193" s="17"/>
      <c r="CA193" s="17">
        <v>2.1727597073511299E-2</v>
      </c>
      <c r="CB193" s="17"/>
      <c r="CC193" s="17">
        <v>3.6088553654704099E-2</v>
      </c>
    </row>
    <row r="194" spans="2:81" x14ac:dyDescent="0.3">
      <c r="B194" t="s">
        <v>194</v>
      </c>
      <c r="C194" s="17">
        <v>0.60315006754219802</v>
      </c>
      <c r="D194" s="17">
        <v>0.60134129958549998</v>
      </c>
      <c r="E194" s="17">
        <v>0.60335091706919797</v>
      </c>
      <c r="F194" s="17"/>
      <c r="G194" s="17">
        <v>0.73879101003792103</v>
      </c>
      <c r="H194" s="17">
        <v>0.72504454986471201</v>
      </c>
      <c r="I194" s="17">
        <v>0.64548667400960702</v>
      </c>
      <c r="J194" s="17">
        <v>0.61455286887136895</v>
      </c>
      <c r="K194" s="17">
        <v>0.479354706653221</v>
      </c>
      <c r="L194" s="17">
        <v>0.45295238853591802</v>
      </c>
      <c r="M194" s="17"/>
      <c r="N194" s="17">
        <v>0.59722763126894696</v>
      </c>
      <c r="O194" s="17">
        <v>0.63059958866452603</v>
      </c>
      <c r="P194" s="17">
        <v>0.59058194730782998</v>
      </c>
      <c r="Q194" s="17">
        <v>0.59720656035270403</v>
      </c>
      <c r="R194" s="17"/>
      <c r="S194" s="17">
        <v>0.70729967909346703</v>
      </c>
      <c r="T194" s="17">
        <v>0.52055661171464995</v>
      </c>
      <c r="U194" s="17">
        <v>0.53089714207268501</v>
      </c>
      <c r="V194" s="17">
        <v>0.51845423769157695</v>
      </c>
      <c r="W194" s="17">
        <v>0.64925837036620604</v>
      </c>
      <c r="X194" s="17">
        <v>0.53991270994185003</v>
      </c>
      <c r="Y194" s="17">
        <v>0.58438097394995403</v>
      </c>
      <c r="Z194" s="17">
        <v>0.713536509812842</v>
      </c>
      <c r="AA194" s="17">
        <v>0.68368545969351202</v>
      </c>
      <c r="AB194" s="17">
        <v>0.633956405463732</v>
      </c>
      <c r="AC194" s="17">
        <v>0.53926661305368595</v>
      </c>
      <c r="AD194" s="17">
        <v>0.62733858766726402</v>
      </c>
      <c r="AE194" s="17"/>
      <c r="AF194" s="17">
        <v>0.56128566500403998</v>
      </c>
      <c r="AG194" s="17">
        <v>0.65480642081710405</v>
      </c>
      <c r="AH194" s="17">
        <v>0.67299324121033999</v>
      </c>
      <c r="AI194" s="17">
        <v>0.58855884348888199</v>
      </c>
      <c r="AJ194" s="17">
        <v>0.66210759215881299</v>
      </c>
      <c r="AK194" s="17">
        <v>0.57052144895254997</v>
      </c>
      <c r="AL194" s="17">
        <v>0.66823125134453298</v>
      </c>
      <c r="AM194" s="17">
        <v>0.59418860495181902</v>
      </c>
      <c r="AN194" s="17">
        <v>0.47877568387191699</v>
      </c>
      <c r="AO194" s="17">
        <v>0.60094067670901496</v>
      </c>
      <c r="AP194" s="17">
        <v>0.56182104673348499</v>
      </c>
      <c r="AQ194" s="17">
        <v>0.60090401070198096</v>
      </c>
      <c r="AR194" s="17">
        <v>0.69982248623200904</v>
      </c>
      <c r="AS194" s="17">
        <v>0.54612826802813697</v>
      </c>
      <c r="AT194" s="17">
        <v>0.53775484275741003</v>
      </c>
      <c r="AU194" s="17">
        <v>0.69379105585004297</v>
      </c>
      <c r="AV194" s="17"/>
      <c r="AW194" s="17">
        <v>0.63055308213941896</v>
      </c>
      <c r="AX194" s="17">
        <v>0.56254131954835196</v>
      </c>
      <c r="AY194" s="17"/>
      <c r="AZ194" s="17">
        <v>0.66336920913275199</v>
      </c>
      <c r="BA194" s="17">
        <v>0.58973801990437102</v>
      </c>
      <c r="BB194" s="17"/>
      <c r="BC194" s="17">
        <v>0.69020757378505604</v>
      </c>
      <c r="BD194" s="17">
        <v>0.54226807671541799</v>
      </c>
      <c r="BE194" s="17"/>
      <c r="BF194" s="17">
        <v>0.69777682169031097</v>
      </c>
      <c r="BG194" s="17">
        <v>0.59554608058265102</v>
      </c>
      <c r="BH194" s="17"/>
      <c r="BI194" s="17">
        <v>0.40622993195442603</v>
      </c>
      <c r="BJ194" s="17">
        <v>0.79660832368053802</v>
      </c>
      <c r="BK194" s="17">
        <v>0.65787777651770296</v>
      </c>
      <c r="BL194" s="17">
        <v>0.39158486695685302</v>
      </c>
      <c r="BM194" s="17">
        <v>0.58698720818523697</v>
      </c>
      <c r="BN194" s="17"/>
      <c r="BO194" s="17">
        <v>0.79000955851745103</v>
      </c>
      <c r="BP194" s="17">
        <v>0.49989855636888902</v>
      </c>
      <c r="BQ194" s="17">
        <v>0.65826896549449199</v>
      </c>
      <c r="BR194" s="17">
        <v>0.420750865453145</v>
      </c>
      <c r="BS194" s="17">
        <v>0.670452457617008</v>
      </c>
      <c r="BT194" s="17">
        <v>0.60434603184578095</v>
      </c>
      <c r="BU194" s="17"/>
      <c r="BV194" s="17">
        <v>0.79408902138150395</v>
      </c>
      <c r="BW194" s="17">
        <v>0.80128094795955196</v>
      </c>
      <c r="BX194" s="17"/>
      <c r="BY194" s="17">
        <v>0.78464075437196901</v>
      </c>
      <c r="BZ194" s="17"/>
      <c r="CA194" s="17">
        <v>0.85517889473910702</v>
      </c>
      <c r="CB194" s="17"/>
      <c r="CC194" s="17">
        <v>0.82935281998486599</v>
      </c>
    </row>
    <row r="195" spans="2:81" x14ac:dyDescent="0.3">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row>
    <row r="196" spans="2:81" x14ac:dyDescent="0.3">
      <c r="B196" s="6" t="s">
        <v>197</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row>
    <row r="197" spans="2:81" x14ac:dyDescent="0.3">
      <c r="B197" s="24" t="s">
        <v>94</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row>
    <row r="198" spans="2:81" x14ac:dyDescent="0.3">
      <c r="B198" t="s">
        <v>187</v>
      </c>
      <c r="C198" s="17">
        <v>0.16962174404684599</v>
      </c>
      <c r="D198" s="17">
        <v>0.19003977044523501</v>
      </c>
      <c r="E198" s="17">
        <v>0.14934792104931099</v>
      </c>
      <c r="F198" s="17"/>
      <c r="G198" s="17">
        <v>0.24690170824677601</v>
      </c>
      <c r="H198" s="17">
        <v>0.27304675184176003</v>
      </c>
      <c r="I198" s="17">
        <v>0.230994335021216</v>
      </c>
      <c r="J198" s="17">
        <v>0.15255839723095799</v>
      </c>
      <c r="K198" s="17">
        <v>0.105575066629087</v>
      </c>
      <c r="L198" s="17">
        <v>4.1003661518654297E-2</v>
      </c>
      <c r="M198" s="17"/>
      <c r="N198" s="17">
        <v>0.15760067963382601</v>
      </c>
      <c r="O198" s="17">
        <v>0.145013408552119</v>
      </c>
      <c r="P198" s="17">
        <v>0.186070953528884</v>
      </c>
      <c r="Q198" s="17">
        <v>0.19506829969629699</v>
      </c>
      <c r="R198" s="17"/>
      <c r="S198" s="17">
        <v>0.24892320064809401</v>
      </c>
      <c r="T198" s="17">
        <v>0.14398315080835999</v>
      </c>
      <c r="U198" s="17">
        <v>0.114095004845903</v>
      </c>
      <c r="V198" s="17">
        <v>0.164953717771778</v>
      </c>
      <c r="W198" s="17">
        <v>0.161009601132522</v>
      </c>
      <c r="X198" s="17">
        <v>0.18539618155880899</v>
      </c>
      <c r="Y198" s="17">
        <v>0.117694806123905</v>
      </c>
      <c r="Z198" s="17">
        <v>0.158982171690463</v>
      </c>
      <c r="AA198" s="17">
        <v>0.19115918690811401</v>
      </c>
      <c r="AB198" s="17">
        <v>0.202301412440301</v>
      </c>
      <c r="AC198" s="17">
        <v>9.8404061637859697E-2</v>
      </c>
      <c r="AD198" s="17">
        <v>0.13967777355845401</v>
      </c>
      <c r="AE198" s="17"/>
      <c r="AF198" s="17">
        <v>0.22247231512528501</v>
      </c>
      <c r="AG198" s="17">
        <v>0.271412661166825</v>
      </c>
      <c r="AH198" s="17">
        <v>0.27942527172535297</v>
      </c>
      <c r="AI198" s="17">
        <v>0.15857286738425</v>
      </c>
      <c r="AJ198" s="17">
        <v>0.17375065966914299</v>
      </c>
      <c r="AK198" s="17">
        <v>0.14396251117724301</v>
      </c>
      <c r="AL198" s="17">
        <v>0.143700945929604</v>
      </c>
      <c r="AM198" s="17">
        <v>0.164507614089377</v>
      </c>
      <c r="AN198" s="17">
        <v>9.2370866709792096E-2</v>
      </c>
      <c r="AO198" s="17">
        <v>0.22296923976427799</v>
      </c>
      <c r="AP198" s="17">
        <v>0.147398622278442</v>
      </c>
      <c r="AQ198" s="17">
        <v>9.1296090511286801E-2</v>
      </c>
      <c r="AR198" s="17">
        <v>0.18346443787816999</v>
      </c>
      <c r="AS198" s="17">
        <v>0.17855997153053699</v>
      </c>
      <c r="AT198" s="17">
        <v>0.12859706148085401</v>
      </c>
      <c r="AU198" s="17">
        <v>0.27970557131638202</v>
      </c>
      <c r="AV198" s="17"/>
      <c r="AW198" s="17">
        <v>0.15340922214840799</v>
      </c>
      <c r="AX198" s="17">
        <v>0.19306227768296499</v>
      </c>
      <c r="AY198" s="17"/>
      <c r="AZ198" s="17">
        <v>0.18513318885760299</v>
      </c>
      <c r="BA198" s="17">
        <v>0.16616702464636199</v>
      </c>
      <c r="BB198" s="17"/>
      <c r="BC198" s="17">
        <v>0.22835287533759899</v>
      </c>
      <c r="BD198" s="17">
        <v>0.126539979116887</v>
      </c>
      <c r="BE198" s="17"/>
      <c r="BF198" s="17">
        <v>0.21464656934951901</v>
      </c>
      <c r="BG198" s="17">
        <v>0.16600365329080599</v>
      </c>
      <c r="BH198" s="17"/>
      <c r="BI198" s="17">
        <v>0.104917911447511</v>
      </c>
      <c r="BJ198" s="17">
        <v>0.207844233455028</v>
      </c>
      <c r="BK198" s="17">
        <v>0.14346006653144899</v>
      </c>
      <c r="BL198" s="17">
        <v>0.13138700512271001</v>
      </c>
      <c r="BM198" s="17">
        <v>0.19238160814195601</v>
      </c>
      <c r="BN198" s="17"/>
      <c r="BO198" s="17">
        <v>0.21871210295290699</v>
      </c>
      <c r="BP198" s="17">
        <v>0.13036471315866499</v>
      </c>
      <c r="BQ198" s="17">
        <v>0.169525495939603</v>
      </c>
      <c r="BR198" s="17">
        <v>0.15498042983027199</v>
      </c>
      <c r="BS198" s="17">
        <v>0.20457427242394999</v>
      </c>
      <c r="BT198" s="17">
        <v>0.11518609445418899</v>
      </c>
      <c r="BU198" s="17"/>
      <c r="BV198" s="17">
        <v>0.21445636017536501</v>
      </c>
      <c r="BW198" s="17">
        <v>0.19558052700693099</v>
      </c>
      <c r="BX198" s="17"/>
      <c r="BY198" s="17">
        <v>0.28825273346784003</v>
      </c>
      <c r="BZ198" s="17"/>
      <c r="CA198" s="17">
        <v>0.236208384305863</v>
      </c>
      <c r="CB198" s="17"/>
      <c r="CC198" s="17">
        <v>0.19626973270134901</v>
      </c>
    </row>
    <row r="199" spans="2:81" x14ac:dyDescent="0.3">
      <c r="B199" t="s">
        <v>188</v>
      </c>
      <c r="C199" s="17">
        <v>0.26643927087237701</v>
      </c>
      <c r="D199" s="17">
        <v>0.27720001881796502</v>
      </c>
      <c r="E199" s="17">
        <v>0.255064419989529</v>
      </c>
      <c r="F199" s="17"/>
      <c r="G199" s="17">
        <v>0.39014086974895401</v>
      </c>
      <c r="H199" s="17">
        <v>0.360758615196278</v>
      </c>
      <c r="I199" s="17">
        <v>0.36089063867683202</v>
      </c>
      <c r="J199" s="17">
        <v>0.28930043571522601</v>
      </c>
      <c r="K199" s="17">
        <v>0.136456792764517</v>
      </c>
      <c r="L199" s="17">
        <v>9.9257589740132199E-2</v>
      </c>
      <c r="M199" s="17"/>
      <c r="N199" s="17">
        <v>0.26679837999759498</v>
      </c>
      <c r="O199" s="17">
        <v>0.27756663076965399</v>
      </c>
      <c r="P199" s="17">
        <v>0.24285819215021601</v>
      </c>
      <c r="Q199" s="17">
        <v>0.27736418082775499</v>
      </c>
      <c r="R199" s="17"/>
      <c r="S199" s="17">
        <v>0.35329451547011798</v>
      </c>
      <c r="T199" s="17">
        <v>0.261723350074205</v>
      </c>
      <c r="U199" s="17">
        <v>0.25047586276971101</v>
      </c>
      <c r="V199" s="17">
        <v>0.22131118281228701</v>
      </c>
      <c r="W199" s="17">
        <v>0.232107528413625</v>
      </c>
      <c r="X199" s="17">
        <v>0.251570235080046</v>
      </c>
      <c r="Y199" s="17">
        <v>0.302944337027932</v>
      </c>
      <c r="Z199" s="17">
        <v>0.31998978182684201</v>
      </c>
      <c r="AA199" s="17">
        <v>0.25549557847409099</v>
      </c>
      <c r="AB199" s="17">
        <v>0.195814685423888</v>
      </c>
      <c r="AC199" s="17">
        <v>0.239617314226579</v>
      </c>
      <c r="AD199" s="17">
        <v>0.31284569945154</v>
      </c>
      <c r="AE199" s="17"/>
      <c r="AF199" s="17">
        <v>0.37907165829297501</v>
      </c>
      <c r="AG199" s="17">
        <v>0.21327111801464399</v>
      </c>
      <c r="AH199" s="17">
        <v>0.246106426305539</v>
      </c>
      <c r="AI199" s="17">
        <v>0.27437443358894098</v>
      </c>
      <c r="AJ199" s="17">
        <v>0.287182920546873</v>
      </c>
      <c r="AK199" s="17">
        <v>0.26952134990368198</v>
      </c>
      <c r="AL199" s="17">
        <v>0.32180516662703101</v>
      </c>
      <c r="AM199" s="17">
        <v>0.25505111579796302</v>
      </c>
      <c r="AN199" s="17">
        <v>0.24062976438643999</v>
      </c>
      <c r="AO199" s="17">
        <v>0.15202903205104301</v>
      </c>
      <c r="AP199" s="17">
        <v>0.270039781456971</v>
      </c>
      <c r="AQ199" s="17">
        <v>0.28592148521965299</v>
      </c>
      <c r="AR199" s="17">
        <v>0.280736653884604</v>
      </c>
      <c r="AS199" s="17">
        <v>0.27558341823858701</v>
      </c>
      <c r="AT199" s="17">
        <v>0.27009656521579301</v>
      </c>
      <c r="AU199" s="17">
        <v>0.39882878830006402</v>
      </c>
      <c r="AV199" s="17"/>
      <c r="AW199" s="17">
        <v>0.26778026397941501</v>
      </c>
      <c r="AX199" s="17">
        <v>0.26396180117094897</v>
      </c>
      <c r="AY199" s="17"/>
      <c r="AZ199" s="17">
        <v>0.247576532725687</v>
      </c>
      <c r="BA199" s="17">
        <v>0.270640392574234</v>
      </c>
      <c r="BB199" s="17"/>
      <c r="BC199" s="17">
        <v>0.294040923985743</v>
      </c>
      <c r="BD199" s="17">
        <v>0.246605330037102</v>
      </c>
      <c r="BE199" s="17"/>
      <c r="BF199" s="17">
        <v>0.29644828838488602</v>
      </c>
      <c r="BG199" s="17">
        <v>0.26402781567782702</v>
      </c>
      <c r="BH199" s="17"/>
      <c r="BI199" s="17">
        <v>0.226417968396807</v>
      </c>
      <c r="BJ199" s="17">
        <v>0.30675436773451298</v>
      </c>
      <c r="BK199" s="17">
        <v>0.30106811230464298</v>
      </c>
      <c r="BL199" s="17">
        <v>0.20685979357020801</v>
      </c>
      <c r="BM199" s="17">
        <v>0.23650786426440101</v>
      </c>
      <c r="BN199" s="17"/>
      <c r="BO199" s="17">
        <v>0.31975252420676098</v>
      </c>
      <c r="BP199" s="17">
        <v>0.284587124353676</v>
      </c>
      <c r="BQ199" s="17">
        <v>0.30184263428938102</v>
      </c>
      <c r="BR199" s="17">
        <v>0.21721152018113399</v>
      </c>
      <c r="BS199" s="17">
        <v>0.23888997182289501</v>
      </c>
      <c r="BT199" s="17">
        <v>0.19920975784637099</v>
      </c>
      <c r="BU199" s="17"/>
      <c r="BV199" s="17">
        <v>0.30692116275197101</v>
      </c>
      <c r="BW199" s="17">
        <v>0.30644500809613601</v>
      </c>
      <c r="BX199" s="17"/>
      <c r="BY199" s="17">
        <v>0.34941177870304102</v>
      </c>
      <c r="BZ199" s="17"/>
      <c r="CA199" s="17">
        <v>0.35242480662387698</v>
      </c>
      <c r="CB199" s="17"/>
      <c r="CC199" s="17">
        <v>0.34635935539575902</v>
      </c>
    </row>
    <row r="200" spans="2:81" x14ac:dyDescent="0.3">
      <c r="B200" t="s">
        <v>189</v>
      </c>
      <c r="C200" s="17">
        <v>0.22847797007571799</v>
      </c>
      <c r="D200" s="17">
        <v>0.22449615991101701</v>
      </c>
      <c r="E200" s="17">
        <v>0.232247991253862</v>
      </c>
      <c r="F200" s="17"/>
      <c r="G200" s="17">
        <v>0.21664950678640599</v>
      </c>
      <c r="H200" s="17">
        <v>0.200964564997068</v>
      </c>
      <c r="I200" s="17">
        <v>0.18685146478036099</v>
      </c>
      <c r="J200" s="17">
        <v>0.23723049034339599</v>
      </c>
      <c r="K200" s="17">
        <v>0.25965933805017999</v>
      </c>
      <c r="L200" s="17">
        <v>0.26447598583312798</v>
      </c>
      <c r="M200" s="17"/>
      <c r="N200" s="17">
        <v>0.22153226164343001</v>
      </c>
      <c r="O200" s="17">
        <v>0.23289154810227899</v>
      </c>
      <c r="P200" s="17">
        <v>0.24346332074600999</v>
      </c>
      <c r="Q200" s="17">
        <v>0.21796178575598901</v>
      </c>
      <c r="R200" s="17"/>
      <c r="S200" s="17">
        <v>0.19575637430172799</v>
      </c>
      <c r="T200" s="17">
        <v>0.23141521248556801</v>
      </c>
      <c r="U200" s="17">
        <v>0.240964392900861</v>
      </c>
      <c r="V200" s="17">
        <v>0.219037944262401</v>
      </c>
      <c r="W200" s="17">
        <v>0.21072174090418899</v>
      </c>
      <c r="X200" s="17">
        <v>0.24423957947925201</v>
      </c>
      <c r="Y200" s="17">
        <v>0.214881552917044</v>
      </c>
      <c r="Z200" s="17">
        <v>0.25009817748462998</v>
      </c>
      <c r="AA200" s="17">
        <v>0.21915222622555</v>
      </c>
      <c r="AB200" s="17">
        <v>0.25913551271748803</v>
      </c>
      <c r="AC200" s="17">
        <v>0.29084331231090699</v>
      </c>
      <c r="AD200" s="17">
        <v>0.203371982601736</v>
      </c>
      <c r="AE200" s="17"/>
      <c r="AF200" s="17">
        <v>0</v>
      </c>
      <c r="AG200" s="17">
        <v>0.27186305373043601</v>
      </c>
      <c r="AH200" s="17">
        <v>0.14902107357855199</v>
      </c>
      <c r="AI200" s="17">
        <v>0.25710444295179802</v>
      </c>
      <c r="AJ200" s="17">
        <v>0.20728585242789899</v>
      </c>
      <c r="AK200" s="17">
        <v>0.27032880375900697</v>
      </c>
      <c r="AL200" s="17">
        <v>0.237340907280152</v>
      </c>
      <c r="AM200" s="17">
        <v>0.21989024058051801</v>
      </c>
      <c r="AN200" s="17">
        <v>0.24066098434767</v>
      </c>
      <c r="AO200" s="17">
        <v>0.23604881200214001</v>
      </c>
      <c r="AP200" s="17">
        <v>0.21342660520724299</v>
      </c>
      <c r="AQ200" s="17">
        <v>0.290476303601092</v>
      </c>
      <c r="AR200" s="17">
        <v>0.26076526687608698</v>
      </c>
      <c r="AS200" s="17">
        <v>0.25211567024250903</v>
      </c>
      <c r="AT200" s="17">
        <v>0.25180476098071602</v>
      </c>
      <c r="AU200" s="17">
        <v>8.9467477856522107E-2</v>
      </c>
      <c r="AV200" s="17"/>
      <c r="AW200" s="17">
        <v>0.23337204181978999</v>
      </c>
      <c r="AX200" s="17">
        <v>0.22063598972272599</v>
      </c>
      <c r="AY200" s="17"/>
      <c r="AZ200" s="17">
        <v>0.21579821962623999</v>
      </c>
      <c r="BA200" s="17">
        <v>0.231302012607252</v>
      </c>
      <c r="BB200" s="17"/>
      <c r="BC200" s="17">
        <v>0.20574978324335499</v>
      </c>
      <c r="BD200" s="17">
        <v>0.24694163240957201</v>
      </c>
      <c r="BE200" s="17"/>
      <c r="BF200" s="17">
        <v>0.24275433407238201</v>
      </c>
      <c r="BG200" s="17">
        <v>0.22733075450610801</v>
      </c>
      <c r="BH200" s="17"/>
      <c r="BI200" s="17">
        <v>0.237433876036384</v>
      </c>
      <c r="BJ200" s="17">
        <v>0.23776253810821699</v>
      </c>
      <c r="BK200" s="17">
        <v>0.18646758541085701</v>
      </c>
      <c r="BL200" s="17">
        <v>0.23955371171742201</v>
      </c>
      <c r="BM200" s="17">
        <v>0.25148527169384499</v>
      </c>
      <c r="BN200" s="17"/>
      <c r="BO200" s="17">
        <v>0.21383216244404299</v>
      </c>
      <c r="BP200" s="17">
        <v>0.21022893791445099</v>
      </c>
      <c r="BQ200" s="17">
        <v>0.21113787018521399</v>
      </c>
      <c r="BR200" s="17">
        <v>0.24385326397859899</v>
      </c>
      <c r="BS200" s="17">
        <v>0.28406708656603902</v>
      </c>
      <c r="BT200" s="17">
        <v>0.27367216945668899</v>
      </c>
      <c r="BU200" s="17"/>
      <c r="BV200" s="17">
        <v>0.22392743455667799</v>
      </c>
      <c r="BW200" s="17">
        <v>0.263422912721617</v>
      </c>
      <c r="BX200" s="17"/>
      <c r="BY200" s="17">
        <v>0.218293564827853</v>
      </c>
      <c r="BZ200" s="17"/>
      <c r="CA200" s="17">
        <v>0.23182681745508299</v>
      </c>
      <c r="CB200" s="17"/>
      <c r="CC200" s="17">
        <v>0.236206117212509</v>
      </c>
    </row>
    <row r="201" spans="2:81" x14ac:dyDescent="0.3">
      <c r="B201" t="s">
        <v>190</v>
      </c>
      <c r="C201" s="17">
        <v>0.14018951024849499</v>
      </c>
      <c r="D201" s="17">
        <v>0.13495688270897799</v>
      </c>
      <c r="E201" s="17">
        <v>0.14585166303272801</v>
      </c>
      <c r="F201" s="17"/>
      <c r="G201" s="17">
        <v>6.8484056827221598E-2</v>
      </c>
      <c r="H201" s="17">
        <v>8.9089829621776098E-2</v>
      </c>
      <c r="I201" s="17">
        <v>0.10253006928576</v>
      </c>
      <c r="J201" s="17">
        <v>0.131555318715636</v>
      </c>
      <c r="K201" s="17">
        <v>0.19264195919461699</v>
      </c>
      <c r="L201" s="17">
        <v>0.23194340489342599</v>
      </c>
      <c r="M201" s="17"/>
      <c r="N201" s="17">
        <v>0.148830690766665</v>
      </c>
      <c r="O201" s="17">
        <v>0.15451797707544501</v>
      </c>
      <c r="P201" s="17">
        <v>0.12878676943099701</v>
      </c>
      <c r="Q201" s="17">
        <v>0.124753639449526</v>
      </c>
      <c r="R201" s="17"/>
      <c r="S201" s="17">
        <v>8.2086788031094704E-2</v>
      </c>
      <c r="T201" s="17">
        <v>0.14903078534022901</v>
      </c>
      <c r="U201" s="17">
        <v>0.14679178429539599</v>
      </c>
      <c r="V201" s="17">
        <v>0.17544660655080199</v>
      </c>
      <c r="W201" s="17">
        <v>0.183116889147803</v>
      </c>
      <c r="X201" s="17">
        <v>0.13410708413127401</v>
      </c>
      <c r="Y201" s="17">
        <v>0.17560594914046901</v>
      </c>
      <c r="Z201" s="17">
        <v>6.6379145750690802E-2</v>
      </c>
      <c r="AA201" s="17">
        <v>0.12183629116634399</v>
      </c>
      <c r="AB201" s="17">
        <v>0.154347556911133</v>
      </c>
      <c r="AC201" s="17">
        <v>0.15896832938085401</v>
      </c>
      <c r="AD201" s="17">
        <v>0.16490971326343601</v>
      </c>
      <c r="AE201" s="17"/>
      <c r="AF201" s="17">
        <v>0.114933986236054</v>
      </c>
      <c r="AG201" s="17">
        <v>6.0819969586208902E-2</v>
      </c>
      <c r="AH201" s="17">
        <v>0.10996906866905699</v>
      </c>
      <c r="AI201" s="17">
        <v>0.10796635510467401</v>
      </c>
      <c r="AJ201" s="17">
        <v>0.136635735569103</v>
      </c>
      <c r="AK201" s="17">
        <v>0.14422761765367401</v>
      </c>
      <c r="AL201" s="17">
        <v>0.13415193509040599</v>
      </c>
      <c r="AM201" s="17">
        <v>0.13682271081043801</v>
      </c>
      <c r="AN201" s="17">
        <v>0.24861307868751401</v>
      </c>
      <c r="AO201" s="17">
        <v>0.14953810978828</v>
      </c>
      <c r="AP201" s="17">
        <v>0.14889007032128199</v>
      </c>
      <c r="AQ201" s="17">
        <v>0.107334989016376</v>
      </c>
      <c r="AR201" s="17">
        <v>0.183801159397907</v>
      </c>
      <c r="AS201" s="17">
        <v>0.15088348691873801</v>
      </c>
      <c r="AT201" s="17">
        <v>0.15193118323445201</v>
      </c>
      <c r="AU201" s="17">
        <v>7.2578979657562506E-2</v>
      </c>
      <c r="AV201" s="17"/>
      <c r="AW201" s="17">
        <v>0.14126983842105301</v>
      </c>
      <c r="AX201" s="17">
        <v>0.13963816260532999</v>
      </c>
      <c r="AY201" s="17"/>
      <c r="AZ201" s="17">
        <v>0.15398473135925</v>
      </c>
      <c r="BA201" s="17">
        <v>0.13711702934250999</v>
      </c>
      <c r="BB201" s="17"/>
      <c r="BC201" s="17">
        <v>0.12507181416695401</v>
      </c>
      <c r="BD201" s="17">
        <v>0.15238158040223601</v>
      </c>
      <c r="BE201" s="17"/>
      <c r="BF201" s="17">
        <v>9.1087305972486196E-2</v>
      </c>
      <c r="BG201" s="17">
        <v>0.14413524974216199</v>
      </c>
      <c r="BH201" s="17"/>
      <c r="BI201" s="17">
        <v>0.147178998152588</v>
      </c>
      <c r="BJ201" s="17">
        <v>0.12086549712044201</v>
      </c>
      <c r="BK201" s="17">
        <v>0.15902331356077601</v>
      </c>
      <c r="BL201" s="17">
        <v>0.15060908006117199</v>
      </c>
      <c r="BM201" s="17">
        <v>0.14099284156640801</v>
      </c>
      <c r="BN201" s="17"/>
      <c r="BO201" s="17">
        <v>0.12492576574565099</v>
      </c>
      <c r="BP201" s="17">
        <v>0.147685961895656</v>
      </c>
      <c r="BQ201" s="17">
        <v>0.130636961135527</v>
      </c>
      <c r="BR201" s="17">
        <v>0.121770866333404</v>
      </c>
      <c r="BS201" s="17">
        <v>0.13692103461730901</v>
      </c>
      <c r="BT201" s="17">
        <v>0.18004119258015799</v>
      </c>
      <c r="BU201" s="17"/>
      <c r="BV201" s="17">
        <v>0.12917763885711001</v>
      </c>
      <c r="BW201" s="17">
        <v>0.105448722680843</v>
      </c>
      <c r="BX201" s="17"/>
      <c r="BY201" s="17">
        <v>7.2992433570728293E-2</v>
      </c>
      <c r="BZ201" s="17"/>
      <c r="CA201" s="17">
        <v>0.10326915210434</v>
      </c>
      <c r="CB201" s="17"/>
      <c r="CC201" s="17">
        <v>0.11848912730264601</v>
      </c>
    </row>
    <row r="202" spans="2:81" x14ac:dyDescent="0.3">
      <c r="B202" t="s">
        <v>191</v>
      </c>
      <c r="C202" s="17">
        <v>0.134379270531259</v>
      </c>
      <c r="D202" s="17">
        <v>0.14077799070820801</v>
      </c>
      <c r="E202" s="17">
        <v>0.12866148376059799</v>
      </c>
      <c r="F202" s="17"/>
      <c r="G202" s="17">
        <v>3.4138166734935603E-2</v>
      </c>
      <c r="H202" s="17">
        <v>3.4182564914065801E-2</v>
      </c>
      <c r="I202" s="17">
        <v>6.8915367953245099E-2</v>
      </c>
      <c r="J202" s="17">
        <v>0.118914353366527</v>
      </c>
      <c r="K202" s="17">
        <v>0.22770012996553601</v>
      </c>
      <c r="L202" s="17">
        <v>0.28575743926918301</v>
      </c>
      <c r="M202" s="17"/>
      <c r="N202" s="17">
        <v>0.168876117436738</v>
      </c>
      <c r="O202" s="17">
        <v>0.13236706017323999</v>
      </c>
      <c r="P202" s="17">
        <v>0.12623040609889599</v>
      </c>
      <c r="Q202" s="17">
        <v>0.103903415262772</v>
      </c>
      <c r="R202" s="17"/>
      <c r="S202" s="17">
        <v>6.8190403238093805E-2</v>
      </c>
      <c r="T202" s="17">
        <v>0.17683128920591601</v>
      </c>
      <c r="U202" s="17">
        <v>0.15553906623844599</v>
      </c>
      <c r="V202" s="17">
        <v>0.19609966428307701</v>
      </c>
      <c r="W202" s="17">
        <v>0.143283816885446</v>
      </c>
      <c r="X202" s="17">
        <v>0.10340055705685</v>
      </c>
      <c r="Y202" s="17">
        <v>0.134851763154517</v>
      </c>
      <c r="Z202" s="17">
        <v>0.15307880787387301</v>
      </c>
      <c r="AA202" s="17">
        <v>0.14265556297274701</v>
      </c>
      <c r="AB202" s="17">
        <v>0.112496869981333</v>
      </c>
      <c r="AC202" s="17">
        <v>0.121723687434672</v>
      </c>
      <c r="AD202" s="17">
        <v>0.11980740381156101</v>
      </c>
      <c r="AE202" s="17"/>
      <c r="AF202" s="17">
        <v>0.19335063512477699</v>
      </c>
      <c r="AG202" s="17">
        <v>6.21572238414363E-2</v>
      </c>
      <c r="AH202" s="17">
        <v>8.8303938750182803E-2</v>
      </c>
      <c r="AI202" s="17">
        <v>0.123836994968094</v>
      </c>
      <c r="AJ202" s="17">
        <v>0.15169407864670101</v>
      </c>
      <c r="AK202" s="17">
        <v>0.133951528076829</v>
      </c>
      <c r="AL202" s="17">
        <v>0.11435372769021</v>
      </c>
      <c r="AM202" s="17">
        <v>0.17890416420416999</v>
      </c>
      <c r="AN202" s="17">
        <v>0.15007631703878399</v>
      </c>
      <c r="AO202" s="17">
        <v>0.18279658330110601</v>
      </c>
      <c r="AP202" s="17">
        <v>0.14461981282684899</v>
      </c>
      <c r="AQ202" s="17">
        <v>0.16866933357080199</v>
      </c>
      <c r="AR202" s="17">
        <v>5.8622200639926902E-2</v>
      </c>
      <c r="AS202" s="17">
        <v>0.106917153120218</v>
      </c>
      <c r="AT202" s="17">
        <v>0.164077444157052</v>
      </c>
      <c r="AU202" s="17">
        <v>0.12725421293337999</v>
      </c>
      <c r="AV202" s="17"/>
      <c r="AW202" s="17">
        <v>0.14562017855267401</v>
      </c>
      <c r="AX202" s="17">
        <v>0.11795977522744799</v>
      </c>
      <c r="AY202" s="17"/>
      <c r="AZ202" s="17">
        <v>0.12695401728228201</v>
      </c>
      <c r="BA202" s="17">
        <v>0.136033027919156</v>
      </c>
      <c r="BB202" s="17"/>
      <c r="BC202" s="17">
        <v>9.0596272404070005E-2</v>
      </c>
      <c r="BD202" s="17">
        <v>0.16370283856013501</v>
      </c>
      <c r="BE202" s="17"/>
      <c r="BF202" s="17">
        <v>9.9159928413575807E-2</v>
      </c>
      <c r="BG202" s="17">
        <v>0.137209415352326</v>
      </c>
      <c r="BH202" s="17"/>
      <c r="BI202" s="17">
        <v>0.23453714586333699</v>
      </c>
      <c r="BJ202" s="17">
        <v>7.9195292742346504E-2</v>
      </c>
      <c r="BK202" s="17">
        <v>0.15133885488194801</v>
      </c>
      <c r="BL202" s="17">
        <v>0.20277800576580299</v>
      </c>
      <c r="BM202" s="17">
        <v>8.2275841937418603E-2</v>
      </c>
      <c r="BN202" s="17"/>
      <c r="BO202" s="17">
        <v>7.7356821379386903E-2</v>
      </c>
      <c r="BP202" s="17">
        <v>0.188782181910852</v>
      </c>
      <c r="BQ202" s="17">
        <v>0.139790254935897</v>
      </c>
      <c r="BR202" s="17">
        <v>0.19838078587729499</v>
      </c>
      <c r="BS202" s="17">
        <v>5.7430034564419599E-2</v>
      </c>
      <c r="BT202" s="17">
        <v>0.120909334438305</v>
      </c>
      <c r="BU202" s="17"/>
      <c r="BV202" s="17">
        <v>8.0021061049698902E-2</v>
      </c>
      <c r="BW202" s="17">
        <v>7.7663715907261802E-2</v>
      </c>
      <c r="BX202" s="17"/>
      <c r="BY202" s="17">
        <v>5.2321159491235301E-2</v>
      </c>
      <c r="BZ202" s="17"/>
      <c r="CA202" s="17">
        <v>3.9499225938090202E-2</v>
      </c>
      <c r="CB202" s="17"/>
      <c r="CC202" s="17">
        <v>7.0733666200408205E-2</v>
      </c>
    </row>
    <row r="203" spans="2:81" x14ac:dyDescent="0.3">
      <c r="B203" t="s">
        <v>124</v>
      </c>
      <c r="C203" s="17">
        <v>6.08922342253038E-2</v>
      </c>
      <c r="D203" s="17">
        <v>3.25291774085959E-2</v>
      </c>
      <c r="E203" s="17">
        <v>8.8826520913972598E-2</v>
      </c>
      <c r="F203" s="17"/>
      <c r="G203" s="17">
        <v>4.3685691655706897E-2</v>
      </c>
      <c r="H203" s="17">
        <v>4.1957673429052801E-2</v>
      </c>
      <c r="I203" s="17">
        <v>4.9818124282585502E-2</v>
      </c>
      <c r="J203" s="17">
        <v>7.0441004628257295E-2</v>
      </c>
      <c r="K203" s="17">
        <v>7.7966713396062495E-2</v>
      </c>
      <c r="L203" s="17">
        <v>7.75619187454758E-2</v>
      </c>
      <c r="M203" s="17"/>
      <c r="N203" s="17">
        <v>3.63618705217452E-2</v>
      </c>
      <c r="O203" s="17">
        <v>5.7643375327261603E-2</v>
      </c>
      <c r="P203" s="17">
        <v>7.2590358044996695E-2</v>
      </c>
      <c r="Q203" s="17">
        <v>8.0948679007660299E-2</v>
      </c>
      <c r="R203" s="17"/>
      <c r="S203" s="17">
        <v>5.1748718310871397E-2</v>
      </c>
      <c r="T203" s="17">
        <v>3.7016212085723199E-2</v>
      </c>
      <c r="U203" s="17">
        <v>9.2133888949682705E-2</v>
      </c>
      <c r="V203" s="17">
        <v>2.3150884319655299E-2</v>
      </c>
      <c r="W203" s="17">
        <v>6.9760423516413497E-2</v>
      </c>
      <c r="X203" s="17">
        <v>8.1286362693769404E-2</v>
      </c>
      <c r="Y203" s="17">
        <v>5.40215916361333E-2</v>
      </c>
      <c r="Z203" s="17">
        <v>5.1471915373501098E-2</v>
      </c>
      <c r="AA203" s="17">
        <v>6.9701154253154096E-2</v>
      </c>
      <c r="AB203" s="17">
        <v>7.5903962525857002E-2</v>
      </c>
      <c r="AC203" s="17">
        <v>9.0443295009127594E-2</v>
      </c>
      <c r="AD203" s="17">
        <v>5.9387427313273997E-2</v>
      </c>
      <c r="AE203" s="17"/>
      <c r="AF203" s="17">
        <v>9.0171405220908898E-2</v>
      </c>
      <c r="AG203" s="17">
        <v>0.120475973660451</v>
      </c>
      <c r="AH203" s="17">
        <v>0.127174220971317</v>
      </c>
      <c r="AI203" s="17">
        <v>7.8144906002244996E-2</v>
      </c>
      <c r="AJ203" s="17">
        <v>4.3450753140282003E-2</v>
      </c>
      <c r="AK203" s="17">
        <v>3.8008189429565201E-2</v>
      </c>
      <c r="AL203" s="17">
        <v>4.8647317382597401E-2</v>
      </c>
      <c r="AM203" s="17">
        <v>4.4824154517534402E-2</v>
      </c>
      <c r="AN203" s="17">
        <v>2.7648988829799701E-2</v>
      </c>
      <c r="AO203" s="17">
        <v>5.6618223093153203E-2</v>
      </c>
      <c r="AP203" s="17">
        <v>7.5625107909214007E-2</v>
      </c>
      <c r="AQ203" s="17">
        <v>5.630179808079E-2</v>
      </c>
      <c r="AR203" s="17">
        <v>3.2610281323306102E-2</v>
      </c>
      <c r="AS203" s="17">
        <v>3.59402999494111E-2</v>
      </c>
      <c r="AT203" s="17">
        <v>3.3492984931132397E-2</v>
      </c>
      <c r="AU203" s="17">
        <v>3.2164969936089798E-2</v>
      </c>
      <c r="AV203" s="17"/>
      <c r="AW203" s="17">
        <v>5.8548455078661001E-2</v>
      </c>
      <c r="AX203" s="17">
        <v>6.4741993590582594E-2</v>
      </c>
      <c r="AY203" s="17"/>
      <c r="AZ203" s="17">
        <v>7.0553310148936899E-2</v>
      </c>
      <c r="BA203" s="17">
        <v>5.8740512910486001E-2</v>
      </c>
      <c r="BB203" s="17"/>
      <c r="BC203" s="17">
        <v>5.6188330862279E-2</v>
      </c>
      <c r="BD203" s="17">
        <v>6.3828639474068305E-2</v>
      </c>
      <c r="BE203" s="17"/>
      <c r="BF203" s="17">
        <v>5.5903573807149803E-2</v>
      </c>
      <c r="BG203" s="17">
        <v>6.1293111430770202E-2</v>
      </c>
      <c r="BH203" s="17"/>
      <c r="BI203" s="17">
        <v>4.9514100103373301E-2</v>
      </c>
      <c r="BJ203" s="17">
        <v>4.7578070839452799E-2</v>
      </c>
      <c r="BK203" s="17">
        <v>5.8642067310326E-2</v>
      </c>
      <c r="BL203" s="17">
        <v>6.8812403762685298E-2</v>
      </c>
      <c r="BM203" s="17">
        <v>9.6356572395971202E-2</v>
      </c>
      <c r="BN203" s="17"/>
      <c r="BO203" s="17">
        <v>4.5420623271251202E-2</v>
      </c>
      <c r="BP203" s="17">
        <v>3.8351080766698999E-2</v>
      </c>
      <c r="BQ203" s="17">
        <v>4.7066783514378097E-2</v>
      </c>
      <c r="BR203" s="17">
        <v>6.3803133799296405E-2</v>
      </c>
      <c r="BS203" s="17">
        <v>7.8117600005388102E-2</v>
      </c>
      <c r="BT203" s="17">
        <v>0.110981451224288</v>
      </c>
      <c r="BU203" s="17"/>
      <c r="BV203" s="17">
        <v>4.5496342609177003E-2</v>
      </c>
      <c r="BW203" s="17">
        <v>5.1439113587211899E-2</v>
      </c>
      <c r="BX203" s="17"/>
      <c r="BY203" s="17">
        <v>1.8728329939302801E-2</v>
      </c>
      <c r="BZ203" s="17"/>
      <c r="CA203" s="17">
        <v>3.6771613572746303E-2</v>
      </c>
      <c r="CB203" s="17"/>
      <c r="CC203" s="17">
        <v>3.19420011873284E-2</v>
      </c>
    </row>
    <row r="204" spans="2:81" x14ac:dyDescent="0.3">
      <c r="B204" t="s">
        <v>192</v>
      </c>
      <c r="C204" s="17">
        <v>0.436061014919224</v>
      </c>
      <c r="D204" s="17">
        <v>0.46723978926319998</v>
      </c>
      <c r="E204" s="17">
        <v>0.404412341038839</v>
      </c>
      <c r="F204" s="17"/>
      <c r="G204" s="17">
        <v>0.63704257799573005</v>
      </c>
      <c r="H204" s="17">
        <v>0.63380536703803803</v>
      </c>
      <c r="I204" s="17">
        <v>0.59188497369804804</v>
      </c>
      <c r="J204" s="17">
        <v>0.441858832946184</v>
      </c>
      <c r="K204" s="17">
        <v>0.242031859393604</v>
      </c>
      <c r="L204" s="17">
        <v>0.140261251258787</v>
      </c>
      <c r="M204" s="17"/>
      <c r="N204" s="17">
        <v>0.42439905963142099</v>
      </c>
      <c r="O204" s="17">
        <v>0.42258003932177302</v>
      </c>
      <c r="P204" s="17">
        <v>0.42892914567910001</v>
      </c>
      <c r="Q204" s="17">
        <v>0.47243248052405201</v>
      </c>
      <c r="R204" s="17"/>
      <c r="S204" s="17">
        <v>0.60221771611821195</v>
      </c>
      <c r="T204" s="17">
        <v>0.40570650088256499</v>
      </c>
      <c r="U204" s="17">
        <v>0.36457086761561402</v>
      </c>
      <c r="V204" s="17">
        <v>0.38626490058406598</v>
      </c>
      <c r="W204" s="17">
        <v>0.39311712954614803</v>
      </c>
      <c r="X204" s="17">
        <v>0.43696641663885399</v>
      </c>
      <c r="Y204" s="17">
        <v>0.42063914315183698</v>
      </c>
      <c r="Z204" s="17">
        <v>0.47897195351730498</v>
      </c>
      <c r="AA204" s="17">
        <v>0.446654765382205</v>
      </c>
      <c r="AB204" s="17">
        <v>0.398116097864189</v>
      </c>
      <c r="AC204" s="17">
        <v>0.33802137586443898</v>
      </c>
      <c r="AD204" s="17">
        <v>0.45252347300999402</v>
      </c>
      <c r="AE204" s="17"/>
      <c r="AF204" s="17">
        <v>0.60154397341825905</v>
      </c>
      <c r="AG204" s="17">
        <v>0.48468377918146899</v>
      </c>
      <c r="AH204" s="17">
        <v>0.52553169803089195</v>
      </c>
      <c r="AI204" s="17">
        <v>0.43294730097319001</v>
      </c>
      <c r="AJ204" s="17">
        <v>0.46093358021601599</v>
      </c>
      <c r="AK204" s="17">
        <v>0.413483861080925</v>
      </c>
      <c r="AL204" s="17">
        <v>0.46550611255663499</v>
      </c>
      <c r="AM204" s="17">
        <v>0.41955872988734</v>
      </c>
      <c r="AN204" s="17">
        <v>0.33300063109623201</v>
      </c>
      <c r="AO204" s="17">
        <v>0.37499827181532103</v>
      </c>
      <c r="AP204" s="17">
        <v>0.41743840373541302</v>
      </c>
      <c r="AQ204" s="17">
        <v>0.37721757573094</v>
      </c>
      <c r="AR204" s="17">
        <v>0.46420109176277402</v>
      </c>
      <c r="AS204" s="17">
        <v>0.454143389769124</v>
      </c>
      <c r="AT204" s="17">
        <v>0.39869362669664699</v>
      </c>
      <c r="AU204" s="17">
        <v>0.67853435961644604</v>
      </c>
      <c r="AV204" s="17"/>
      <c r="AW204" s="17">
        <v>0.42118948612782298</v>
      </c>
      <c r="AX204" s="17">
        <v>0.457024078853913</v>
      </c>
      <c r="AY204" s="17"/>
      <c r="AZ204" s="17">
        <v>0.43270972158329102</v>
      </c>
      <c r="BA204" s="17">
        <v>0.43680741722059602</v>
      </c>
      <c r="BB204" s="17"/>
      <c r="BC204" s="17">
        <v>0.52239379932334196</v>
      </c>
      <c r="BD204" s="17">
        <v>0.37314530915398902</v>
      </c>
      <c r="BE204" s="17"/>
      <c r="BF204" s="17">
        <v>0.51109485773440599</v>
      </c>
      <c r="BG204" s="17">
        <v>0.43003146896863298</v>
      </c>
      <c r="BH204" s="17"/>
      <c r="BI204" s="17">
        <v>0.331335879844318</v>
      </c>
      <c r="BJ204" s="17">
        <v>0.51459860118954204</v>
      </c>
      <c r="BK204" s="17">
        <v>0.44452817883609202</v>
      </c>
      <c r="BL204" s="17">
        <v>0.33824679869291702</v>
      </c>
      <c r="BM204" s="17">
        <v>0.428889472406357</v>
      </c>
      <c r="BN204" s="17"/>
      <c r="BO204" s="17">
        <v>0.53846462715966803</v>
      </c>
      <c r="BP204" s="17">
        <v>0.41495183751234099</v>
      </c>
      <c r="BQ204" s="17">
        <v>0.47136813022898399</v>
      </c>
      <c r="BR204" s="17">
        <v>0.37219195001140598</v>
      </c>
      <c r="BS204" s="17">
        <v>0.443464244246844</v>
      </c>
      <c r="BT204" s="17">
        <v>0.314395852300559</v>
      </c>
      <c r="BU204" s="17"/>
      <c r="BV204" s="17">
        <v>0.52137752292733597</v>
      </c>
      <c r="BW204" s="17">
        <v>0.50202553510306702</v>
      </c>
      <c r="BX204" s="17"/>
      <c r="BY204" s="17">
        <v>0.63766451217088105</v>
      </c>
      <c r="BZ204" s="17"/>
      <c r="CA204" s="17">
        <v>0.58863319092973998</v>
      </c>
      <c r="CB204" s="17"/>
      <c r="CC204" s="17">
        <v>0.54262908809710797</v>
      </c>
    </row>
    <row r="205" spans="2:81" x14ac:dyDescent="0.3">
      <c r="B205" t="s">
        <v>193</v>
      </c>
      <c r="C205" s="17">
        <v>0.274568780779754</v>
      </c>
      <c r="D205" s="17">
        <v>0.275734873417187</v>
      </c>
      <c r="E205" s="17">
        <v>0.274513146793326</v>
      </c>
      <c r="F205" s="17"/>
      <c r="G205" s="17">
        <v>0.102622223562157</v>
      </c>
      <c r="H205" s="17">
        <v>0.123272394535842</v>
      </c>
      <c r="I205" s="17">
        <v>0.17144543723900499</v>
      </c>
      <c r="J205" s="17">
        <v>0.25046967208216298</v>
      </c>
      <c r="K205" s="17">
        <v>0.42034208916015298</v>
      </c>
      <c r="L205" s="17">
        <v>0.51770084416260997</v>
      </c>
      <c r="M205" s="17"/>
      <c r="N205" s="17">
        <v>0.31770680820340302</v>
      </c>
      <c r="O205" s="17">
        <v>0.28688503724868603</v>
      </c>
      <c r="P205" s="17">
        <v>0.255017175529893</v>
      </c>
      <c r="Q205" s="17">
        <v>0.228657054712299</v>
      </c>
      <c r="R205" s="17"/>
      <c r="S205" s="17">
        <v>0.15027719126918901</v>
      </c>
      <c r="T205" s="17">
        <v>0.32586207454614502</v>
      </c>
      <c r="U205" s="17">
        <v>0.30233085053384201</v>
      </c>
      <c r="V205" s="17">
        <v>0.37154627083387898</v>
      </c>
      <c r="W205" s="17">
        <v>0.326400706033249</v>
      </c>
      <c r="X205" s="17">
        <v>0.23750764118812401</v>
      </c>
      <c r="Y205" s="17">
        <v>0.31045771229498598</v>
      </c>
      <c r="Z205" s="17">
        <v>0.219457953624564</v>
      </c>
      <c r="AA205" s="17">
        <v>0.26449185413909099</v>
      </c>
      <c r="AB205" s="17">
        <v>0.26684442689246601</v>
      </c>
      <c r="AC205" s="17">
        <v>0.28069201681552602</v>
      </c>
      <c r="AD205" s="17">
        <v>0.28471711707499697</v>
      </c>
      <c r="AE205" s="17"/>
      <c r="AF205" s="17">
        <v>0.30828462136083201</v>
      </c>
      <c r="AG205" s="17">
        <v>0.122977193427645</v>
      </c>
      <c r="AH205" s="17">
        <v>0.19827300741924</v>
      </c>
      <c r="AI205" s="17">
        <v>0.23180335007276701</v>
      </c>
      <c r="AJ205" s="17">
        <v>0.288329814215804</v>
      </c>
      <c r="AK205" s="17">
        <v>0.27817914573050301</v>
      </c>
      <c r="AL205" s="17">
        <v>0.248505662780616</v>
      </c>
      <c r="AM205" s="17">
        <v>0.315726875014608</v>
      </c>
      <c r="AN205" s="17">
        <v>0.39868939572629802</v>
      </c>
      <c r="AO205" s="17">
        <v>0.33233469308938601</v>
      </c>
      <c r="AP205" s="17">
        <v>0.29350988314812998</v>
      </c>
      <c r="AQ205" s="17">
        <v>0.276004322587177</v>
      </c>
      <c r="AR205" s="17">
        <v>0.24242336003783399</v>
      </c>
      <c r="AS205" s="17">
        <v>0.25780064003895597</v>
      </c>
      <c r="AT205" s="17">
        <v>0.31600862739150398</v>
      </c>
      <c r="AU205" s="17">
        <v>0.19983319259094201</v>
      </c>
      <c r="AV205" s="17"/>
      <c r="AW205" s="17">
        <v>0.28689001697372701</v>
      </c>
      <c r="AX205" s="17">
        <v>0.25759793783277801</v>
      </c>
      <c r="AY205" s="17"/>
      <c r="AZ205" s="17">
        <v>0.28093874864153201</v>
      </c>
      <c r="BA205" s="17">
        <v>0.27315005726166602</v>
      </c>
      <c r="BB205" s="17"/>
      <c r="BC205" s="17">
        <v>0.21566808657102399</v>
      </c>
      <c r="BD205" s="17">
        <v>0.31608441896237099</v>
      </c>
      <c r="BE205" s="17"/>
      <c r="BF205" s="17">
        <v>0.190247234386062</v>
      </c>
      <c r="BG205" s="17">
        <v>0.28134466509448902</v>
      </c>
      <c r="BH205" s="17"/>
      <c r="BI205" s="17">
        <v>0.38171614401592502</v>
      </c>
      <c r="BJ205" s="17">
        <v>0.200060789862789</v>
      </c>
      <c r="BK205" s="17">
        <v>0.31036216844272402</v>
      </c>
      <c r="BL205" s="17">
        <v>0.35338708582697498</v>
      </c>
      <c r="BM205" s="17">
        <v>0.223268683503827</v>
      </c>
      <c r="BN205" s="17"/>
      <c r="BO205" s="17">
        <v>0.20228258712503799</v>
      </c>
      <c r="BP205" s="17">
        <v>0.33646814380650902</v>
      </c>
      <c r="BQ205" s="17">
        <v>0.270427216071424</v>
      </c>
      <c r="BR205" s="17">
        <v>0.32015165221069902</v>
      </c>
      <c r="BS205" s="17">
        <v>0.19435106918172801</v>
      </c>
      <c r="BT205" s="17">
        <v>0.30095052701846398</v>
      </c>
      <c r="BU205" s="17"/>
      <c r="BV205" s="17">
        <v>0.209198699906809</v>
      </c>
      <c r="BW205" s="17">
        <v>0.183112438588104</v>
      </c>
      <c r="BX205" s="17"/>
      <c r="BY205" s="17">
        <v>0.12531359306196399</v>
      </c>
      <c r="BZ205" s="17"/>
      <c r="CA205" s="17">
        <v>0.14276837804243001</v>
      </c>
      <c r="CB205" s="17"/>
      <c r="CC205" s="17">
        <v>0.18922279350305399</v>
      </c>
    </row>
    <row r="206" spans="2:81" x14ac:dyDescent="0.3">
      <c r="B206" t="s">
        <v>194</v>
      </c>
      <c r="C206" s="17">
        <v>0.16149223413947</v>
      </c>
      <c r="D206" s="17">
        <v>0.19150491584601301</v>
      </c>
      <c r="E206" s="17">
        <v>0.12989919424551299</v>
      </c>
      <c r="F206" s="17"/>
      <c r="G206" s="17">
        <v>0.53442035443357305</v>
      </c>
      <c r="H206" s="17">
        <v>0.51053297250219598</v>
      </c>
      <c r="I206" s="17">
        <v>0.42043953645904297</v>
      </c>
      <c r="J206" s="17">
        <v>0.191389160864021</v>
      </c>
      <c r="K206" s="17">
        <v>-0.17831022976654901</v>
      </c>
      <c r="L206" s="17">
        <v>-0.37743959290382301</v>
      </c>
      <c r="M206" s="17"/>
      <c r="N206" s="17">
        <v>0.106692251428018</v>
      </c>
      <c r="O206" s="17">
        <v>0.13569500207308799</v>
      </c>
      <c r="P206" s="17">
        <v>0.17391197014920701</v>
      </c>
      <c r="Q206" s="17">
        <v>0.24377542581175399</v>
      </c>
      <c r="R206" s="17"/>
      <c r="S206" s="17">
        <v>0.45194052484902397</v>
      </c>
      <c r="T206" s="17">
        <v>7.9844426336419999E-2</v>
      </c>
      <c r="U206" s="17">
        <v>6.2240017081771799E-2</v>
      </c>
      <c r="V206" s="17">
        <v>1.4718629750186899E-2</v>
      </c>
      <c r="W206" s="17">
        <v>6.6716423512898096E-2</v>
      </c>
      <c r="X206" s="17">
        <v>0.19945877545073001</v>
      </c>
      <c r="Y206" s="17">
        <v>0.11018143085685</v>
      </c>
      <c r="Z206" s="17">
        <v>0.25951399989274199</v>
      </c>
      <c r="AA206" s="17">
        <v>0.18216291124311401</v>
      </c>
      <c r="AB206" s="17">
        <v>0.13127167097172299</v>
      </c>
      <c r="AC206" s="17">
        <v>5.7329359048913002E-2</v>
      </c>
      <c r="AD206" s="17">
        <v>0.16780635593499699</v>
      </c>
      <c r="AE206" s="17"/>
      <c r="AF206" s="17">
        <v>0.29325935205742798</v>
      </c>
      <c r="AG206" s="17">
        <v>0.36170658575382297</v>
      </c>
      <c r="AH206" s="17">
        <v>0.32725869061165203</v>
      </c>
      <c r="AI206" s="17">
        <v>0.201143950900423</v>
      </c>
      <c r="AJ206" s="17">
        <v>0.17260376600021199</v>
      </c>
      <c r="AK206" s="17">
        <v>0.13530471535042299</v>
      </c>
      <c r="AL206" s="17">
        <v>0.21700044977601901</v>
      </c>
      <c r="AM206" s="17">
        <v>0.103831854872731</v>
      </c>
      <c r="AN206" s="17">
        <v>-6.5688764630066204E-2</v>
      </c>
      <c r="AO206" s="17">
        <v>4.2663578725935097E-2</v>
      </c>
      <c r="AP206" s="17">
        <v>0.123928520587282</v>
      </c>
      <c r="AQ206" s="17">
        <v>0.101213253143763</v>
      </c>
      <c r="AR206" s="17">
        <v>0.22177773172494</v>
      </c>
      <c r="AS206" s="17">
        <v>0.19634274973016799</v>
      </c>
      <c r="AT206" s="17">
        <v>8.2684999305142295E-2</v>
      </c>
      <c r="AU206" s="17">
        <v>0.47870116702550403</v>
      </c>
      <c r="AV206" s="17"/>
      <c r="AW206" s="17">
        <v>0.13429946915409599</v>
      </c>
      <c r="AX206" s="17">
        <v>0.19942614102113501</v>
      </c>
      <c r="AY206" s="17"/>
      <c r="AZ206" s="17">
        <v>0.15177097294175801</v>
      </c>
      <c r="BA206" s="17">
        <v>0.16365735995892999</v>
      </c>
      <c r="BB206" s="17"/>
      <c r="BC206" s="17">
        <v>0.30672571275231802</v>
      </c>
      <c r="BD206" s="17">
        <v>5.70608901916176E-2</v>
      </c>
      <c r="BE206" s="17"/>
      <c r="BF206" s="17">
        <v>0.32084762334834399</v>
      </c>
      <c r="BG206" s="17">
        <v>0.14868680387414401</v>
      </c>
      <c r="BH206" s="17"/>
      <c r="BI206" s="17">
        <v>-5.0380264171606098E-2</v>
      </c>
      <c r="BJ206" s="17">
        <v>0.31453781132675301</v>
      </c>
      <c r="BK206" s="17">
        <v>0.13416601039336801</v>
      </c>
      <c r="BL206" s="17">
        <v>-1.5140287134058E-2</v>
      </c>
      <c r="BM206" s="17">
        <v>0.20562078890252999</v>
      </c>
      <c r="BN206" s="17"/>
      <c r="BO206" s="17">
        <v>0.33618204003463098</v>
      </c>
      <c r="BP206" s="17">
        <v>7.8483693705832205E-2</v>
      </c>
      <c r="BQ206" s="17">
        <v>0.20094091415755899</v>
      </c>
      <c r="BR206" s="17">
        <v>5.2040297800707298E-2</v>
      </c>
      <c r="BS206" s="17">
        <v>0.24911317506511599</v>
      </c>
      <c r="BT206" s="17">
        <v>1.34453252820959E-2</v>
      </c>
      <c r="BU206" s="17"/>
      <c r="BV206" s="17">
        <v>0.31217882302052702</v>
      </c>
      <c r="BW206" s="17">
        <v>0.31891309651496302</v>
      </c>
      <c r="BX206" s="17"/>
      <c r="BY206" s="17">
        <v>0.51235091910891695</v>
      </c>
      <c r="BZ206" s="17"/>
      <c r="CA206" s="17">
        <v>0.44586481288731</v>
      </c>
      <c r="CB206" s="17"/>
      <c r="CC206" s="17">
        <v>0.35340629459405398</v>
      </c>
    </row>
    <row r="207" spans="2:81" x14ac:dyDescent="0.3">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row>
    <row r="208" spans="2:81" x14ac:dyDescent="0.3">
      <c r="B208" s="6" t="s">
        <v>198</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row>
    <row r="209" spans="2:81" x14ac:dyDescent="0.3">
      <c r="B209" s="24" t="s">
        <v>94</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row>
    <row r="210" spans="2:81" x14ac:dyDescent="0.3">
      <c r="B210" t="s">
        <v>187</v>
      </c>
      <c r="C210" s="17">
        <v>0.185168581627184</v>
      </c>
      <c r="D210" s="17">
        <v>0.21531601230174</v>
      </c>
      <c r="E210" s="17">
        <v>0.1544206698452</v>
      </c>
      <c r="F210" s="17"/>
      <c r="G210" s="17">
        <v>0.242026756859681</v>
      </c>
      <c r="H210" s="17">
        <v>0.27011132541841498</v>
      </c>
      <c r="I210" s="17">
        <v>0.24891821906265499</v>
      </c>
      <c r="J210" s="17">
        <v>0.18329218268289399</v>
      </c>
      <c r="K210" s="17">
        <v>0.133599443751623</v>
      </c>
      <c r="L210" s="17">
        <v>6.2613236737441097E-2</v>
      </c>
      <c r="M210" s="17"/>
      <c r="N210" s="17">
        <v>0.188729240283496</v>
      </c>
      <c r="O210" s="17">
        <v>0.14449650007866599</v>
      </c>
      <c r="P210" s="17">
        <v>0.17649105374572899</v>
      </c>
      <c r="Q210" s="17">
        <v>0.23273605030196301</v>
      </c>
      <c r="R210" s="17"/>
      <c r="S210" s="17">
        <v>0.27345071135254601</v>
      </c>
      <c r="T210" s="17">
        <v>0.10109289097594699</v>
      </c>
      <c r="U210" s="17">
        <v>0.170428361838181</v>
      </c>
      <c r="V210" s="17">
        <v>0.19706297647503501</v>
      </c>
      <c r="W210" s="17">
        <v>0.15678654738543299</v>
      </c>
      <c r="X210" s="17">
        <v>0.23341801013247701</v>
      </c>
      <c r="Y210" s="17">
        <v>0.120817801957313</v>
      </c>
      <c r="Z210" s="17">
        <v>0.208018603441181</v>
      </c>
      <c r="AA210" s="17">
        <v>0.18156170033314101</v>
      </c>
      <c r="AB210" s="17">
        <v>0.20786774234451799</v>
      </c>
      <c r="AC210" s="17">
        <v>0.14991832932152599</v>
      </c>
      <c r="AD210" s="17">
        <v>0.207585887363956</v>
      </c>
      <c r="AE210" s="17"/>
      <c r="AF210" s="17">
        <v>0.31126340669661701</v>
      </c>
      <c r="AG210" s="17">
        <v>0.25896356784937402</v>
      </c>
      <c r="AH210" s="17">
        <v>0.24107005711555601</v>
      </c>
      <c r="AI210" s="17">
        <v>0.178593458859551</v>
      </c>
      <c r="AJ210" s="17">
        <v>0.18740800170566299</v>
      </c>
      <c r="AK210" s="17">
        <v>0.15667868808369101</v>
      </c>
      <c r="AL210" s="17">
        <v>0.16441065978417599</v>
      </c>
      <c r="AM210" s="17">
        <v>0.18954748619196299</v>
      </c>
      <c r="AN210" s="17">
        <v>0.10995031469185999</v>
      </c>
      <c r="AO210" s="17">
        <v>0.203558917217186</v>
      </c>
      <c r="AP210" s="17">
        <v>0.14957160908210099</v>
      </c>
      <c r="AQ210" s="17">
        <v>0.175875349260566</v>
      </c>
      <c r="AR210" s="17">
        <v>0.1993480653237</v>
      </c>
      <c r="AS210" s="17">
        <v>0.177262951421475</v>
      </c>
      <c r="AT210" s="17">
        <v>0.162760084887276</v>
      </c>
      <c r="AU210" s="17">
        <v>0.31963467655852401</v>
      </c>
      <c r="AV210" s="17"/>
      <c r="AW210" s="17">
        <v>0.172915059333212</v>
      </c>
      <c r="AX210" s="17">
        <v>0.20296701394432001</v>
      </c>
      <c r="AY210" s="17"/>
      <c r="AZ210" s="17">
        <v>0.189938148002292</v>
      </c>
      <c r="BA210" s="17">
        <v>0.184106300602495</v>
      </c>
      <c r="BB210" s="17"/>
      <c r="BC210" s="17">
        <v>0.24795690110643601</v>
      </c>
      <c r="BD210" s="17">
        <v>0.138778072249893</v>
      </c>
      <c r="BE210" s="17"/>
      <c r="BF210" s="17">
        <v>0.237560491557672</v>
      </c>
      <c r="BG210" s="17">
        <v>0.180958489000805</v>
      </c>
      <c r="BH210" s="17"/>
      <c r="BI210" s="17">
        <v>0.119327588767224</v>
      </c>
      <c r="BJ210" s="17">
        <v>0.230833090095305</v>
      </c>
      <c r="BK210" s="17">
        <v>0.18126103705243601</v>
      </c>
      <c r="BL210" s="17">
        <v>0.131341769972427</v>
      </c>
      <c r="BM210" s="17">
        <v>0.25937098031484002</v>
      </c>
      <c r="BN210" s="17"/>
      <c r="BO210" s="17">
        <v>0.23113076689446799</v>
      </c>
      <c r="BP210" s="17">
        <v>0.13968826402620699</v>
      </c>
      <c r="BQ210" s="17">
        <v>0.22124821051312099</v>
      </c>
      <c r="BR210" s="17">
        <v>0.160670152633173</v>
      </c>
      <c r="BS210" s="17">
        <v>0.235301738872875</v>
      </c>
      <c r="BT210" s="17">
        <v>0.12047668975468701</v>
      </c>
      <c r="BU210" s="17"/>
      <c r="BV210" s="17">
        <v>0.23268691648472001</v>
      </c>
      <c r="BW210" s="17">
        <v>0.22739474361358999</v>
      </c>
      <c r="BX210" s="17"/>
      <c r="BY210" s="17">
        <v>0.26452675771524398</v>
      </c>
      <c r="BZ210" s="17"/>
      <c r="CA210" s="17">
        <v>0.25831605007652397</v>
      </c>
      <c r="CB210" s="17"/>
      <c r="CC210" s="17">
        <v>0.227027156832939</v>
      </c>
    </row>
    <row r="211" spans="2:81" x14ac:dyDescent="0.3">
      <c r="B211" t="s">
        <v>188</v>
      </c>
      <c r="C211" s="17">
        <v>0.33952480929831702</v>
      </c>
      <c r="D211" s="17">
        <v>0.32065188238667502</v>
      </c>
      <c r="E211" s="17">
        <v>0.35738941796851897</v>
      </c>
      <c r="F211" s="17"/>
      <c r="G211" s="17">
        <v>0.426831764721605</v>
      </c>
      <c r="H211" s="17">
        <v>0.38700201818178198</v>
      </c>
      <c r="I211" s="17">
        <v>0.37288494122292998</v>
      </c>
      <c r="J211" s="17">
        <v>0.341011412437494</v>
      </c>
      <c r="K211" s="17">
        <v>0.243943846275468</v>
      </c>
      <c r="L211" s="17">
        <v>0.278462302268418</v>
      </c>
      <c r="M211" s="17"/>
      <c r="N211" s="17">
        <v>0.33264656372058599</v>
      </c>
      <c r="O211" s="17">
        <v>0.395088657162392</v>
      </c>
      <c r="P211" s="17">
        <v>0.32652948162472201</v>
      </c>
      <c r="Q211" s="17">
        <v>0.299492009146066</v>
      </c>
      <c r="R211" s="17"/>
      <c r="S211" s="17">
        <v>0.37509959436963702</v>
      </c>
      <c r="T211" s="17">
        <v>0.41437824543901902</v>
      </c>
      <c r="U211" s="17">
        <v>0.28046378645402098</v>
      </c>
      <c r="V211" s="17">
        <v>0.228683246111824</v>
      </c>
      <c r="W211" s="17">
        <v>0.35302630565077497</v>
      </c>
      <c r="X211" s="17">
        <v>0.27656998162263202</v>
      </c>
      <c r="Y211" s="17">
        <v>0.38457278021874802</v>
      </c>
      <c r="Z211" s="17">
        <v>0.38040628434777002</v>
      </c>
      <c r="AA211" s="17">
        <v>0.36286099939434002</v>
      </c>
      <c r="AB211" s="17">
        <v>0.39740403997206902</v>
      </c>
      <c r="AC211" s="17">
        <v>0.265379147794369</v>
      </c>
      <c r="AD211" s="17">
        <v>0.186204658931966</v>
      </c>
      <c r="AE211" s="17"/>
      <c r="AF211" s="17">
        <v>0.29028056672164199</v>
      </c>
      <c r="AG211" s="17">
        <v>0.30930729286234498</v>
      </c>
      <c r="AH211" s="17">
        <v>0.310222840192586</v>
      </c>
      <c r="AI211" s="17">
        <v>0.29482486278728698</v>
      </c>
      <c r="AJ211" s="17">
        <v>0.33626889053451697</v>
      </c>
      <c r="AK211" s="17">
        <v>0.359288427710309</v>
      </c>
      <c r="AL211" s="17">
        <v>0.36993869265371399</v>
      </c>
      <c r="AM211" s="17">
        <v>0.33734349355368698</v>
      </c>
      <c r="AN211" s="17">
        <v>0.33498042547900903</v>
      </c>
      <c r="AO211" s="17">
        <v>0.28717579285938799</v>
      </c>
      <c r="AP211" s="17">
        <v>0.38009944638482601</v>
      </c>
      <c r="AQ211" s="17">
        <v>0.36095938997799698</v>
      </c>
      <c r="AR211" s="17">
        <v>0.37596099289539697</v>
      </c>
      <c r="AS211" s="17">
        <v>0.35919706347841202</v>
      </c>
      <c r="AT211" s="17">
        <v>0.37345451628204102</v>
      </c>
      <c r="AU211" s="17">
        <v>0.37761159220356399</v>
      </c>
      <c r="AV211" s="17"/>
      <c r="AW211" s="17">
        <v>0.34216290349470002</v>
      </c>
      <c r="AX211" s="17">
        <v>0.33453748027487801</v>
      </c>
      <c r="AY211" s="17"/>
      <c r="AZ211" s="17">
        <v>0.353723888433426</v>
      </c>
      <c r="BA211" s="17">
        <v>0.336362380862054</v>
      </c>
      <c r="BB211" s="17"/>
      <c r="BC211" s="17">
        <v>0.35724766890436599</v>
      </c>
      <c r="BD211" s="17">
        <v>0.32744638009468002</v>
      </c>
      <c r="BE211" s="17"/>
      <c r="BF211" s="17">
        <v>0.37064701003830702</v>
      </c>
      <c r="BG211" s="17">
        <v>0.337023901275953</v>
      </c>
      <c r="BH211" s="17"/>
      <c r="BI211" s="17">
        <v>0.26568239050576298</v>
      </c>
      <c r="BJ211" s="17">
        <v>0.41092856009675799</v>
      </c>
      <c r="BK211" s="17">
        <v>0.39398791759940399</v>
      </c>
      <c r="BL211" s="17">
        <v>0.25202556430092199</v>
      </c>
      <c r="BM211" s="17">
        <v>0.34736411385010402</v>
      </c>
      <c r="BN211" s="17"/>
      <c r="BO211" s="17">
        <v>0.425770859946495</v>
      </c>
      <c r="BP211" s="17">
        <v>0.30016041778612701</v>
      </c>
      <c r="BQ211" s="17">
        <v>0.38545060895619199</v>
      </c>
      <c r="BR211" s="17">
        <v>0.28709054251379501</v>
      </c>
      <c r="BS211" s="17">
        <v>0.36927670900813597</v>
      </c>
      <c r="BT211" s="17">
        <v>0.29347399629968102</v>
      </c>
      <c r="BU211" s="17"/>
      <c r="BV211" s="17">
        <v>0.41596026305238198</v>
      </c>
      <c r="BW211" s="17">
        <v>0.40159611221852698</v>
      </c>
      <c r="BX211" s="17"/>
      <c r="BY211" s="17">
        <v>0.40675726226017</v>
      </c>
      <c r="BZ211" s="17"/>
      <c r="CA211" s="17">
        <v>0.42932736510505998</v>
      </c>
      <c r="CB211" s="17"/>
      <c r="CC211" s="17">
        <v>0.43833174880862502</v>
      </c>
    </row>
    <row r="212" spans="2:81" x14ac:dyDescent="0.3">
      <c r="B212" t="s">
        <v>189</v>
      </c>
      <c r="C212" s="17">
        <v>0.230688482256763</v>
      </c>
      <c r="D212" s="17">
        <v>0.23417833616742101</v>
      </c>
      <c r="E212" s="17">
        <v>0.22819081980432199</v>
      </c>
      <c r="F212" s="17"/>
      <c r="G212" s="17">
        <v>0.21681216033657399</v>
      </c>
      <c r="H212" s="17">
        <v>0.22997126014005101</v>
      </c>
      <c r="I212" s="17">
        <v>0.182275032172038</v>
      </c>
      <c r="J212" s="17">
        <v>0.19678946871823499</v>
      </c>
      <c r="K212" s="17">
        <v>0.24626794788079401</v>
      </c>
      <c r="L212" s="17">
        <v>0.29678162421228999</v>
      </c>
      <c r="M212" s="17"/>
      <c r="N212" s="17">
        <v>0.225690933823322</v>
      </c>
      <c r="O212" s="17">
        <v>0.23127901743832599</v>
      </c>
      <c r="P212" s="17">
        <v>0.239440309638763</v>
      </c>
      <c r="Q212" s="17">
        <v>0.22960904730120699</v>
      </c>
      <c r="R212" s="17"/>
      <c r="S212" s="17">
        <v>0.20109608071716001</v>
      </c>
      <c r="T212" s="17">
        <v>0.24835764216464801</v>
      </c>
      <c r="U212" s="17">
        <v>0.26305213396760802</v>
      </c>
      <c r="V212" s="17">
        <v>0.25758534197739902</v>
      </c>
      <c r="W212" s="17">
        <v>0.21214174668904101</v>
      </c>
      <c r="X212" s="17">
        <v>0.226705856050222</v>
      </c>
      <c r="Y212" s="17">
        <v>0.25406027478133297</v>
      </c>
      <c r="Z212" s="17">
        <v>0.18305276682739</v>
      </c>
      <c r="AA212" s="17">
        <v>0.19834105036531099</v>
      </c>
      <c r="AB212" s="17">
        <v>0.205518457676343</v>
      </c>
      <c r="AC212" s="17">
        <v>0.30264146563894201</v>
      </c>
      <c r="AD212" s="17">
        <v>0.25567164032383499</v>
      </c>
      <c r="AE212" s="17"/>
      <c r="AF212" s="17">
        <v>0</v>
      </c>
      <c r="AG212" s="17">
        <v>0.197516556046093</v>
      </c>
      <c r="AH212" s="17">
        <v>0.22421627557429899</v>
      </c>
      <c r="AI212" s="17">
        <v>0.275575728471256</v>
      </c>
      <c r="AJ212" s="17">
        <v>0.227401163225776</v>
      </c>
      <c r="AK212" s="17">
        <v>0.25835334520922998</v>
      </c>
      <c r="AL212" s="17">
        <v>0.25692850966276998</v>
      </c>
      <c r="AM212" s="17">
        <v>0.206517439499696</v>
      </c>
      <c r="AN212" s="17">
        <v>0.232224907735258</v>
      </c>
      <c r="AO212" s="17">
        <v>0.22929154559298101</v>
      </c>
      <c r="AP212" s="17">
        <v>0.22909189077335501</v>
      </c>
      <c r="AQ212" s="17">
        <v>0.22052077329169301</v>
      </c>
      <c r="AR212" s="17">
        <v>0.27481447661678599</v>
      </c>
      <c r="AS212" s="17">
        <v>0.19611348955188901</v>
      </c>
      <c r="AT212" s="17">
        <v>0.224254528478292</v>
      </c>
      <c r="AU212" s="17">
        <v>0.114795350322186</v>
      </c>
      <c r="AV212" s="17"/>
      <c r="AW212" s="17">
        <v>0.243819499266238</v>
      </c>
      <c r="AX212" s="17">
        <v>0.212044271105326</v>
      </c>
      <c r="AY212" s="17"/>
      <c r="AZ212" s="17">
        <v>0.230137202038526</v>
      </c>
      <c r="BA212" s="17">
        <v>0.23081126375702199</v>
      </c>
      <c r="BB212" s="17"/>
      <c r="BC212" s="17">
        <v>0.20524113468362901</v>
      </c>
      <c r="BD212" s="17">
        <v>0.249182374741094</v>
      </c>
      <c r="BE212" s="17"/>
      <c r="BF212" s="17">
        <v>0.23789228159520501</v>
      </c>
      <c r="BG212" s="17">
        <v>0.23010960161437199</v>
      </c>
      <c r="BH212" s="17"/>
      <c r="BI212" s="17">
        <v>0.29779957362051801</v>
      </c>
      <c r="BJ212" s="17">
        <v>0.203993464306508</v>
      </c>
      <c r="BK212" s="17">
        <v>0.183479969631586</v>
      </c>
      <c r="BL212" s="17">
        <v>0.23384913786429201</v>
      </c>
      <c r="BM212" s="17">
        <v>0.19617710574340699</v>
      </c>
      <c r="BN212" s="17"/>
      <c r="BO212" s="17">
        <v>0.189330085387797</v>
      </c>
      <c r="BP212" s="17">
        <v>0.30019048601306603</v>
      </c>
      <c r="BQ212" s="17">
        <v>0.20051834303123101</v>
      </c>
      <c r="BR212" s="17">
        <v>0.209479637290306</v>
      </c>
      <c r="BS212" s="17">
        <v>0.25130268390351401</v>
      </c>
      <c r="BT212" s="17">
        <v>0.26506488331845002</v>
      </c>
      <c r="BU212" s="17"/>
      <c r="BV212" s="17">
        <v>0.19697058479739701</v>
      </c>
      <c r="BW212" s="17">
        <v>0.21701900606680299</v>
      </c>
      <c r="BX212" s="17"/>
      <c r="BY212" s="17">
        <v>0.22417923872943599</v>
      </c>
      <c r="BZ212" s="17"/>
      <c r="CA212" s="17">
        <v>0.219225757002806</v>
      </c>
      <c r="CB212" s="17"/>
      <c r="CC212" s="17">
        <v>0.21074919201586201</v>
      </c>
    </row>
    <row r="213" spans="2:81" x14ac:dyDescent="0.3">
      <c r="B213" t="s">
        <v>190</v>
      </c>
      <c r="C213" s="17">
        <v>0.11713385127186</v>
      </c>
      <c r="D213" s="17">
        <v>0.11609741323865699</v>
      </c>
      <c r="E213" s="17">
        <v>0.11860784522653101</v>
      </c>
      <c r="F213" s="17"/>
      <c r="G213" s="17">
        <v>5.2353383421913903E-2</v>
      </c>
      <c r="H213" s="17">
        <v>5.3458019457673603E-2</v>
      </c>
      <c r="I213" s="17">
        <v>0.11527254120003699</v>
      </c>
      <c r="J213" s="17">
        <v>0.12071355310262601</v>
      </c>
      <c r="K213" s="17">
        <v>0.160307653247409</v>
      </c>
      <c r="L213" s="17">
        <v>0.18180232111967201</v>
      </c>
      <c r="M213" s="17"/>
      <c r="N213" s="17">
        <v>0.12904709697028</v>
      </c>
      <c r="O213" s="17">
        <v>0.11233705701994801</v>
      </c>
      <c r="P213" s="17">
        <v>0.107864362881247</v>
      </c>
      <c r="Q213" s="17">
        <v>0.11419628916930399</v>
      </c>
      <c r="R213" s="17"/>
      <c r="S213" s="17">
        <v>7.4821392952167595E-2</v>
      </c>
      <c r="T213" s="17">
        <v>0.111840258226546</v>
      </c>
      <c r="U213" s="17">
        <v>0.132109217006004</v>
      </c>
      <c r="V213" s="17">
        <v>0.17726484231879999</v>
      </c>
      <c r="W213" s="17">
        <v>0.15924464635240701</v>
      </c>
      <c r="X213" s="17">
        <v>0.125851599354487</v>
      </c>
      <c r="Y213" s="17">
        <v>0.13070376071454301</v>
      </c>
      <c r="Z213" s="17">
        <v>8.76514278336884E-2</v>
      </c>
      <c r="AA213" s="17">
        <v>0.11434186615651901</v>
      </c>
      <c r="AB213" s="17">
        <v>7.3823810493027706E-2</v>
      </c>
      <c r="AC213" s="17">
        <v>0.13138676023052201</v>
      </c>
      <c r="AD213" s="17">
        <v>0.112255653610506</v>
      </c>
      <c r="AE213" s="17"/>
      <c r="AF213" s="17">
        <v>0.203861440098906</v>
      </c>
      <c r="AG213" s="17">
        <v>7.1294573287077306E-2</v>
      </c>
      <c r="AH213" s="17">
        <v>9.1144418049160403E-2</v>
      </c>
      <c r="AI213" s="17">
        <v>0.10821520690405</v>
      </c>
      <c r="AJ213" s="17">
        <v>0.116701317220611</v>
      </c>
      <c r="AK213" s="17">
        <v>0.121268160931386</v>
      </c>
      <c r="AL213" s="17">
        <v>9.5257838064351799E-2</v>
      </c>
      <c r="AM213" s="17">
        <v>0.122664991686321</v>
      </c>
      <c r="AN213" s="17">
        <v>0.175869869974039</v>
      </c>
      <c r="AO213" s="17">
        <v>0.15654440570313499</v>
      </c>
      <c r="AP213" s="17">
        <v>0.105284373967311</v>
      </c>
      <c r="AQ213" s="17">
        <v>0.15354093368480701</v>
      </c>
      <c r="AR213" s="17">
        <v>8.1470658338513899E-2</v>
      </c>
      <c r="AS213" s="17">
        <v>0.10889131226212199</v>
      </c>
      <c r="AT213" s="17">
        <v>6.8588638035507105E-2</v>
      </c>
      <c r="AU213" s="17">
        <v>0.121571001969016</v>
      </c>
      <c r="AV213" s="17"/>
      <c r="AW213" s="17">
        <v>0.11024657999540401</v>
      </c>
      <c r="AX213" s="17">
        <v>0.127997241285182</v>
      </c>
      <c r="AY213" s="17"/>
      <c r="AZ213" s="17">
        <v>0.111726715818019</v>
      </c>
      <c r="BA213" s="17">
        <v>0.11833813210974101</v>
      </c>
      <c r="BB213" s="17"/>
      <c r="BC213" s="17">
        <v>8.8194869817323704E-2</v>
      </c>
      <c r="BD213" s="17">
        <v>0.138230166348082</v>
      </c>
      <c r="BE213" s="17"/>
      <c r="BF213" s="17">
        <v>6.4077972285032703E-2</v>
      </c>
      <c r="BG213" s="17">
        <v>0.12139729891492</v>
      </c>
      <c r="BH213" s="17"/>
      <c r="BI213" s="17">
        <v>0.152733745245131</v>
      </c>
      <c r="BJ213" s="17">
        <v>8.4149629389611597E-2</v>
      </c>
      <c r="BK213" s="17">
        <v>0.12843775236206201</v>
      </c>
      <c r="BL213" s="17">
        <v>0.15784043876548101</v>
      </c>
      <c r="BM213" s="17">
        <v>0.11436493101194201</v>
      </c>
      <c r="BN213" s="17"/>
      <c r="BO213" s="17">
        <v>7.3633346717601397E-2</v>
      </c>
      <c r="BP213" s="17">
        <v>0.129754321414705</v>
      </c>
      <c r="BQ213" s="17">
        <v>0.112204783932194</v>
      </c>
      <c r="BR213" s="17">
        <v>0.162092147605535</v>
      </c>
      <c r="BS213" s="17">
        <v>7.6938369121633696E-2</v>
      </c>
      <c r="BT213" s="17">
        <v>0.13844272808649399</v>
      </c>
      <c r="BU213" s="17"/>
      <c r="BV213" s="17">
        <v>8.0132466541029401E-2</v>
      </c>
      <c r="BW213" s="17">
        <v>9.1600379808186194E-2</v>
      </c>
      <c r="BX213" s="17"/>
      <c r="BY213" s="17">
        <v>8.2428409791107896E-2</v>
      </c>
      <c r="BZ213" s="17"/>
      <c r="CA213" s="17">
        <v>5.10248743129618E-2</v>
      </c>
      <c r="CB213" s="17"/>
      <c r="CC213" s="17">
        <v>8.66484841396854E-2</v>
      </c>
    </row>
    <row r="214" spans="2:81" x14ac:dyDescent="0.3">
      <c r="B214" t="s">
        <v>191</v>
      </c>
      <c r="C214" s="17">
        <v>6.4920695439921794E-2</v>
      </c>
      <c r="D214" s="17">
        <v>7.5685912699025304E-2</v>
      </c>
      <c r="E214" s="17">
        <v>5.4665436207383601E-2</v>
      </c>
      <c r="F214" s="17"/>
      <c r="G214" s="17">
        <v>1.42206803765505E-2</v>
      </c>
      <c r="H214" s="17">
        <v>2.1314995923201598E-2</v>
      </c>
      <c r="I214" s="17">
        <v>3.94446224003017E-2</v>
      </c>
      <c r="J214" s="17">
        <v>8.2070821420381801E-2</v>
      </c>
      <c r="K214" s="17">
        <v>0.11427760881400099</v>
      </c>
      <c r="L214" s="17">
        <v>0.10787975598954699</v>
      </c>
      <c r="M214" s="17"/>
      <c r="N214" s="17">
        <v>7.8501017016775407E-2</v>
      </c>
      <c r="O214" s="17">
        <v>5.1885243255902103E-2</v>
      </c>
      <c r="P214" s="17">
        <v>7.8689481563987307E-2</v>
      </c>
      <c r="Q214" s="17">
        <v>5.22104456004246E-2</v>
      </c>
      <c r="R214" s="17"/>
      <c r="S214" s="17">
        <v>3.7386084832689001E-2</v>
      </c>
      <c r="T214" s="17">
        <v>8.7771971758386899E-2</v>
      </c>
      <c r="U214" s="17">
        <v>8.1636681622871396E-2</v>
      </c>
      <c r="V214" s="17">
        <v>8.2534300842225003E-2</v>
      </c>
      <c r="W214" s="17">
        <v>4.0158417597510002E-2</v>
      </c>
      <c r="X214" s="17">
        <v>6.2399145567813001E-2</v>
      </c>
      <c r="Y214" s="17">
        <v>6.3784184497002502E-2</v>
      </c>
      <c r="Z214" s="17">
        <v>8.6175146791739807E-2</v>
      </c>
      <c r="AA214" s="17">
        <v>5.1398204062176898E-2</v>
      </c>
      <c r="AB214" s="17">
        <v>4.97550750864236E-2</v>
      </c>
      <c r="AC214" s="17">
        <v>9.5811966581483402E-2</v>
      </c>
      <c r="AD214" s="17">
        <v>8.0641818597517304E-2</v>
      </c>
      <c r="AE214" s="17"/>
      <c r="AF214" s="17">
        <v>0</v>
      </c>
      <c r="AG214" s="17">
        <v>3.77565031937728E-2</v>
      </c>
      <c r="AH214" s="17">
        <v>3.1196197519694099E-2</v>
      </c>
      <c r="AI214" s="17">
        <v>7.0468406707488093E-2</v>
      </c>
      <c r="AJ214" s="17">
        <v>5.6065765004778202E-2</v>
      </c>
      <c r="AK214" s="17">
        <v>6.5497415066776393E-2</v>
      </c>
      <c r="AL214" s="17">
        <v>4.9194948296671599E-2</v>
      </c>
      <c r="AM214" s="17">
        <v>0.114675370400701</v>
      </c>
      <c r="AN214" s="17">
        <v>9.3944759409566703E-2</v>
      </c>
      <c r="AO214" s="17">
        <v>6.27261068786297E-2</v>
      </c>
      <c r="AP214" s="17">
        <v>8.2491865727527897E-2</v>
      </c>
      <c r="AQ214" s="17">
        <v>4.5844228574254603E-2</v>
      </c>
      <c r="AR214" s="17">
        <v>3.9169358525602702E-2</v>
      </c>
      <c r="AS214" s="17">
        <v>0.103658846113271</v>
      </c>
      <c r="AT214" s="17">
        <v>9.0309729978294895E-2</v>
      </c>
      <c r="AU214" s="17">
        <v>4.7590083741622401E-2</v>
      </c>
      <c r="AV214" s="17"/>
      <c r="AW214" s="17">
        <v>6.9616840125410501E-2</v>
      </c>
      <c r="AX214" s="17">
        <v>5.7510264621349602E-2</v>
      </c>
      <c r="AY214" s="17"/>
      <c r="AZ214" s="17">
        <v>4.4698629946310402E-2</v>
      </c>
      <c r="BA214" s="17">
        <v>6.9424567440948604E-2</v>
      </c>
      <c r="BB214" s="17"/>
      <c r="BC214" s="17">
        <v>4.1316412309329802E-2</v>
      </c>
      <c r="BD214" s="17">
        <v>8.1706019731128302E-2</v>
      </c>
      <c r="BE214" s="17"/>
      <c r="BF214" s="17">
        <v>4.6825799760454E-2</v>
      </c>
      <c r="BG214" s="17">
        <v>6.6374759377966996E-2</v>
      </c>
      <c r="BH214" s="17"/>
      <c r="BI214" s="17">
        <v>0.123434654114257</v>
      </c>
      <c r="BJ214" s="17">
        <v>2.5303089832353701E-2</v>
      </c>
      <c r="BK214" s="17">
        <v>3.2628904609997997E-2</v>
      </c>
      <c r="BL214" s="17">
        <v>0.14138197578395401</v>
      </c>
      <c r="BM214" s="17">
        <v>4.0055717908721603E-2</v>
      </c>
      <c r="BN214" s="17"/>
      <c r="BO214" s="17">
        <v>2.31820555198087E-2</v>
      </c>
      <c r="BP214" s="17">
        <v>9.93720564062745E-2</v>
      </c>
      <c r="BQ214" s="17">
        <v>3.57455424429425E-2</v>
      </c>
      <c r="BR214" s="17">
        <v>0.12645803704297601</v>
      </c>
      <c r="BS214" s="17">
        <v>3.9118130592464197E-2</v>
      </c>
      <c r="BT214" s="17">
        <v>2.7814742039730701E-2</v>
      </c>
      <c r="BU214" s="17"/>
      <c r="BV214" s="17">
        <v>2.3885391155676301E-2</v>
      </c>
      <c r="BW214" s="17">
        <v>2.7932537381983098E-2</v>
      </c>
      <c r="BX214" s="17"/>
      <c r="BY214" s="17">
        <v>9.0700935723576105E-3</v>
      </c>
      <c r="BZ214" s="17"/>
      <c r="CA214" s="17">
        <v>1.86388297509061E-2</v>
      </c>
      <c r="CB214" s="17"/>
      <c r="CC214" s="17">
        <v>1.39221540130736E-2</v>
      </c>
    </row>
    <row r="215" spans="2:81" x14ac:dyDescent="0.3">
      <c r="B215" t="s">
        <v>124</v>
      </c>
      <c r="C215" s="17">
        <v>6.2563580105953101E-2</v>
      </c>
      <c r="D215" s="17">
        <v>3.8070443206481501E-2</v>
      </c>
      <c r="E215" s="17">
        <v>8.6725810948044504E-2</v>
      </c>
      <c r="F215" s="17"/>
      <c r="G215" s="17">
        <v>4.7755254283675101E-2</v>
      </c>
      <c r="H215" s="17">
        <v>3.8142380878876801E-2</v>
      </c>
      <c r="I215" s="17">
        <v>4.1204643942037399E-2</v>
      </c>
      <c r="J215" s="17">
        <v>7.6122561638370403E-2</v>
      </c>
      <c r="K215" s="17">
        <v>0.10160350003070499</v>
      </c>
      <c r="L215" s="17">
        <v>7.2460759672631297E-2</v>
      </c>
      <c r="M215" s="17"/>
      <c r="N215" s="17">
        <v>4.5385148185540097E-2</v>
      </c>
      <c r="O215" s="17">
        <v>6.4913525044765094E-2</v>
      </c>
      <c r="P215" s="17">
        <v>7.0985310545552294E-2</v>
      </c>
      <c r="Q215" s="17">
        <v>7.1756158481034504E-2</v>
      </c>
      <c r="R215" s="17"/>
      <c r="S215" s="17">
        <v>3.8146135775800401E-2</v>
      </c>
      <c r="T215" s="17">
        <v>3.6558991435452701E-2</v>
      </c>
      <c r="U215" s="17">
        <v>7.2309819111314594E-2</v>
      </c>
      <c r="V215" s="17">
        <v>5.6869292274717098E-2</v>
      </c>
      <c r="W215" s="17">
        <v>7.8642336324834194E-2</v>
      </c>
      <c r="X215" s="17">
        <v>7.5055407272369506E-2</v>
      </c>
      <c r="Y215" s="17">
        <v>4.60611978310599E-2</v>
      </c>
      <c r="Z215" s="17">
        <v>5.4695770758230698E-2</v>
      </c>
      <c r="AA215" s="17">
        <v>9.1496179688511994E-2</v>
      </c>
      <c r="AB215" s="17">
        <v>6.5630874427618696E-2</v>
      </c>
      <c r="AC215" s="17">
        <v>5.4862330433157303E-2</v>
      </c>
      <c r="AD215" s="17">
        <v>0.15764034117222001</v>
      </c>
      <c r="AE215" s="17"/>
      <c r="AF215" s="17">
        <v>0.19459458648283401</v>
      </c>
      <c r="AG215" s="17">
        <v>0.125161506761337</v>
      </c>
      <c r="AH215" s="17">
        <v>0.102150211548704</v>
      </c>
      <c r="AI215" s="17">
        <v>7.2322336270368298E-2</v>
      </c>
      <c r="AJ215" s="17">
        <v>7.6154862308655896E-2</v>
      </c>
      <c r="AK215" s="17">
        <v>3.8913962998606798E-2</v>
      </c>
      <c r="AL215" s="17">
        <v>6.4269351538316602E-2</v>
      </c>
      <c r="AM215" s="17">
        <v>2.9251218667631598E-2</v>
      </c>
      <c r="AN215" s="17">
        <v>5.30297227102677E-2</v>
      </c>
      <c r="AO215" s="17">
        <v>6.0703231748679802E-2</v>
      </c>
      <c r="AP215" s="17">
        <v>5.3460814064879E-2</v>
      </c>
      <c r="AQ215" s="17">
        <v>4.3259325210682403E-2</v>
      </c>
      <c r="AR215" s="17">
        <v>2.9236448300000498E-2</v>
      </c>
      <c r="AS215" s="17">
        <v>5.4876337172831101E-2</v>
      </c>
      <c r="AT215" s="17">
        <v>8.0632502338588902E-2</v>
      </c>
      <c r="AU215" s="17">
        <v>1.8797295205088001E-2</v>
      </c>
      <c r="AV215" s="17"/>
      <c r="AW215" s="17">
        <v>6.1239117785036101E-2</v>
      </c>
      <c r="AX215" s="17">
        <v>6.4943728768943998E-2</v>
      </c>
      <c r="AY215" s="17"/>
      <c r="AZ215" s="17">
        <v>6.97754157614279E-2</v>
      </c>
      <c r="BA215" s="17">
        <v>6.09573552277397E-2</v>
      </c>
      <c r="BB215" s="17"/>
      <c r="BC215" s="17">
        <v>6.0043013178915597E-2</v>
      </c>
      <c r="BD215" s="17">
        <v>6.4656986835121597E-2</v>
      </c>
      <c r="BE215" s="17"/>
      <c r="BF215" s="17">
        <v>4.29964447633292E-2</v>
      </c>
      <c r="BG215" s="17">
        <v>6.4135949815983695E-2</v>
      </c>
      <c r="BH215" s="17"/>
      <c r="BI215" s="17">
        <v>4.1022047747107701E-2</v>
      </c>
      <c r="BJ215" s="17">
        <v>4.4792166279463301E-2</v>
      </c>
      <c r="BK215" s="17">
        <v>8.0204418744514297E-2</v>
      </c>
      <c r="BL215" s="17">
        <v>8.3561113312924706E-2</v>
      </c>
      <c r="BM215" s="17">
        <v>4.2667151170985698E-2</v>
      </c>
      <c r="BN215" s="17"/>
      <c r="BO215" s="17">
        <v>5.6952885533829302E-2</v>
      </c>
      <c r="BP215" s="17">
        <v>3.08344543536203E-2</v>
      </c>
      <c r="BQ215" s="17">
        <v>4.4832511124320303E-2</v>
      </c>
      <c r="BR215" s="17">
        <v>5.4209482914215103E-2</v>
      </c>
      <c r="BS215" s="17">
        <v>2.8062368501377E-2</v>
      </c>
      <c r="BT215" s="17">
        <v>0.15472696050095699</v>
      </c>
      <c r="BU215" s="17"/>
      <c r="BV215" s="17">
        <v>5.0364377968795601E-2</v>
      </c>
      <c r="BW215" s="17">
        <v>3.4457220910910302E-2</v>
      </c>
      <c r="BX215" s="17"/>
      <c r="BY215" s="17">
        <v>1.3038237931684699E-2</v>
      </c>
      <c r="BZ215" s="17"/>
      <c r="CA215" s="17">
        <v>2.3467123751742699E-2</v>
      </c>
      <c r="CB215" s="17"/>
      <c r="CC215" s="17">
        <v>2.33212641898152E-2</v>
      </c>
    </row>
    <row r="216" spans="2:81" x14ac:dyDescent="0.3">
      <c r="B216" t="s">
        <v>192</v>
      </c>
      <c r="C216" s="17">
        <v>0.52469339092550105</v>
      </c>
      <c r="D216" s="17">
        <v>0.53596789468841499</v>
      </c>
      <c r="E216" s="17">
        <v>0.51181008781371895</v>
      </c>
      <c r="F216" s="17"/>
      <c r="G216" s="17">
        <v>0.668858521581286</v>
      </c>
      <c r="H216" s="17">
        <v>0.65711334360019702</v>
      </c>
      <c r="I216" s="17">
        <v>0.62180316028558502</v>
      </c>
      <c r="J216" s="17">
        <v>0.52430359512038804</v>
      </c>
      <c r="K216" s="17">
        <v>0.37754329002709103</v>
      </c>
      <c r="L216" s="17">
        <v>0.34107553900585902</v>
      </c>
      <c r="M216" s="17"/>
      <c r="N216" s="17">
        <v>0.52137580400408201</v>
      </c>
      <c r="O216" s="17">
        <v>0.53958515724105904</v>
      </c>
      <c r="P216" s="17">
        <v>0.50302053537044999</v>
      </c>
      <c r="Q216" s="17">
        <v>0.53222805944802998</v>
      </c>
      <c r="R216" s="17"/>
      <c r="S216" s="17">
        <v>0.64855030572218297</v>
      </c>
      <c r="T216" s="17">
        <v>0.515471136414966</v>
      </c>
      <c r="U216" s="17">
        <v>0.45089214829220198</v>
      </c>
      <c r="V216" s="17">
        <v>0.42574622258685901</v>
      </c>
      <c r="W216" s="17">
        <v>0.50981285303620805</v>
      </c>
      <c r="X216" s="17">
        <v>0.509987991755109</v>
      </c>
      <c r="Y216" s="17">
        <v>0.50539058217606103</v>
      </c>
      <c r="Z216" s="17">
        <v>0.58842488778895097</v>
      </c>
      <c r="AA216" s="17">
        <v>0.54442269972748103</v>
      </c>
      <c r="AB216" s="17">
        <v>0.60527178231658696</v>
      </c>
      <c r="AC216" s="17">
        <v>0.41529747711589499</v>
      </c>
      <c r="AD216" s="17">
        <v>0.39379054629592097</v>
      </c>
      <c r="AE216" s="17"/>
      <c r="AF216" s="17">
        <v>0.60154397341825905</v>
      </c>
      <c r="AG216" s="17">
        <v>0.56827086071171995</v>
      </c>
      <c r="AH216" s="17">
        <v>0.55129289730814202</v>
      </c>
      <c r="AI216" s="17">
        <v>0.473418321646838</v>
      </c>
      <c r="AJ216" s="17">
        <v>0.52367689224017899</v>
      </c>
      <c r="AK216" s="17">
        <v>0.51596711579400101</v>
      </c>
      <c r="AL216" s="17">
        <v>0.53434935243788995</v>
      </c>
      <c r="AM216" s="17">
        <v>0.52689097974565002</v>
      </c>
      <c r="AN216" s="17">
        <v>0.44493074017086898</v>
      </c>
      <c r="AO216" s="17">
        <v>0.49073471007657399</v>
      </c>
      <c r="AP216" s="17">
        <v>0.52967105546692705</v>
      </c>
      <c r="AQ216" s="17">
        <v>0.53683473923856295</v>
      </c>
      <c r="AR216" s="17">
        <v>0.57530905821909695</v>
      </c>
      <c r="AS216" s="17">
        <v>0.53646001489988704</v>
      </c>
      <c r="AT216" s="17">
        <v>0.53621460116931696</v>
      </c>
      <c r="AU216" s="17">
        <v>0.69724626876208795</v>
      </c>
      <c r="AV216" s="17"/>
      <c r="AW216" s="17">
        <v>0.51507796282791196</v>
      </c>
      <c r="AX216" s="17">
        <v>0.53750449421919799</v>
      </c>
      <c r="AY216" s="17"/>
      <c r="AZ216" s="17">
        <v>0.54366203643571698</v>
      </c>
      <c r="BA216" s="17">
        <v>0.52046868146454905</v>
      </c>
      <c r="BB216" s="17"/>
      <c r="BC216" s="17">
        <v>0.60520457001080197</v>
      </c>
      <c r="BD216" s="17">
        <v>0.46622445234457399</v>
      </c>
      <c r="BE216" s="17"/>
      <c r="BF216" s="17">
        <v>0.60820750159597903</v>
      </c>
      <c r="BG216" s="17">
        <v>0.51798239027675796</v>
      </c>
      <c r="BH216" s="17"/>
      <c r="BI216" s="17">
        <v>0.38500997927298602</v>
      </c>
      <c r="BJ216" s="17">
        <v>0.64176165019206299</v>
      </c>
      <c r="BK216" s="17">
        <v>0.57524895465184001</v>
      </c>
      <c r="BL216" s="17">
        <v>0.38336733427334901</v>
      </c>
      <c r="BM216" s="17">
        <v>0.60673509416494398</v>
      </c>
      <c r="BN216" s="17"/>
      <c r="BO216" s="17">
        <v>0.65690162684096298</v>
      </c>
      <c r="BP216" s="17">
        <v>0.439848681812334</v>
      </c>
      <c r="BQ216" s="17">
        <v>0.60669881946931303</v>
      </c>
      <c r="BR216" s="17">
        <v>0.44776069514696798</v>
      </c>
      <c r="BS216" s="17">
        <v>0.60457844788101101</v>
      </c>
      <c r="BT216" s="17">
        <v>0.41395068605436802</v>
      </c>
      <c r="BU216" s="17"/>
      <c r="BV216" s="17">
        <v>0.64864717953710205</v>
      </c>
      <c r="BW216" s="17">
        <v>0.628990855832117</v>
      </c>
      <c r="BX216" s="17"/>
      <c r="BY216" s="17">
        <v>0.67128401997541398</v>
      </c>
      <c r="BZ216" s="17"/>
      <c r="CA216" s="17">
        <v>0.68764341518158401</v>
      </c>
      <c r="CB216" s="17"/>
      <c r="CC216" s="17">
        <v>0.66535890564156397</v>
      </c>
    </row>
    <row r="217" spans="2:81" x14ac:dyDescent="0.3">
      <c r="B217" t="s">
        <v>193</v>
      </c>
      <c r="C217" s="17">
        <v>0.18205454671178201</v>
      </c>
      <c r="D217" s="17">
        <v>0.19178332593768299</v>
      </c>
      <c r="E217" s="17">
        <v>0.17327328143391499</v>
      </c>
      <c r="F217" s="17"/>
      <c r="G217" s="17">
        <v>6.6574063798464395E-2</v>
      </c>
      <c r="H217" s="17">
        <v>7.4773015380875205E-2</v>
      </c>
      <c r="I217" s="17">
        <v>0.15471716360033899</v>
      </c>
      <c r="J217" s="17">
        <v>0.20278437452300699</v>
      </c>
      <c r="K217" s="17">
        <v>0.27458526206140998</v>
      </c>
      <c r="L217" s="17">
        <v>0.289682077109219</v>
      </c>
      <c r="M217" s="17"/>
      <c r="N217" s="17">
        <v>0.207548113987055</v>
      </c>
      <c r="O217" s="17">
        <v>0.16422230027585</v>
      </c>
      <c r="P217" s="17">
        <v>0.18655384444523401</v>
      </c>
      <c r="Q217" s="17">
        <v>0.166406734769729</v>
      </c>
      <c r="R217" s="17"/>
      <c r="S217" s="17">
        <v>0.112207477784857</v>
      </c>
      <c r="T217" s="17">
        <v>0.199612229984933</v>
      </c>
      <c r="U217" s="17">
        <v>0.213745898628875</v>
      </c>
      <c r="V217" s="17">
        <v>0.25979914316102498</v>
      </c>
      <c r="W217" s="17">
        <v>0.199403063949917</v>
      </c>
      <c r="X217" s="17">
        <v>0.18825074492230001</v>
      </c>
      <c r="Y217" s="17">
        <v>0.194487945211546</v>
      </c>
      <c r="Z217" s="17">
        <v>0.173826574625428</v>
      </c>
      <c r="AA217" s="17">
        <v>0.165740070218696</v>
      </c>
      <c r="AB217" s="17">
        <v>0.123578885579451</v>
      </c>
      <c r="AC217" s="17">
        <v>0.22719872681200501</v>
      </c>
      <c r="AD217" s="17">
        <v>0.192897472208024</v>
      </c>
      <c r="AE217" s="17"/>
      <c r="AF217" s="17">
        <v>0.203861440098906</v>
      </c>
      <c r="AG217" s="17">
        <v>0.10905107648085</v>
      </c>
      <c r="AH217" s="17">
        <v>0.12234061556885401</v>
      </c>
      <c r="AI217" s="17">
        <v>0.17868361361153801</v>
      </c>
      <c r="AJ217" s="17">
        <v>0.172767082225389</v>
      </c>
      <c r="AK217" s="17">
        <v>0.18676557599816199</v>
      </c>
      <c r="AL217" s="17">
        <v>0.14445278636102299</v>
      </c>
      <c r="AM217" s="17">
        <v>0.237340362087022</v>
      </c>
      <c r="AN217" s="17">
        <v>0.26981462938360601</v>
      </c>
      <c r="AO217" s="17">
        <v>0.219270512581765</v>
      </c>
      <c r="AP217" s="17">
        <v>0.187776239694839</v>
      </c>
      <c r="AQ217" s="17">
        <v>0.199385162259062</v>
      </c>
      <c r="AR217" s="17">
        <v>0.120640016864117</v>
      </c>
      <c r="AS217" s="17">
        <v>0.21255015837539301</v>
      </c>
      <c r="AT217" s="17">
        <v>0.158898368013802</v>
      </c>
      <c r="AU217" s="17">
        <v>0.16916108571063801</v>
      </c>
      <c r="AV217" s="17"/>
      <c r="AW217" s="17">
        <v>0.17986342012081399</v>
      </c>
      <c r="AX217" s="17">
        <v>0.18550750590653101</v>
      </c>
      <c r="AY217" s="17"/>
      <c r="AZ217" s="17">
        <v>0.15642534576432901</v>
      </c>
      <c r="BA217" s="17">
        <v>0.187762699550689</v>
      </c>
      <c r="BB217" s="17"/>
      <c r="BC217" s="17">
        <v>0.129511282126653</v>
      </c>
      <c r="BD217" s="17">
        <v>0.219936186079211</v>
      </c>
      <c r="BE217" s="17"/>
      <c r="BF217" s="17">
        <v>0.110903772045487</v>
      </c>
      <c r="BG217" s="17">
        <v>0.18777205829288701</v>
      </c>
      <c r="BH217" s="17"/>
      <c r="BI217" s="17">
        <v>0.27616839935938797</v>
      </c>
      <c r="BJ217" s="17">
        <v>0.10945271922196501</v>
      </c>
      <c r="BK217" s="17">
        <v>0.16106665697205999</v>
      </c>
      <c r="BL217" s="17">
        <v>0.29922241454943499</v>
      </c>
      <c r="BM217" s="17">
        <v>0.15442064892066401</v>
      </c>
      <c r="BN217" s="17"/>
      <c r="BO217" s="17">
        <v>9.6815402237410197E-2</v>
      </c>
      <c r="BP217" s="17">
        <v>0.22912637782098</v>
      </c>
      <c r="BQ217" s="17">
        <v>0.147950326375136</v>
      </c>
      <c r="BR217" s="17">
        <v>0.28855018464851001</v>
      </c>
      <c r="BS217" s="17">
        <v>0.116056499714098</v>
      </c>
      <c r="BT217" s="17">
        <v>0.16625747012622499</v>
      </c>
      <c r="BU217" s="17"/>
      <c r="BV217" s="17">
        <v>0.104017857696706</v>
      </c>
      <c r="BW217" s="17">
        <v>0.11953291719016899</v>
      </c>
      <c r="BX217" s="17"/>
      <c r="BY217" s="17">
        <v>9.1498503363465503E-2</v>
      </c>
      <c r="BZ217" s="17"/>
      <c r="CA217" s="17">
        <v>6.9663704063867904E-2</v>
      </c>
      <c r="CB217" s="17"/>
      <c r="CC217" s="17">
        <v>0.100570638152759</v>
      </c>
    </row>
    <row r="218" spans="2:81" x14ac:dyDescent="0.3">
      <c r="B218" t="s">
        <v>194</v>
      </c>
      <c r="C218" s="17">
        <v>0.34263884421371898</v>
      </c>
      <c r="D218" s="17">
        <v>0.344184568750732</v>
      </c>
      <c r="E218" s="17">
        <v>0.33853680637980399</v>
      </c>
      <c r="F218" s="17"/>
      <c r="G218" s="17">
        <v>0.60228445778282202</v>
      </c>
      <c r="H218" s="17">
        <v>0.58234032821932202</v>
      </c>
      <c r="I218" s="17">
        <v>0.46708599668524597</v>
      </c>
      <c r="J218" s="17">
        <v>0.32151922059737997</v>
      </c>
      <c r="K218" s="17">
        <v>0.10295802796568</v>
      </c>
      <c r="L218" s="17">
        <v>5.1393461896640201E-2</v>
      </c>
      <c r="M218" s="17"/>
      <c r="N218" s="17">
        <v>0.31382769001702698</v>
      </c>
      <c r="O218" s="17">
        <v>0.37536285696520899</v>
      </c>
      <c r="P218" s="17">
        <v>0.31646669092521601</v>
      </c>
      <c r="Q218" s="17">
        <v>0.36582132467830097</v>
      </c>
      <c r="R218" s="17"/>
      <c r="S218" s="17">
        <v>0.53634282793732702</v>
      </c>
      <c r="T218" s="17">
        <v>0.315858906430033</v>
      </c>
      <c r="U218" s="17">
        <v>0.23714624966332701</v>
      </c>
      <c r="V218" s="17">
        <v>0.165947079425834</v>
      </c>
      <c r="W218" s="17">
        <v>0.31040978908629202</v>
      </c>
      <c r="X218" s="17">
        <v>0.32173724683280902</v>
      </c>
      <c r="Y218" s="17">
        <v>0.31090263696451598</v>
      </c>
      <c r="Z218" s="17">
        <v>0.41459831316352302</v>
      </c>
      <c r="AA218" s="17">
        <v>0.37868262950878501</v>
      </c>
      <c r="AB218" s="17">
        <v>0.481692896737135</v>
      </c>
      <c r="AC218" s="17">
        <v>0.18809875030389001</v>
      </c>
      <c r="AD218" s="17">
        <v>0.200893074087898</v>
      </c>
      <c r="AE218" s="17"/>
      <c r="AF218" s="17">
        <v>0.39768253331935299</v>
      </c>
      <c r="AG218" s="17">
        <v>0.45921978423086901</v>
      </c>
      <c r="AH218" s="17">
        <v>0.42895228173928801</v>
      </c>
      <c r="AI218" s="17">
        <v>0.2947347080353</v>
      </c>
      <c r="AJ218" s="17">
        <v>0.35090981001478999</v>
      </c>
      <c r="AK218" s="17">
        <v>0.32920153979583899</v>
      </c>
      <c r="AL218" s="17">
        <v>0.38989656607686601</v>
      </c>
      <c r="AM218" s="17">
        <v>0.289550617658628</v>
      </c>
      <c r="AN218" s="17">
        <v>0.175116110787263</v>
      </c>
      <c r="AO218" s="17">
        <v>0.27146419749480899</v>
      </c>
      <c r="AP218" s="17">
        <v>0.34189481577208802</v>
      </c>
      <c r="AQ218" s="17">
        <v>0.33744957697950101</v>
      </c>
      <c r="AR218" s="17">
        <v>0.45466904135497999</v>
      </c>
      <c r="AS218" s="17">
        <v>0.323909856524493</v>
      </c>
      <c r="AT218" s="17">
        <v>0.37731623315551499</v>
      </c>
      <c r="AU218" s="17">
        <v>0.52808518305145002</v>
      </c>
      <c r="AV218" s="17"/>
      <c r="AW218" s="17">
        <v>0.335214542707098</v>
      </c>
      <c r="AX218" s="17">
        <v>0.35199698831266701</v>
      </c>
      <c r="AY218" s="17"/>
      <c r="AZ218" s="17">
        <v>0.387236690671388</v>
      </c>
      <c r="BA218" s="17">
        <v>0.33270598191385897</v>
      </c>
      <c r="BB218" s="17"/>
      <c r="BC218" s="17">
        <v>0.475693287884148</v>
      </c>
      <c r="BD218" s="17">
        <v>0.24628826626536299</v>
      </c>
      <c r="BE218" s="17"/>
      <c r="BF218" s="17">
        <v>0.49730372955049201</v>
      </c>
      <c r="BG218" s="17">
        <v>0.33021033198387101</v>
      </c>
      <c r="BH218" s="17"/>
      <c r="BI218" s="17">
        <v>0.108841579913598</v>
      </c>
      <c r="BJ218" s="17">
        <v>0.53230893097009802</v>
      </c>
      <c r="BK218" s="17">
        <v>0.41418229767977999</v>
      </c>
      <c r="BL218" s="17">
        <v>8.4144919723914205E-2</v>
      </c>
      <c r="BM218" s="17">
        <v>0.45231444524427999</v>
      </c>
      <c r="BN218" s="17"/>
      <c r="BO218" s="17">
        <v>0.56008622460355295</v>
      </c>
      <c r="BP218" s="17">
        <v>0.210722303991354</v>
      </c>
      <c r="BQ218" s="17">
        <v>0.45874849309417698</v>
      </c>
      <c r="BR218" s="17">
        <v>0.159210510498458</v>
      </c>
      <c r="BS218" s="17">
        <v>0.48852194816691302</v>
      </c>
      <c r="BT218" s="17">
        <v>0.247693215928143</v>
      </c>
      <c r="BU218" s="17"/>
      <c r="BV218" s="17">
        <v>0.54462932184039603</v>
      </c>
      <c r="BW218" s="17">
        <v>0.50945793864194799</v>
      </c>
      <c r="BX218" s="17"/>
      <c r="BY218" s="17">
        <v>0.57978551661194799</v>
      </c>
      <c r="BZ218" s="17"/>
      <c r="CA218" s="17">
        <v>0.61797971111771599</v>
      </c>
      <c r="CB218" s="17"/>
      <c r="CC218" s="17">
        <v>0.56478826748880495</v>
      </c>
    </row>
    <row r="219" spans="2:81" x14ac:dyDescent="0.3">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row>
    <row r="220" spans="2:81" x14ac:dyDescent="0.3">
      <c r="B220" s="6" t="s">
        <v>204</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row>
    <row r="221" spans="2:81" x14ac:dyDescent="0.3">
      <c r="B221" s="24" t="s">
        <v>94</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row>
    <row r="222" spans="2:81" x14ac:dyDescent="0.3">
      <c r="B222" t="s">
        <v>199</v>
      </c>
      <c r="C222" s="17">
        <v>0.182681850115546</v>
      </c>
      <c r="D222" s="17">
        <v>0.199929861366311</v>
      </c>
      <c r="E222" s="17">
        <v>0.1655547893374</v>
      </c>
      <c r="F222" s="17"/>
      <c r="G222" s="17">
        <v>0.25977826158852402</v>
      </c>
      <c r="H222" s="17">
        <v>0.24983226273452999</v>
      </c>
      <c r="I222" s="17">
        <v>0.24543614584850901</v>
      </c>
      <c r="J222" s="17">
        <v>0.17672150100542</v>
      </c>
      <c r="K222" s="17">
        <v>0.13072091698796501</v>
      </c>
      <c r="L222" s="17">
        <v>6.5450645134570606E-2</v>
      </c>
      <c r="M222" s="17"/>
      <c r="N222" s="17">
        <v>0.18878400113416199</v>
      </c>
      <c r="O222" s="17">
        <v>0.15540296113996899</v>
      </c>
      <c r="P222" s="17">
        <v>0.19003462178383401</v>
      </c>
      <c r="Q222" s="17">
        <v>0.19708597080278001</v>
      </c>
      <c r="R222" s="17"/>
      <c r="S222" s="17">
        <v>0.28042467252148401</v>
      </c>
      <c r="T222" s="17">
        <v>0.11392223043310699</v>
      </c>
      <c r="U222" s="17">
        <v>0.14841275321332101</v>
      </c>
      <c r="V222" s="17">
        <v>0.15692988955560999</v>
      </c>
      <c r="W222" s="17">
        <v>0.20254264465888699</v>
      </c>
      <c r="X222" s="17">
        <v>0.177773723850225</v>
      </c>
      <c r="Y222" s="17">
        <v>0.100002535791002</v>
      </c>
      <c r="Z222" s="17">
        <v>0.196298265609119</v>
      </c>
      <c r="AA222" s="17">
        <v>0.186050359956839</v>
      </c>
      <c r="AB222" s="17">
        <v>0.23170841958994201</v>
      </c>
      <c r="AC222" s="17">
        <v>0.210352855584784</v>
      </c>
      <c r="AD222" s="17">
        <v>0.15944403300572499</v>
      </c>
      <c r="AE222" s="17"/>
      <c r="AF222" s="17">
        <v>0.51636879815358006</v>
      </c>
      <c r="AG222" s="17">
        <v>0.28266560805720697</v>
      </c>
      <c r="AH222" s="17">
        <v>0.20972769232409699</v>
      </c>
      <c r="AI222" s="17">
        <v>0.17782125050738901</v>
      </c>
      <c r="AJ222" s="17">
        <v>0.155474156058758</v>
      </c>
      <c r="AK222" s="17">
        <v>0.14675659545872</v>
      </c>
      <c r="AL222" s="17">
        <v>0.203771326469672</v>
      </c>
      <c r="AM222" s="17">
        <v>0.140145846044233</v>
      </c>
      <c r="AN222" s="17">
        <v>0.11848318923819399</v>
      </c>
      <c r="AO222" s="17">
        <v>0.24200500371122899</v>
      </c>
      <c r="AP222" s="17">
        <v>0.15420767077699901</v>
      </c>
      <c r="AQ222" s="17">
        <v>0.129646652391574</v>
      </c>
      <c r="AR222" s="17">
        <v>0.15804617116008601</v>
      </c>
      <c r="AS222" s="17">
        <v>0.24070232993761401</v>
      </c>
      <c r="AT222" s="17">
        <v>0.195337193347835</v>
      </c>
      <c r="AU222" s="17">
        <v>0.34842438266989101</v>
      </c>
      <c r="AV222" s="17"/>
      <c r="AW222" s="17">
        <v>0.18763040451216401</v>
      </c>
      <c r="AX222" s="17">
        <v>0.176816236200348</v>
      </c>
      <c r="AY222" s="17"/>
      <c r="AZ222" s="17">
        <v>0.21841847509241499</v>
      </c>
      <c r="BA222" s="17">
        <v>0.174722565012085</v>
      </c>
      <c r="BB222" s="17"/>
      <c r="BC222" s="17">
        <v>0.25051848439389401</v>
      </c>
      <c r="BD222" s="17">
        <v>0.134594779511546</v>
      </c>
      <c r="BE222" s="17"/>
      <c r="BF222" s="17">
        <v>0.25630961867282898</v>
      </c>
      <c r="BG222" s="17">
        <v>0.17676529303810701</v>
      </c>
      <c r="BH222" s="17"/>
      <c r="BI222" s="17">
        <v>0.125937587500033</v>
      </c>
      <c r="BJ222" s="17">
        <v>0.21499511687107201</v>
      </c>
      <c r="BK222" s="17">
        <v>0.18733750913543701</v>
      </c>
      <c r="BL222" s="17">
        <v>0.16204061359604899</v>
      </c>
      <c r="BM222" s="17">
        <v>0.224855063573803</v>
      </c>
      <c r="BN222" s="17"/>
      <c r="BO222" s="17">
        <v>0.201999210931923</v>
      </c>
      <c r="BP222" s="17">
        <v>0.16152741510896201</v>
      </c>
      <c r="BQ222" s="17">
        <v>0.20093581964007001</v>
      </c>
      <c r="BR222" s="17">
        <v>0.20517026650526499</v>
      </c>
      <c r="BS222" s="17">
        <v>0.214353894596996</v>
      </c>
      <c r="BT222" s="17">
        <v>0.13688897627640001</v>
      </c>
      <c r="BU222" s="17"/>
      <c r="BV222" s="17">
        <v>0.19388567852635599</v>
      </c>
      <c r="BW222" s="17">
        <v>0.25414741477661301</v>
      </c>
      <c r="BX222" s="17"/>
      <c r="BY222" s="17">
        <v>0.28391145711849602</v>
      </c>
      <c r="BZ222" s="17"/>
      <c r="CA222" s="17">
        <v>0.25254569529532001</v>
      </c>
      <c r="CB222" s="17"/>
      <c r="CC222" s="17">
        <v>0.200977002666308</v>
      </c>
    </row>
    <row r="223" spans="2:81" x14ac:dyDescent="0.3">
      <c r="B223" t="s">
        <v>200</v>
      </c>
      <c r="C223" s="17">
        <v>0.43097995907146303</v>
      </c>
      <c r="D223" s="17">
        <v>0.41450795263742901</v>
      </c>
      <c r="E223" s="17">
        <v>0.447880033804404</v>
      </c>
      <c r="F223" s="17"/>
      <c r="G223" s="17">
        <v>0.47797836876974398</v>
      </c>
      <c r="H223" s="17">
        <v>0.49456438486954502</v>
      </c>
      <c r="I223" s="17">
        <v>0.47367641593016602</v>
      </c>
      <c r="J223" s="17">
        <v>0.41972575907134602</v>
      </c>
      <c r="K223" s="17">
        <v>0.38792408300315001</v>
      </c>
      <c r="L223" s="17">
        <v>0.35131076298388803</v>
      </c>
      <c r="M223" s="17"/>
      <c r="N223" s="17">
        <v>0.41017412122382102</v>
      </c>
      <c r="O223" s="17">
        <v>0.44974387983858</v>
      </c>
      <c r="P223" s="17">
        <v>0.46131699033923002</v>
      </c>
      <c r="Q223" s="17">
        <v>0.41067106748531101</v>
      </c>
      <c r="R223" s="17"/>
      <c r="S223" s="17">
        <v>0.406522318290433</v>
      </c>
      <c r="T223" s="17">
        <v>0.45414637600047297</v>
      </c>
      <c r="U223" s="17">
        <v>0.46889541515543498</v>
      </c>
      <c r="V223" s="17">
        <v>0.45048429946212798</v>
      </c>
      <c r="W223" s="17">
        <v>0.35065574135283401</v>
      </c>
      <c r="X223" s="17">
        <v>0.417687382733819</v>
      </c>
      <c r="Y223" s="17">
        <v>0.51498197051782002</v>
      </c>
      <c r="Z223" s="17">
        <v>0.41114083510319899</v>
      </c>
      <c r="AA223" s="17">
        <v>0.43494238584363298</v>
      </c>
      <c r="AB223" s="17">
        <v>0.39325602310065899</v>
      </c>
      <c r="AC223" s="17">
        <v>0.4484001526143</v>
      </c>
      <c r="AD223" s="17">
        <v>0.38289797100906098</v>
      </c>
      <c r="AE223" s="17"/>
      <c r="AF223" s="17">
        <v>0.27544083346669301</v>
      </c>
      <c r="AG223" s="17">
        <v>0.36386340360828001</v>
      </c>
      <c r="AH223" s="17">
        <v>0.46824977296924802</v>
      </c>
      <c r="AI223" s="17">
        <v>0.45655093925503598</v>
      </c>
      <c r="AJ223" s="17">
        <v>0.51141494083546502</v>
      </c>
      <c r="AK223" s="17">
        <v>0.47677421320984498</v>
      </c>
      <c r="AL223" s="17">
        <v>0.446307670817566</v>
      </c>
      <c r="AM223" s="17">
        <v>0.39612328320088003</v>
      </c>
      <c r="AN223" s="17">
        <v>0.48117215298785299</v>
      </c>
      <c r="AO223" s="17">
        <v>0.34945575849589</v>
      </c>
      <c r="AP223" s="17">
        <v>0.46617141653470001</v>
      </c>
      <c r="AQ223" s="17">
        <v>0.45468708946650099</v>
      </c>
      <c r="AR223" s="17">
        <v>0.43151692565564398</v>
      </c>
      <c r="AS223" s="17">
        <v>0.429417966564687</v>
      </c>
      <c r="AT223" s="17">
        <v>0.355954518353576</v>
      </c>
      <c r="AU223" s="17">
        <v>0.26705888874848599</v>
      </c>
      <c r="AV223" s="17"/>
      <c r="AW223" s="17">
        <v>0.41340395320950002</v>
      </c>
      <c r="AX223" s="17">
        <v>0.45460933801699599</v>
      </c>
      <c r="AY223" s="17"/>
      <c r="AZ223" s="17">
        <v>0.43696406512833802</v>
      </c>
      <c r="BA223" s="17">
        <v>0.42964717495357702</v>
      </c>
      <c r="BB223" s="17"/>
      <c r="BC223" s="17">
        <v>0.43510832220479501</v>
      </c>
      <c r="BD223" s="17">
        <v>0.43058969294606197</v>
      </c>
      <c r="BE223" s="17"/>
      <c r="BF223" s="17">
        <v>0.47175961515034998</v>
      </c>
      <c r="BG223" s="17">
        <v>0.42770300028924202</v>
      </c>
      <c r="BH223" s="17"/>
      <c r="BI223" s="17">
        <v>0.36383515628226198</v>
      </c>
      <c r="BJ223" s="17">
        <v>0.45772043521352801</v>
      </c>
      <c r="BK223" s="17">
        <v>0.40963959252859899</v>
      </c>
      <c r="BL223" s="17">
        <v>0.45419197262101801</v>
      </c>
      <c r="BM223" s="17">
        <v>0.51089890487552103</v>
      </c>
      <c r="BN223" s="17"/>
      <c r="BO223" s="17">
        <v>0.46452561028526901</v>
      </c>
      <c r="BP223" s="17">
        <v>0.35695996961075899</v>
      </c>
      <c r="BQ223" s="17">
        <v>0.44178222890413998</v>
      </c>
      <c r="BR223" s="17">
        <v>0.43340425180686198</v>
      </c>
      <c r="BS223" s="17">
        <v>0.48039401222310002</v>
      </c>
      <c r="BT223" s="17">
        <v>0.46489482250710701</v>
      </c>
      <c r="BU223" s="17"/>
      <c r="BV223" s="17">
        <v>0.46440385241640503</v>
      </c>
      <c r="BW223" s="17">
        <v>0.44532450420480302</v>
      </c>
      <c r="BX223" s="17"/>
      <c r="BY223" s="17">
        <v>0.44110517945579197</v>
      </c>
      <c r="BZ223" s="17"/>
      <c r="CA223" s="17">
        <v>0.44981681398850598</v>
      </c>
      <c r="CB223" s="17"/>
      <c r="CC223" s="17">
        <v>0.47567538921046398</v>
      </c>
    </row>
    <row r="224" spans="2:81" x14ac:dyDescent="0.3">
      <c r="B224" t="s">
        <v>201</v>
      </c>
      <c r="C224" s="17">
        <v>0.25773621975637001</v>
      </c>
      <c r="D224" s="17">
        <v>0.25670918653050301</v>
      </c>
      <c r="E224" s="17">
        <v>0.25873655293702102</v>
      </c>
      <c r="F224" s="17"/>
      <c r="G224" s="17">
        <v>0.15933936933054099</v>
      </c>
      <c r="H224" s="17">
        <v>0.18411018869503401</v>
      </c>
      <c r="I224" s="17">
        <v>0.17714025923479401</v>
      </c>
      <c r="J224" s="17">
        <v>0.282253772234901</v>
      </c>
      <c r="K224" s="17">
        <v>0.27962803945544001</v>
      </c>
      <c r="L224" s="17">
        <v>0.41401076963264</v>
      </c>
      <c r="M224" s="17"/>
      <c r="N224" s="17">
        <v>0.29769446253377002</v>
      </c>
      <c r="O224" s="17">
        <v>0.26706673946874698</v>
      </c>
      <c r="P224" s="17">
        <v>0.22194066721087299</v>
      </c>
      <c r="Q224" s="17">
        <v>0.234887987792915</v>
      </c>
      <c r="R224" s="17"/>
      <c r="S224" s="17">
        <v>0.18569795139798001</v>
      </c>
      <c r="T224" s="17">
        <v>0.29509969840328298</v>
      </c>
      <c r="U224" s="17">
        <v>0.212629270945494</v>
      </c>
      <c r="V224" s="17">
        <v>0.26135796264949002</v>
      </c>
      <c r="W224" s="17">
        <v>0.31383681860056301</v>
      </c>
      <c r="X224" s="17">
        <v>0.25981307506977902</v>
      </c>
      <c r="Y224" s="17">
        <v>0.28823806692437498</v>
      </c>
      <c r="Z224" s="17">
        <v>0.25017835439260999</v>
      </c>
      <c r="AA224" s="17">
        <v>0.260291612108772</v>
      </c>
      <c r="AB224" s="17">
        <v>0.276763689595663</v>
      </c>
      <c r="AC224" s="17">
        <v>0.264462733902534</v>
      </c>
      <c r="AD224" s="17">
        <v>0.25571486950877498</v>
      </c>
      <c r="AE224" s="17"/>
      <c r="AF224" s="17">
        <v>0</v>
      </c>
      <c r="AG224" s="17">
        <v>0.19553916645958999</v>
      </c>
      <c r="AH224" s="17">
        <v>0.23205239011475401</v>
      </c>
      <c r="AI224" s="17">
        <v>0.177631907844162</v>
      </c>
      <c r="AJ224" s="17">
        <v>0.23799999667375901</v>
      </c>
      <c r="AK224" s="17">
        <v>0.24897791232358599</v>
      </c>
      <c r="AL224" s="17">
        <v>0.220871887694226</v>
      </c>
      <c r="AM224" s="17">
        <v>0.335519352035408</v>
      </c>
      <c r="AN224" s="17">
        <v>0.31252390669945501</v>
      </c>
      <c r="AO224" s="17">
        <v>0.273677284688217</v>
      </c>
      <c r="AP224" s="17">
        <v>0.27053562146758497</v>
      </c>
      <c r="AQ224" s="17">
        <v>0.30742950812858999</v>
      </c>
      <c r="AR224" s="17">
        <v>0.292767585335167</v>
      </c>
      <c r="AS224" s="17">
        <v>0.26896337304526702</v>
      </c>
      <c r="AT224" s="17">
        <v>0.23887560318328199</v>
      </c>
      <c r="AU224" s="17">
        <v>0.26422309697966601</v>
      </c>
      <c r="AV224" s="17"/>
      <c r="AW224" s="17">
        <v>0.27416855578611099</v>
      </c>
      <c r="AX224" s="17">
        <v>0.234566884885793</v>
      </c>
      <c r="AY224" s="17"/>
      <c r="AZ224" s="17">
        <v>0.23658066598137001</v>
      </c>
      <c r="BA224" s="17">
        <v>0.26244799889404202</v>
      </c>
      <c r="BB224" s="17"/>
      <c r="BC224" s="17">
        <v>0.21821567193125399</v>
      </c>
      <c r="BD224" s="17">
        <v>0.28495424734594299</v>
      </c>
      <c r="BE224" s="17"/>
      <c r="BF224" s="17">
        <v>0.21997156322296499</v>
      </c>
      <c r="BG224" s="17">
        <v>0.26077090015301901</v>
      </c>
      <c r="BH224" s="17"/>
      <c r="BI224" s="17">
        <v>0.34058370374035302</v>
      </c>
      <c r="BJ224" s="17">
        <v>0.233952166105451</v>
      </c>
      <c r="BK224" s="17">
        <v>0.30506727152631702</v>
      </c>
      <c r="BL224" s="17">
        <v>0.23582391698991501</v>
      </c>
      <c r="BM224" s="17">
        <v>0.189733718190774</v>
      </c>
      <c r="BN224" s="17"/>
      <c r="BO224" s="17">
        <v>0.238741418808119</v>
      </c>
      <c r="BP224" s="17">
        <v>0.32760584340912102</v>
      </c>
      <c r="BQ224" s="17">
        <v>0.265831371978757</v>
      </c>
      <c r="BR224" s="17">
        <v>0.233729255837341</v>
      </c>
      <c r="BS224" s="17">
        <v>0.22122711233665299</v>
      </c>
      <c r="BT224" s="17">
        <v>0.210918883788621</v>
      </c>
      <c r="BU224" s="17"/>
      <c r="BV224" s="17">
        <v>0.24398398413474401</v>
      </c>
      <c r="BW224" s="17">
        <v>0.215345857325314</v>
      </c>
      <c r="BX224" s="17"/>
      <c r="BY224" s="17">
        <v>0.19804967423383399</v>
      </c>
      <c r="BZ224" s="17"/>
      <c r="CA224" s="17">
        <v>0.20551064185975701</v>
      </c>
      <c r="CB224" s="17"/>
      <c r="CC224" s="17">
        <v>0.22972834534803799</v>
      </c>
    </row>
    <row r="225" spans="2:81" x14ac:dyDescent="0.3">
      <c r="B225" t="s">
        <v>202</v>
      </c>
      <c r="C225" s="17">
        <v>7.3149736824344794E-2</v>
      </c>
      <c r="D225" s="17">
        <v>8.2581808230456993E-2</v>
      </c>
      <c r="E225" s="17">
        <v>6.4228638294655804E-2</v>
      </c>
      <c r="F225" s="17"/>
      <c r="G225" s="17">
        <v>5.4302700823022201E-2</v>
      </c>
      <c r="H225" s="17">
        <v>2.9424497463206498E-2</v>
      </c>
      <c r="I225" s="17">
        <v>5.1474008639319599E-2</v>
      </c>
      <c r="J225" s="17">
        <v>5.4723594356935398E-2</v>
      </c>
      <c r="K225" s="17">
        <v>0.114901325329949</v>
      </c>
      <c r="L225" s="17">
        <v>0.12577835908188001</v>
      </c>
      <c r="M225" s="17"/>
      <c r="N225" s="17">
        <v>6.8219554543134497E-2</v>
      </c>
      <c r="O225" s="17">
        <v>6.8087208310323499E-2</v>
      </c>
      <c r="P225" s="17">
        <v>6.8382638300180806E-2</v>
      </c>
      <c r="Q225" s="17">
        <v>8.8518390022959595E-2</v>
      </c>
      <c r="R225" s="17"/>
      <c r="S225" s="17">
        <v>7.8858135993882195E-2</v>
      </c>
      <c r="T225" s="17">
        <v>8.8483045542041103E-2</v>
      </c>
      <c r="U225" s="17">
        <v>9.2777224946040696E-2</v>
      </c>
      <c r="V225" s="17">
        <v>8.6191166466205796E-2</v>
      </c>
      <c r="W225" s="17">
        <v>9.3467101903715405E-2</v>
      </c>
      <c r="X225" s="17">
        <v>6.2340576260071397E-2</v>
      </c>
      <c r="Y225" s="17">
        <v>5.6963908622186497E-2</v>
      </c>
      <c r="Z225" s="17">
        <v>4.6340661668308497E-2</v>
      </c>
      <c r="AA225" s="17">
        <v>4.4434347885879702E-2</v>
      </c>
      <c r="AB225" s="17">
        <v>5.2598899009080803E-2</v>
      </c>
      <c r="AC225" s="17">
        <v>5.9857268933779302E-2</v>
      </c>
      <c r="AD225" s="17">
        <v>0.14200690238480199</v>
      </c>
      <c r="AE225" s="17"/>
      <c r="AF225" s="17">
        <v>0.103767187117801</v>
      </c>
      <c r="AG225" s="17">
        <v>8.1485628216215397E-2</v>
      </c>
      <c r="AH225" s="17">
        <v>5.0235383400427602E-2</v>
      </c>
      <c r="AI225" s="17">
        <v>0.118077373021231</v>
      </c>
      <c r="AJ225" s="17">
        <v>6.3807596199981498E-2</v>
      </c>
      <c r="AK225" s="17">
        <v>6.3115737503637304E-2</v>
      </c>
      <c r="AL225" s="17">
        <v>6.7536507319736205E-2</v>
      </c>
      <c r="AM225" s="17">
        <v>8.6412944785807105E-2</v>
      </c>
      <c r="AN225" s="17">
        <v>5.9957925228687002E-2</v>
      </c>
      <c r="AO225" s="17">
        <v>9.5038635915056194E-2</v>
      </c>
      <c r="AP225" s="17">
        <v>5.9166680859103801E-2</v>
      </c>
      <c r="AQ225" s="17">
        <v>7.6520171158501099E-2</v>
      </c>
      <c r="AR225" s="17">
        <v>8.4345214429342993E-2</v>
      </c>
      <c r="AS225" s="17">
        <v>1.7748053368141701E-2</v>
      </c>
      <c r="AT225" s="17">
        <v>0.15436825644457799</v>
      </c>
      <c r="AU225" s="17">
        <v>7.77978977788958E-2</v>
      </c>
      <c r="AV225" s="17"/>
      <c r="AW225" s="17">
        <v>7.9230338582710294E-2</v>
      </c>
      <c r="AX225" s="17">
        <v>6.4842247551455304E-2</v>
      </c>
      <c r="AY225" s="17"/>
      <c r="AZ225" s="17">
        <v>6.6782484593187502E-2</v>
      </c>
      <c r="BA225" s="17">
        <v>7.4567855515358106E-2</v>
      </c>
      <c r="BB225" s="17"/>
      <c r="BC225" s="17">
        <v>5.47413658320954E-2</v>
      </c>
      <c r="BD225" s="17">
        <v>8.6447691804044199E-2</v>
      </c>
      <c r="BE225" s="17"/>
      <c r="BF225" s="17">
        <v>3.8734354103287599E-2</v>
      </c>
      <c r="BG225" s="17">
        <v>7.5915277328979694E-2</v>
      </c>
      <c r="BH225" s="17"/>
      <c r="BI225" s="17">
        <v>0.122865874156979</v>
      </c>
      <c r="BJ225" s="17">
        <v>5.2552014623459403E-2</v>
      </c>
      <c r="BK225" s="17">
        <v>7.0009662655934404E-2</v>
      </c>
      <c r="BL225" s="17">
        <v>8.0793403496563096E-2</v>
      </c>
      <c r="BM225" s="17">
        <v>1.85597801034228E-2</v>
      </c>
      <c r="BN225" s="17"/>
      <c r="BO225" s="17">
        <v>4.8267316520661199E-2</v>
      </c>
      <c r="BP225" s="17">
        <v>0.11286478023037901</v>
      </c>
      <c r="BQ225" s="17">
        <v>6.6448292480676005E-2</v>
      </c>
      <c r="BR225" s="17">
        <v>8.4159138839847797E-2</v>
      </c>
      <c r="BS225" s="17">
        <v>1.80509170063087E-2</v>
      </c>
      <c r="BT225" s="17">
        <v>6.1405991760170003E-2</v>
      </c>
      <c r="BU225" s="17"/>
      <c r="BV225" s="17">
        <v>5.08119778539637E-2</v>
      </c>
      <c r="BW225" s="17">
        <v>5.5779312140967402E-2</v>
      </c>
      <c r="BX225" s="17"/>
      <c r="BY225" s="17">
        <v>5.4831465255145602E-2</v>
      </c>
      <c r="BZ225" s="17"/>
      <c r="CA225" s="17">
        <v>6.1101648258201302E-2</v>
      </c>
      <c r="CB225" s="17"/>
      <c r="CC225" s="17">
        <v>5.94072825524843E-2</v>
      </c>
    </row>
    <row r="226" spans="2:81" x14ac:dyDescent="0.3">
      <c r="B226" t="s">
        <v>203</v>
      </c>
      <c r="C226" s="17">
        <v>5.5452234232276701E-2</v>
      </c>
      <c r="D226" s="17">
        <v>4.62711912353009E-2</v>
      </c>
      <c r="E226" s="17">
        <v>6.3599985626518502E-2</v>
      </c>
      <c r="F226" s="17"/>
      <c r="G226" s="17">
        <v>4.8601299488168201E-2</v>
      </c>
      <c r="H226" s="17">
        <v>4.2068666237684897E-2</v>
      </c>
      <c r="I226" s="17">
        <v>5.22731703472116E-2</v>
      </c>
      <c r="J226" s="17">
        <v>6.6575373331397E-2</v>
      </c>
      <c r="K226" s="17">
        <v>8.6825635223495401E-2</v>
      </c>
      <c r="L226" s="17">
        <v>4.3449463167020398E-2</v>
      </c>
      <c r="M226" s="17"/>
      <c r="N226" s="17">
        <v>3.5127860565112697E-2</v>
      </c>
      <c r="O226" s="17">
        <v>5.9699211242379903E-2</v>
      </c>
      <c r="P226" s="17">
        <v>5.8325082365882699E-2</v>
      </c>
      <c r="Q226" s="17">
        <v>6.8836583896033907E-2</v>
      </c>
      <c r="R226" s="17"/>
      <c r="S226" s="17">
        <v>4.8496921796220102E-2</v>
      </c>
      <c r="T226" s="17">
        <v>4.8348649621096397E-2</v>
      </c>
      <c r="U226" s="17">
        <v>7.7285335739708805E-2</v>
      </c>
      <c r="V226" s="17">
        <v>4.5036681866566897E-2</v>
      </c>
      <c r="W226" s="17">
        <v>3.9497693484000299E-2</v>
      </c>
      <c r="X226" s="17">
        <v>8.2385242086105204E-2</v>
      </c>
      <c r="Y226" s="17">
        <v>3.98135181446157E-2</v>
      </c>
      <c r="Z226" s="17">
        <v>9.6041883226762895E-2</v>
      </c>
      <c r="AA226" s="17">
        <v>7.4281294204875906E-2</v>
      </c>
      <c r="AB226" s="17">
        <v>4.5672968704655099E-2</v>
      </c>
      <c r="AC226" s="17">
        <v>1.6926988964602901E-2</v>
      </c>
      <c r="AD226" s="17">
        <v>5.9936224091635897E-2</v>
      </c>
      <c r="AE226" s="17"/>
      <c r="AF226" s="17">
        <v>0.104423181261926</v>
      </c>
      <c r="AG226" s="17">
        <v>7.64461936587085E-2</v>
      </c>
      <c r="AH226" s="17">
        <v>3.97347611914734E-2</v>
      </c>
      <c r="AI226" s="17">
        <v>6.9918529372181598E-2</v>
      </c>
      <c r="AJ226" s="17">
        <v>3.1303310232035801E-2</v>
      </c>
      <c r="AK226" s="17">
        <v>6.4375541504211903E-2</v>
      </c>
      <c r="AL226" s="17">
        <v>6.1512607698798703E-2</v>
      </c>
      <c r="AM226" s="17">
        <v>4.1798573933672097E-2</v>
      </c>
      <c r="AN226" s="17">
        <v>2.7862825845811099E-2</v>
      </c>
      <c r="AO226" s="17">
        <v>3.9823317189607702E-2</v>
      </c>
      <c r="AP226" s="17">
        <v>4.99186103616132E-2</v>
      </c>
      <c r="AQ226" s="17">
        <v>3.1716578854833498E-2</v>
      </c>
      <c r="AR226" s="17">
        <v>3.3324103419760102E-2</v>
      </c>
      <c r="AS226" s="17">
        <v>4.3168277084291003E-2</v>
      </c>
      <c r="AT226" s="17">
        <v>5.5464428670729399E-2</v>
      </c>
      <c r="AU226" s="17">
        <v>4.2495733823061203E-2</v>
      </c>
      <c r="AV226" s="17"/>
      <c r="AW226" s="17">
        <v>4.55667479095151E-2</v>
      </c>
      <c r="AX226" s="17">
        <v>6.9165293345407705E-2</v>
      </c>
      <c r="AY226" s="17"/>
      <c r="AZ226" s="17">
        <v>4.1254309204689803E-2</v>
      </c>
      <c r="BA226" s="17">
        <v>5.86144056249382E-2</v>
      </c>
      <c r="BB226" s="17"/>
      <c r="BC226" s="17">
        <v>4.1416155637961499E-2</v>
      </c>
      <c r="BD226" s="17">
        <v>6.3413588392405199E-2</v>
      </c>
      <c r="BE226" s="17"/>
      <c r="BF226" s="17">
        <v>1.3224848850568601E-2</v>
      </c>
      <c r="BG226" s="17">
        <v>5.8845529190652598E-2</v>
      </c>
      <c r="BH226" s="17"/>
      <c r="BI226" s="17">
        <v>4.6777678320373203E-2</v>
      </c>
      <c r="BJ226" s="17">
        <v>4.0780267186489298E-2</v>
      </c>
      <c r="BK226" s="17">
        <v>2.7945964153711499E-2</v>
      </c>
      <c r="BL226" s="17">
        <v>6.7150093296454202E-2</v>
      </c>
      <c r="BM226" s="17">
        <v>5.5952533256479697E-2</v>
      </c>
      <c r="BN226" s="17"/>
      <c r="BO226" s="17">
        <v>4.6466443454027402E-2</v>
      </c>
      <c r="BP226" s="17">
        <v>4.10419916407792E-2</v>
      </c>
      <c r="BQ226" s="17">
        <v>2.5002286996356201E-2</v>
      </c>
      <c r="BR226" s="17">
        <v>4.3537087010683602E-2</v>
      </c>
      <c r="BS226" s="17">
        <v>6.5974063836942695E-2</v>
      </c>
      <c r="BT226" s="17">
        <v>0.125891325667702</v>
      </c>
      <c r="BU226" s="17"/>
      <c r="BV226" s="17">
        <v>4.69145070685313E-2</v>
      </c>
      <c r="BW226" s="17">
        <v>2.9402911552302999E-2</v>
      </c>
      <c r="BX226" s="17"/>
      <c r="BY226" s="17">
        <v>2.2102223936733199E-2</v>
      </c>
      <c r="BZ226" s="17"/>
      <c r="CA226" s="17">
        <v>3.1025200598215601E-2</v>
      </c>
      <c r="CB226" s="17"/>
      <c r="CC226" s="17">
        <v>3.4211980222705697E-2</v>
      </c>
    </row>
    <row r="227" spans="2:81" x14ac:dyDescent="0.3">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row>
    <row r="228" spans="2:81" x14ac:dyDescent="0.3">
      <c r="B228" s="6" t="s">
        <v>209</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row>
    <row r="229" spans="2:81" x14ac:dyDescent="0.3">
      <c r="B229" s="24" t="s">
        <v>94</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row>
    <row r="230" spans="2:81" x14ac:dyDescent="0.3">
      <c r="B230" t="s">
        <v>205</v>
      </c>
      <c r="C230" s="17">
        <v>0.102778410319916</v>
      </c>
      <c r="D230" s="17">
        <v>0.11700101976866201</v>
      </c>
      <c r="E230" s="17">
        <v>8.8290241551027895E-2</v>
      </c>
      <c r="F230" s="17"/>
      <c r="G230" s="17">
        <v>0.14711666445757501</v>
      </c>
      <c r="H230" s="17">
        <v>0.148917538857612</v>
      </c>
      <c r="I230" s="17">
        <v>0.127103138005525</v>
      </c>
      <c r="J230" s="17">
        <v>0.10939907461942899</v>
      </c>
      <c r="K230" s="17">
        <v>5.8833269785505703E-2</v>
      </c>
      <c r="L230" s="17">
        <v>4.0059070330810603E-2</v>
      </c>
      <c r="M230" s="17"/>
      <c r="N230" s="17">
        <v>0.11022227790481499</v>
      </c>
      <c r="O230" s="17">
        <v>6.1375451129794797E-2</v>
      </c>
      <c r="P230" s="17">
        <v>0.12337596283203001</v>
      </c>
      <c r="Q230" s="17">
        <v>0.118125065837782</v>
      </c>
      <c r="R230" s="17"/>
      <c r="S230" s="17">
        <v>0.16976171560086201</v>
      </c>
      <c r="T230" s="17">
        <v>7.5033130542532897E-2</v>
      </c>
      <c r="U230" s="17">
        <v>8.5829704563895395E-2</v>
      </c>
      <c r="V230" s="17">
        <v>8.6102156356061096E-2</v>
      </c>
      <c r="W230" s="17">
        <v>9.08435240390119E-2</v>
      </c>
      <c r="X230" s="17">
        <v>0.10871310426078</v>
      </c>
      <c r="Y230" s="17">
        <v>7.0101953875014306E-2</v>
      </c>
      <c r="Z230" s="17">
        <v>0.110621577788512</v>
      </c>
      <c r="AA230" s="17">
        <v>9.3131082790762501E-2</v>
      </c>
      <c r="AB230" s="17">
        <v>0.125981590578151</v>
      </c>
      <c r="AC230" s="17">
        <v>0.112504353210754</v>
      </c>
      <c r="AD230" s="17">
        <v>4.2071318497859403E-2</v>
      </c>
      <c r="AE230" s="17"/>
      <c r="AF230" s="17">
        <v>0.23640643129772801</v>
      </c>
      <c r="AG230" s="17">
        <v>0.18658097795824899</v>
      </c>
      <c r="AH230" s="17">
        <v>9.7510255690968106E-2</v>
      </c>
      <c r="AI230" s="17">
        <v>0.13797432746982199</v>
      </c>
      <c r="AJ230" s="17">
        <v>0.103027121076933</v>
      </c>
      <c r="AK230" s="17">
        <v>5.6303172589837698E-2</v>
      </c>
      <c r="AL230" s="17">
        <v>8.7462957115661696E-2</v>
      </c>
      <c r="AM230" s="17">
        <v>0.114028908127701</v>
      </c>
      <c r="AN230" s="17">
        <v>5.3619225007056702E-2</v>
      </c>
      <c r="AO230" s="17">
        <v>0.13757570571552599</v>
      </c>
      <c r="AP230" s="17">
        <v>8.70293026916997E-2</v>
      </c>
      <c r="AQ230" s="17">
        <v>6.20290707539543E-2</v>
      </c>
      <c r="AR230" s="17">
        <v>0.13312944964151999</v>
      </c>
      <c r="AS230" s="17">
        <v>0.17719692707242399</v>
      </c>
      <c r="AT230" s="17">
        <v>0.12977800541400999</v>
      </c>
      <c r="AU230" s="17">
        <v>0.16305182360926199</v>
      </c>
      <c r="AV230" s="17"/>
      <c r="AW230" s="17">
        <v>0.107657453917839</v>
      </c>
      <c r="AX230" s="17">
        <v>9.6432986977868104E-2</v>
      </c>
      <c r="AY230" s="17"/>
      <c r="AZ230" s="17">
        <v>0.14138893548032</v>
      </c>
      <c r="BA230" s="17">
        <v>9.4179048238440102E-2</v>
      </c>
      <c r="BB230" s="17"/>
      <c r="BC230" s="17">
        <v>0.144479658737168</v>
      </c>
      <c r="BD230" s="17">
        <v>7.1627713119519903E-2</v>
      </c>
      <c r="BE230" s="17"/>
      <c r="BF230" s="17">
        <v>0.15922269794135399</v>
      </c>
      <c r="BG230" s="17">
        <v>9.8242678001099301E-2</v>
      </c>
      <c r="BH230" s="17"/>
      <c r="BI230" s="17">
        <v>7.0591532876810206E-2</v>
      </c>
      <c r="BJ230" s="17">
        <v>0.12855831546360599</v>
      </c>
      <c r="BK230" s="17">
        <v>9.9874909678190404E-2</v>
      </c>
      <c r="BL230" s="17">
        <v>9.0528096862371898E-2</v>
      </c>
      <c r="BM230" s="17">
        <v>0.14420297067413201</v>
      </c>
      <c r="BN230" s="17"/>
      <c r="BO230" s="17">
        <v>0.107211634687691</v>
      </c>
      <c r="BP230" s="17">
        <v>8.25025218128424E-2</v>
      </c>
      <c r="BQ230" s="17">
        <v>9.7555387635109597E-2</v>
      </c>
      <c r="BR230" s="17">
        <v>0.11949154333402499</v>
      </c>
      <c r="BS230" s="17">
        <v>0.14581675836466099</v>
      </c>
      <c r="BT230" s="17">
        <v>9.5166559261573996E-2</v>
      </c>
      <c r="BU230" s="17"/>
      <c r="BV230" s="17">
        <v>0.104451770702688</v>
      </c>
      <c r="BW230" s="17">
        <v>0.17326943503676101</v>
      </c>
      <c r="BX230" s="17"/>
      <c r="BY230" s="17">
        <v>0.16936074834846901</v>
      </c>
      <c r="BZ230" s="17"/>
      <c r="CA230" s="17">
        <v>0.15501247363599199</v>
      </c>
      <c r="CB230" s="17"/>
      <c r="CC230" s="17">
        <v>0.112829152301612</v>
      </c>
    </row>
    <row r="231" spans="2:81" x14ac:dyDescent="0.3">
      <c r="B231" t="s">
        <v>206</v>
      </c>
      <c r="C231" s="17">
        <v>0.27970125560306702</v>
      </c>
      <c r="D231" s="17">
        <v>0.28067501262488098</v>
      </c>
      <c r="E231" s="17">
        <v>0.27795130719003702</v>
      </c>
      <c r="F231" s="17"/>
      <c r="G231" s="17">
        <v>0.32271310975762502</v>
      </c>
      <c r="H231" s="17">
        <v>0.35936652913349598</v>
      </c>
      <c r="I231" s="17">
        <v>0.344913104280064</v>
      </c>
      <c r="J231" s="17">
        <v>0.27161594119563098</v>
      </c>
      <c r="K231" s="17">
        <v>0.235308055301686</v>
      </c>
      <c r="L231" s="17">
        <v>0.16971502311725201</v>
      </c>
      <c r="M231" s="17"/>
      <c r="N231" s="17">
        <v>0.28430343292856902</v>
      </c>
      <c r="O231" s="17">
        <v>0.30088396690507302</v>
      </c>
      <c r="P231" s="17">
        <v>0.292251957010566</v>
      </c>
      <c r="Q231" s="17">
        <v>0.24388883150315399</v>
      </c>
      <c r="R231" s="17"/>
      <c r="S231" s="17">
        <v>0.28834699463939101</v>
      </c>
      <c r="T231" s="17">
        <v>0.25468130136823702</v>
      </c>
      <c r="U231" s="17">
        <v>0.194173603253289</v>
      </c>
      <c r="V231" s="17">
        <v>0.24468112653863999</v>
      </c>
      <c r="W231" s="17">
        <v>0.31668349289816</v>
      </c>
      <c r="X231" s="17">
        <v>0.232467042992475</v>
      </c>
      <c r="Y231" s="17">
        <v>0.27682376140638798</v>
      </c>
      <c r="Z231" s="17">
        <v>0.41864290510313501</v>
      </c>
      <c r="AA231" s="17">
        <v>0.30417339875666999</v>
      </c>
      <c r="AB231" s="17">
        <v>0.33684658842079002</v>
      </c>
      <c r="AC231" s="17">
        <v>0.30065976272386102</v>
      </c>
      <c r="AD231" s="17">
        <v>0.26440199620473898</v>
      </c>
      <c r="AE231" s="17"/>
      <c r="AF231" s="17">
        <v>0.376128363367563</v>
      </c>
      <c r="AG231" s="17">
        <v>0.23437879767289099</v>
      </c>
      <c r="AH231" s="17">
        <v>0.28772140191590401</v>
      </c>
      <c r="AI231" s="17">
        <v>0.24152637419905301</v>
      </c>
      <c r="AJ231" s="17">
        <v>0.28246097879117699</v>
      </c>
      <c r="AK231" s="17">
        <v>0.31076553345942598</v>
      </c>
      <c r="AL231" s="17">
        <v>0.35250689026723597</v>
      </c>
      <c r="AM231" s="17">
        <v>0.20913223261017799</v>
      </c>
      <c r="AN231" s="17">
        <v>0.26730757449042403</v>
      </c>
      <c r="AO231" s="17">
        <v>0.26263062043177099</v>
      </c>
      <c r="AP231" s="17">
        <v>0.33501422834051597</v>
      </c>
      <c r="AQ231" s="17">
        <v>0.25258694469462101</v>
      </c>
      <c r="AR231" s="17">
        <v>0.32141221984218399</v>
      </c>
      <c r="AS231" s="17">
        <v>0.23200965350799499</v>
      </c>
      <c r="AT231" s="17">
        <v>0.33212175122050203</v>
      </c>
      <c r="AU231" s="17">
        <v>0.26645905400435599</v>
      </c>
      <c r="AV231" s="17"/>
      <c r="AW231" s="17">
        <v>0.29290583132678899</v>
      </c>
      <c r="AX231" s="17">
        <v>0.26130641064342902</v>
      </c>
      <c r="AY231" s="17"/>
      <c r="AZ231" s="17">
        <v>0.31129667503966502</v>
      </c>
      <c r="BA231" s="17">
        <v>0.27266430257736601</v>
      </c>
      <c r="BB231" s="17"/>
      <c r="BC231" s="17">
        <v>0.307192408794142</v>
      </c>
      <c r="BD231" s="17">
        <v>0.26002764563575098</v>
      </c>
      <c r="BE231" s="17"/>
      <c r="BF231" s="17">
        <v>0.33112602101655297</v>
      </c>
      <c r="BG231" s="17">
        <v>0.27556888047171801</v>
      </c>
      <c r="BH231" s="17"/>
      <c r="BI231" s="17">
        <v>0.207364501905275</v>
      </c>
      <c r="BJ231" s="17">
        <v>0.348249097017233</v>
      </c>
      <c r="BK231" s="17">
        <v>0.25928229098869199</v>
      </c>
      <c r="BL231" s="17">
        <v>0.25210837552079901</v>
      </c>
      <c r="BM231" s="17">
        <v>0.35941926755875397</v>
      </c>
      <c r="BN231" s="17"/>
      <c r="BO231" s="17">
        <v>0.35129563724441298</v>
      </c>
      <c r="BP231" s="17">
        <v>0.23502094506840601</v>
      </c>
      <c r="BQ231" s="17">
        <v>0.30279763535232701</v>
      </c>
      <c r="BR231" s="17">
        <v>0.249309114202135</v>
      </c>
      <c r="BS231" s="17">
        <v>0.32505010144316898</v>
      </c>
      <c r="BT231" s="17">
        <v>0.223435160885328</v>
      </c>
      <c r="BU231" s="17"/>
      <c r="BV231" s="17">
        <v>0.36180148170183901</v>
      </c>
      <c r="BW231" s="17">
        <v>0.32311308942492201</v>
      </c>
      <c r="BX231" s="17"/>
      <c r="BY231" s="17">
        <v>0.37962262792609702</v>
      </c>
      <c r="BZ231" s="17"/>
      <c r="CA231" s="17">
        <v>0.38207288991411797</v>
      </c>
      <c r="CB231" s="17"/>
      <c r="CC231" s="17">
        <v>0.356434190110968</v>
      </c>
    </row>
    <row r="232" spans="2:81" x14ac:dyDescent="0.3">
      <c r="B232" t="s">
        <v>207</v>
      </c>
      <c r="C232" s="17">
        <v>0.30347579850369699</v>
      </c>
      <c r="D232" s="17">
        <v>0.29984363300883399</v>
      </c>
      <c r="E232" s="17">
        <v>0.30821927118019299</v>
      </c>
      <c r="F232" s="17"/>
      <c r="G232" s="17">
        <v>0.26808464035087598</v>
      </c>
      <c r="H232" s="17">
        <v>0.23616574786801101</v>
      </c>
      <c r="I232" s="17">
        <v>0.29857343455317398</v>
      </c>
      <c r="J232" s="17">
        <v>0.322442741588157</v>
      </c>
      <c r="K232" s="17">
        <v>0.32951708116932399</v>
      </c>
      <c r="L232" s="17">
        <v>0.35295397377065901</v>
      </c>
      <c r="M232" s="17"/>
      <c r="N232" s="17">
        <v>0.33316094386142397</v>
      </c>
      <c r="O232" s="17">
        <v>0.33192174342929998</v>
      </c>
      <c r="P232" s="17">
        <v>0.24372024460847599</v>
      </c>
      <c r="Q232" s="17">
        <v>0.29329808112022798</v>
      </c>
      <c r="R232" s="17"/>
      <c r="S232" s="17">
        <v>0.290856738390535</v>
      </c>
      <c r="T232" s="17">
        <v>0.32233517332134398</v>
      </c>
      <c r="U232" s="17">
        <v>0.30657284089695302</v>
      </c>
      <c r="V232" s="17">
        <v>0.36638005093561299</v>
      </c>
      <c r="W232" s="17">
        <v>0.253389273079482</v>
      </c>
      <c r="X232" s="17">
        <v>0.29900929526175901</v>
      </c>
      <c r="Y232" s="17">
        <v>0.33773669375825399</v>
      </c>
      <c r="Z232" s="17">
        <v>0.282482131869218</v>
      </c>
      <c r="AA232" s="17">
        <v>0.30990963580271502</v>
      </c>
      <c r="AB232" s="17">
        <v>0.24017565865738999</v>
      </c>
      <c r="AC232" s="17">
        <v>0.28737649596422798</v>
      </c>
      <c r="AD232" s="17">
        <v>0.34295238013278401</v>
      </c>
      <c r="AE232" s="17"/>
      <c r="AF232" s="17">
        <v>0</v>
      </c>
      <c r="AG232" s="17">
        <v>0.25054792998096298</v>
      </c>
      <c r="AH232" s="17">
        <v>0.26706429276201998</v>
      </c>
      <c r="AI232" s="17">
        <v>0.32597560086730298</v>
      </c>
      <c r="AJ232" s="17">
        <v>0.29907321248121299</v>
      </c>
      <c r="AK232" s="17">
        <v>0.32357678326293099</v>
      </c>
      <c r="AL232" s="17">
        <v>0.26979545690043599</v>
      </c>
      <c r="AM232" s="17">
        <v>0.323232997913247</v>
      </c>
      <c r="AN232" s="17">
        <v>0.41141634466242899</v>
      </c>
      <c r="AO232" s="17">
        <v>0.30755914285041402</v>
      </c>
      <c r="AP232" s="17">
        <v>0.26592708378184099</v>
      </c>
      <c r="AQ232" s="17">
        <v>0.361015642540915</v>
      </c>
      <c r="AR232" s="17">
        <v>0.30245898598146198</v>
      </c>
      <c r="AS232" s="17">
        <v>0.30328263333771799</v>
      </c>
      <c r="AT232" s="17">
        <v>0.20190073975910899</v>
      </c>
      <c r="AU232" s="17">
        <v>0.36111475707132901</v>
      </c>
      <c r="AV232" s="17"/>
      <c r="AW232" s="17">
        <v>0.31424140138762802</v>
      </c>
      <c r="AX232" s="17">
        <v>0.28651151954408799</v>
      </c>
      <c r="AY232" s="17"/>
      <c r="AZ232" s="17">
        <v>0.29958362485265</v>
      </c>
      <c r="BA232" s="17">
        <v>0.304342666031923</v>
      </c>
      <c r="BB232" s="17"/>
      <c r="BC232" s="17">
        <v>0.28803143620313898</v>
      </c>
      <c r="BD232" s="17">
        <v>0.31697757449837299</v>
      </c>
      <c r="BE232" s="17"/>
      <c r="BF232" s="17">
        <v>0.27201212538606101</v>
      </c>
      <c r="BG232" s="17">
        <v>0.30600414645602603</v>
      </c>
      <c r="BH232" s="17"/>
      <c r="BI232" s="17">
        <v>0.34556386532642303</v>
      </c>
      <c r="BJ232" s="17">
        <v>0.281112618235411</v>
      </c>
      <c r="BK232" s="17">
        <v>0.32713383186727601</v>
      </c>
      <c r="BL232" s="17">
        <v>0.33703734820801301</v>
      </c>
      <c r="BM232" s="17">
        <v>0.231614302503763</v>
      </c>
      <c r="BN232" s="17"/>
      <c r="BO232" s="17">
        <v>0.30657622270880602</v>
      </c>
      <c r="BP232" s="17">
        <v>0.33716840285838701</v>
      </c>
      <c r="BQ232" s="17">
        <v>0.330899854182019</v>
      </c>
      <c r="BR232" s="17">
        <v>0.31506375778316098</v>
      </c>
      <c r="BS232" s="17">
        <v>0.26935566235771102</v>
      </c>
      <c r="BT232" s="17">
        <v>0.27716874374582701</v>
      </c>
      <c r="BU232" s="17"/>
      <c r="BV232" s="17">
        <v>0.29425581408163298</v>
      </c>
      <c r="BW232" s="17">
        <v>0.256735545250379</v>
      </c>
      <c r="BX232" s="17"/>
      <c r="BY232" s="17">
        <v>0.25945086405716</v>
      </c>
      <c r="BZ232" s="17"/>
      <c r="CA232" s="17">
        <v>0.25416524009069702</v>
      </c>
      <c r="CB232" s="17"/>
      <c r="CC232" s="17">
        <v>0.30268510884195399</v>
      </c>
    </row>
    <row r="233" spans="2:81" x14ac:dyDescent="0.3">
      <c r="B233" t="s">
        <v>208</v>
      </c>
      <c r="C233" s="17">
        <v>0.17474573594199599</v>
      </c>
      <c r="D233" s="17">
        <v>0.19573343023662301</v>
      </c>
      <c r="E233" s="17">
        <v>0.15494226926914301</v>
      </c>
      <c r="F233" s="17"/>
      <c r="G233" s="17">
        <v>0.167231372176569</v>
      </c>
      <c r="H233" s="17">
        <v>0.155899316651748</v>
      </c>
      <c r="I233" s="17">
        <v>0.100974899822249</v>
      </c>
      <c r="J233" s="17">
        <v>0.155754675754359</v>
      </c>
      <c r="K233" s="17">
        <v>0.19294949754332</v>
      </c>
      <c r="L233" s="17">
        <v>0.25803132399691803</v>
      </c>
      <c r="M233" s="17"/>
      <c r="N233" s="17">
        <v>0.192572043906476</v>
      </c>
      <c r="O233" s="17">
        <v>0.149046958737382</v>
      </c>
      <c r="P233" s="17">
        <v>0.204355246002973</v>
      </c>
      <c r="Q233" s="17">
        <v>0.157552561519196</v>
      </c>
      <c r="R233" s="17"/>
      <c r="S233" s="17">
        <v>0.123844405222525</v>
      </c>
      <c r="T233" s="17">
        <v>0.21384532737640599</v>
      </c>
      <c r="U233" s="17">
        <v>0.23582392776943401</v>
      </c>
      <c r="V233" s="17">
        <v>0.16693386474776001</v>
      </c>
      <c r="W233" s="17">
        <v>0.20420889585315899</v>
      </c>
      <c r="X233" s="17">
        <v>0.176519626091727</v>
      </c>
      <c r="Y233" s="17">
        <v>0.18891764579134501</v>
      </c>
      <c r="Z233" s="17">
        <v>9.2634181805727397E-2</v>
      </c>
      <c r="AA233" s="17">
        <v>0.150523299890853</v>
      </c>
      <c r="AB233" s="17">
        <v>0.19040755471663301</v>
      </c>
      <c r="AC233" s="17">
        <v>0.18914104350330599</v>
      </c>
      <c r="AD233" s="17">
        <v>0.118040465112573</v>
      </c>
      <c r="AE233" s="17"/>
      <c r="AF233" s="17">
        <v>0.103767187117801</v>
      </c>
      <c r="AG233" s="17">
        <v>0.17331959123587201</v>
      </c>
      <c r="AH233" s="17">
        <v>9.90729971583236E-2</v>
      </c>
      <c r="AI233" s="17">
        <v>0.152477242654663</v>
      </c>
      <c r="AJ233" s="17">
        <v>0.145296247672837</v>
      </c>
      <c r="AK233" s="17">
        <v>0.16562091839683299</v>
      </c>
      <c r="AL233" s="17">
        <v>0.180900535579092</v>
      </c>
      <c r="AM233" s="17">
        <v>0.197452576437635</v>
      </c>
      <c r="AN233" s="17">
        <v>0.18590288551940601</v>
      </c>
      <c r="AO233" s="17">
        <v>0.166508387510543</v>
      </c>
      <c r="AP233" s="17">
        <v>0.18799123282014299</v>
      </c>
      <c r="AQ233" s="17">
        <v>0.242817441988257</v>
      </c>
      <c r="AR233" s="17">
        <v>0.17212852029877701</v>
      </c>
      <c r="AS233" s="17">
        <v>0.19611655911301901</v>
      </c>
      <c r="AT233" s="17">
        <v>0.26503296114203201</v>
      </c>
      <c r="AU233" s="17">
        <v>0.13966081680289</v>
      </c>
      <c r="AV233" s="17"/>
      <c r="AW233" s="17">
        <v>0.16095678393840401</v>
      </c>
      <c r="AX233" s="17">
        <v>0.19606076937901401</v>
      </c>
      <c r="AY233" s="17"/>
      <c r="AZ233" s="17">
        <v>0.12919444317047801</v>
      </c>
      <c r="BA233" s="17">
        <v>0.18489095044488699</v>
      </c>
      <c r="BB233" s="17"/>
      <c r="BC233" s="17">
        <v>0.124884277222299</v>
      </c>
      <c r="BD233" s="17">
        <v>0.20873507026956001</v>
      </c>
      <c r="BE233" s="17"/>
      <c r="BF233" s="17">
        <v>0.12136951161518</v>
      </c>
      <c r="BG233" s="17">
        <v>0.17903492579517</v>
      </c>
      <c r="BH233" s="17"/>
      <c r="BI233" s="17">
        <v>0.25888783598905002</v>
      </c>
      <c r="BJ233" s="17">
        <v>0.13304979529625</v>
      </c>
      <c r="BK233" s="17">
        <v>0.191243378573169</v>
      </c>
      <c r="BL233" s="17">
        <v>0.190905303416955</v>
      </c>
      <c r="BM233" s="17">
        <v>0.11850661115356299</v>
      </c>
      <c r="BN233" s="17"/>
      <c r="BO233" s="17">
        <v>0.13253672775691999</v>
      </c>
      <c r="BP233" s="17">
        <v>0.23903922258632099</v>
      </c>
      <c r="BQ233" s="17">
        <v>0.16377271509080299</v>
      </c>
      <c r="BR233" s="17">
        <v>0.21269332566534499</v>
      </c>
      <c r="BS233" s="17">
        <v>0.14202166148147699</v>
      </c>
      <c r="BT233" s="17">
        <v>0.10964165210596701</v>
      </c>
      <c r="BU233" s="17"/>
      <c r="BV233" s="17">
        <v>0.135106027143232</v>
      </c>
      <c r="BW233" s="17">
        <v>0.12923604144258399</v>
      </c>
      <c r="BX233" s="17"/>
      <c r="BY233" s="17">
        <v>0.122171088801454</v>
      </c>
      <c r="BZ233" s="17"/>
      <c r="CA233" s="17">
        <v>0.111622417818154</v>
      </c>
      <c r="CB233" s="17"/>
      <c r="CC233" s="17">
        <v>0.12560508368068701</v>
      </c>
    </row>
    <row r="234" spans="2:81" x14ac:dyDescent="0.3">
      <c r="B234" t="s">
        <v>92</v>
      </c>
      <c r="C234" s="17">
        <v>0.13929879963132399</v>
      </c>
      <c r="D234" s="17">
        <v>0.106746904361</v>
      </c>
      <c r="E234" s="17">
        <v>0.17059691080959899</v>
      </c>
      <c r="F234" s="17"/>
      <c r="G234" s="17">
        <v>9.4854213257353603E-2</v>
      </c>
      <c r="H234" s="17">
        <v>9.9650867489133793E-2</v>
      </c>
      <c r="I234" s="17">
        <v>0.128435423338989</v>
      </c>
      <c r="J234" s="17">
        <v>0.14078756684242399</v>
      </c>
      <c r="K234" s="17">
        <v>0.183392096200164</v>
      </c>
      <c r="L234" s="17">
        <v>0.17924060878436099</v>
      </c>
      <c r="M234" s="17"/>
      <c r="N234" s="17">
        <v>7.9741301398715395E-2</v>
      </c>
      <c r="O234" s="17">
        <v>0.156771879798451</v>
      </c>
      <c r="P234" s="17">
        <v>0.136296589545955</v>
      </c>
      <c r="Q234" s="17">
        <v>0.18713546001963999</v>
      </c>
      <c r="R234" s="17"/>
      <c r="S234" s="17">
        <v>0.127190146146686</v>
      </c>
      <c r="T234" s="17">
        <v>0.13410506739148001</v>
      </c>
      <c r="U234" s="17">
        <v>0.177599923516429</v>
      </c>
      <c r="V234" s="17">
        <v>0.13590280142192601</v>
      </c>
      <c r="W234" s="17">
        <v>0.13487481413018701</v>
      </c>
      <c r="X234" s="17">
        <v>0.18329093139326</v>
      </c>
      <c r="Y234" s="17">
        <v>0.12641994516899899</v>
      </c>
      <c r="Z234" s="17">
        <v>9.5619203433407907E-2</v>
      </c>
      <c r="AA234" s="17">
        <v>0.142262582758998</v>
      </c>
      <c r="AB234" s="17">
        <v>0.10658860762703599</v>
      </c>
      <c r="AC234" s="17">
        <v>0.11031834459785</v>
      </c>
      <c r="AD234" s="17">
        <v>0.232533840052045</v>
      </c>
      <c r="AE234" s="17"/>
      <c r="AF234" s="17">
        <v>0.28369801821690799</v>
      </c>
      <c r="AG234" s="17">
        <v>0.155172703152024</v>
      </c>
      <c r="AH234" s="17">
        <v>0.248631052472785</v>
      </c>
      <c r="AI234" s="17">
        <v>0.14204645480916001</v>
      </c>
      <c r="AJ234" s="17">
        <v>0.17014243997784001</v>
      </c>
      <c r="AK234" s="17">
        <v>0.14373359229097299</v>
      </c>
      <c r="AL234" s="17">
        <v>0.10933416013757399</v>
      </c>
      <c r="AM234" s="17">
        <v>0.156153284911239</v>
      </c>
      <c r="AN234" s="17">
        <v>8.1753970320683697E-2</v>
      </c>
      <c r="AO234" s="17">
        <v>0.12572614349174599</v>
      </c>
      <c r="AP234" s="17">
        <v>0.124038152365801</v>
      </c>
      <c r="AQ234" s="17">
        <v>8.1550900022253001E-2</v>
      </c>
      <c r="AR234" s="17">
        <v>7.0870824236057006E-2</v>
      </c>
      <c r="AS234" s="17">
        <v>9.13942269688445E-2</v>
      </c>
      <c r="AT234" s="17">
        <v>7.1166542464346699E-2</v>
      </c>
      <c r="AU234" s="17">
        <v>6.9713548512163298E-2</v>
      </c>
      <c r="AV234" s="17"/>
      <c r="AW234" s="17">
        <v>0.124238529429338</v>
      </c>
      <c r="AX234" s="17">
        <v>0.1596883134556</v>
      </c>
      <c r="AY234" s="17"/>
      <c r="AZ234" s="17">
        <v>0.118536321456887</v>
      </c>
      <c r="BA234" s="17">
        <v>0.14392303270738299</v>
      </c>
      <c r="BB234" s="17"/>
      <c r="BC234" s="17">
        <v>0.13541221904325099</v>
      </c>
      <c r="BD234" s="17">
        <v>0.142631996476796</v>
      </c>
      <c r="BE234" s="17"/>
      <c r="BF234" s="17">
        <v>0.11626964404085199</v>
      </c>
      <c r="BG234" s="17">
        <v>0.14114936927598601</v>
      </c>
      <c r="BH234" s="17"/>
      <c r="BI234" s="17">
        <v>0.117592263902442</v>
      </c>
      <c r="BJ234" s="17">
        <v>0.10903017398750001</v>
      </c>
      <c r="BK234" s="17">
        <v>0.12246558889267201</v>
      </c>
      <c r="BL234" s="17">
        <v>0.129420875991861</v>
      </c>
      <c r="BM234" s="17">
        <v>0.14625684810978801</v>
      </c>
      <c r="BN234" s="17"/>
      <c r="BO234" s="17">
        <v>0.10237977760217</v>
      </c>
      <c r="BP234" s="17">
        <v>0.106268907674044</v>
      </c>
      <c r="BQ234" s="17">
        <v>0.104974407739742</v>
      </c>
      <c r="BR234" s="17">
        <v>0.10344225901533401</v>
      </c>
      <c r="BS234" s="17">
        <v>0.117755816352982</v>
      </c>
      <c r="BT234" s="17">
        <v>0.29458788400130298</v>
      </c>
      <c r="BU234" s="17"/>
      <c r="BV234" s="17">
        <v>0.104384906370608</v>
      </c>
      <c r="BW234" s="17">
        <v>0.117645888845354</v>
      </c>
      <c r="BX234" s="17"/>
      <c r="BY234" s="17">
        <v>6.9394670866820801E-2</v>
      </c>
      <c r="BZ234" s="17"/>
      <c r="CA234" s="17">
        <v>9.7126978541039105E-2</v>
      </c>
      <c r="CB234" s="17"/>
      <c r="CC234" s="17">
        <v>0.10244646506478</v>
      </c>
    </row>
    <row r="235" spans="2:81" x14ac:dyDescent="0.3">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row>
    <row r="236" spans="2:81" x14ac:dyDescent="0.3">
      <c r="B236" s="6" t="s">
        <v>213</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row>
    <row r="237" spans="2:81" x14ac:dyDescent="0.3">
      <c r="B237" s="24" t="s">
        <v>214</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row>
    <row r="238" spans="2:81" x14ac:dyDescent="0.3">
      <c r="B238" t="s">
        <v>210</v>
      </c>
      <c r="C238" s="17">
        <v>0.150695451220447</v>
      </c>
      <c r="D238" s="17">
        <v>0.19358082622589901</v>
      </c>
      <c r="E238" s="17">
        <v>0.111491266246598</v>
      </c>
      <c r="F238" s="17"/>
      <c r="G238" s="17">
        <v>0.23555024571989699</v>
      </c>
      <c r="H238" s="17">
        <v>0.114698266689004</v>
      </c>
      <c r="I238" s="17">
        <v>0.156691811281194</v>
      </c>
      <c r="J238" s="17">
        <v>0.13767499330520599</v>
      </c>
      <c r="K238" s="17">
        <v>0.150673640450119</v>
      </c>
      <c r="L238" s="17">
        <v>0.13282875282997</v>
      </c>
      <c r="M238" s="17"/>
      <c r="N238" s="17">
        <v>0.18785571756984701</v>
      </c>
      <c r="O238" s="17">
        <v>0.14403706829539101</v>
      </c>
      <c r="P238" s="17">
        <v>0.120339093112433</v>
      </c>
      <c r="Q238" s="17">
        <v>0.14292381364749601</v>
      </c>
      <c r="R238" s="17"/>
      <c r="S238" s="17">
        <v>0.153069589140686</v>
      </c>
      <c r="T238" s="17">
        <v>1.9906052318611402E-2</v>
      </c>
      <c r="U238" s="17">
        <v>0.11892291074523299</v>
      </c>
      <c r="V238" s="17">
        <v>6.3019352729261693E-2</v>
      </c>
      <c r="W238" s="17">
        <v>0.123311541710666</v>
      </c>
      <c r="X238" s="17">
        <v>0.22488003525863801</v>
      </c>
      <c r="Y238" s="17">
        <v>8.0053469681658801E-2</v>
      </c>
      <c r="Z238" s="17">
        <v>0.23254215833025901</v>
      </c>
      <c r="AA238" s="17">
        <v>0.262903258690873</v>
      </c>
      <c r="AB238" s="17">
        <v>0.21506364808344799</v>
      </c>
      <c r="AC238" s="17">
        <v>0.18140052289022701</v>
      </c>
      <c r="AD238" s="17">
        <v>0.15324759385401801</v>
      </c>
      <c r="AE238" s="17"/>
      <c r="AF238" s="17">
        <v>0</v>
      </c>
      <c r="AG238" s="17">
        <v>0</v>
      </c>
      <c r="AH238" s="17">
        <v>0.16420390776198199</v>
      </c>
      <c r="AI238" s="17">
        <v>0.180935147422011</v>
      </c>
      <c r="AJ238" s="17">
        <v>0.19435078006523299</v>
      </c>
      <c r="AK238" s="17">
        <v>0.15709173564027901</v>
      </c>
      <c r="AL238" s="17">
        <v>0.11479117724247399</v>
      </c>
      <c r="AM238" s="17">
        <v>0.165918489025486</v>
      </c>
      <c r="AN238" s="17">
        <v>0.15280500193881599</v>
      </c>
      <c r="AO238" s="17">
        <v>0.1224388115693</v>
      </c>
      <c r="AP238" s="17">
        <v>0.15466450391845901</v>
      </c>
      <c r="AQ238" s="17">
        <v>0.13599426699582101</v>
      </c>
      <c r="AR238" s="17">
        <v>0.15745873766383001</v>
      </c>
      <c r="AS238" s="17">
        <v>0.125346147885501</v>
      </c>
      <c r="AT238" s="17">
        <v>6.1714459649482002E-2</v>
      </c>
      <c r="AU238" s="17">
        <v>0.29990179485375901</v>
      </c>
      <c r="AV238" s="17"/>
      <c r="AW238" s="17">
        <v>0.13495803077316401</v>
      </c>
      <c r="AX238" s="17">
        <v>0.17804761789026999</v>
      </c>
      <c r="AY238" s="17"/>
      <c r="AZ238" s="17">
        <v>0.14284555356268</v>
      </c>
      <c r="BA238" s="17">
        <v>0.15276779724547501</v>
      </c>
      <c r="BB238" s="17"/>
      <c r="BC238" s="17">
        <v>0.148364641379855</v>
      </c>
      <c r="BD238" s="17">
        <v>0.146069406479341</v>
      </c>
      <c r="BE238" s="17"/>
      <c r="BF238" s="17">
        <v>3.9850887798255102E-2</v>
      </c>
      <c r="BG238" s="17">
        <v>0.15850826586460101</v>
      </c>
      <c r="BH238" s="17"/>
      <c r="BI238" s="17">
        <v>5.0158856898389302E-2</v>
      </c>
      <c r="BJ238" s="17">
        <v>0.265208692532652</v>
      </c>
      <c r="BK238" s="17">
        <v>0.134405471934059</v>
      </c>
      <c r="BL238" s="17">
        <v>0.12722398419103201</v>
      </c>
      <c r="BM238" s="17">
        <v>9.31223203141162E-2</v>
      </c>
      <c r="BN238" s="17"/>
      <c r="BO238" s="17">
        <v>0.36721509758458298</v>
      </c>
      <c r="BP238" s="17">
        <v>9.1961318489980098E-2</v>
      </c>
      <c r="BQ238" s="17">
        <v>7.9553817344531305E-2</v>
      </c>
      <c r="BR238" s="17">
        <v>8.2694243172646301E-2</v>
      </c>
      <c r="BS238" s="17">
        <v>7.4537845389733501E-2</v>
      </c>
      <c r="BT238" s="17">
        <v>3.2218272958139102E-2</v>
      </c>
      <c r="BU238" s="17"/>
      <c r="BV238" s="17">
        <v>0.36594450431380898</v>
      </c>
      <c r="BW238" s="17">
        <v>5.8994332404903503E-2</v>
      </c>
      <c r="BX238" s="17"/>
      <c r="BY238" s="17">
        <v>0.162231767620613</v>
      </c>
      <c r="BZ238" s="17"/>
      <c r="CA238" s="17">
        <v>0.16570157697848201</v>
      </c>
      <c r="CB238" s="17"/>
      <c r="CC238" s="17">
        <v>0.16319523770209901</v>
      </c>
    </row>
    <row r="239" spans="2:81" x14ac:dyDescent="0.3">
      <c r="B239" t="s">
        <v>211</v>
      </c>
      <c r="C239" s="17">
        <v>0.568924711408059</v>
      </c>
      <c r="D239" s="17">
        <v>0.56639641422182596</v>
      </c>
      <c r="E239" s="17">
        <v>0.57204278376120898</v>
      </c>
      <c r="F239" s="17"/>
      <c r="G239" s="17">
        <v>0.49595897712887899</v>
      </c>
      <c r="H239" s="17">
        <v>0.64497180080285099</v>
      </c>
      <c r="I239" s="17">
        <v>0.50280465191983004</v>
      </c>
      <c r="J239" s="17">
        <v>0.59628609472808802</v>
      </c>
      <c r="K239" s="17">
        <v>0.58070256139420295</v>
      </c>
      <c r="L239" s="17">
        <v>0.57057183592248495</v>
      </c>
      <c r="M239" s="17"/>
      <c r="N239" s="17">
        <v>0.52377955603884496</v>
      </c>
      <c r="O239" s="17">
        <v>0.58859412565758495</v>
      </c>
      <c r="P239" s="17">
        <v>0.59639346210097099</v>
      </c>
      <c r="Q239" s="17">
        <v>0.58893297510304499</v>
      </c>
      <c r="R239" s="17"/>
      <c r="S239" s="17">
        <v>0.51152804525453299</v>
      </c>
      <c r="T239" s="17">
        <v>0.56096834281924501</v>
      </c>
      <c r="U239" s="17">
        <v>0.69897257949399905</v>
      </c>
      <c r="V239" s="17">
        <v>0.55378427104299599</v>
      </c>
      <c r="W239" s="17">
        <v>0.80780093688120702</v>
      </c>
      <c r="X239" s="17">
        <v>0.41629432103578801</v>
      </c>
      <c r="Y239" s="17">
        <v>0.66998960953532904</v>
      </c>
      <c r="Z239" s="17">
        <v>0.59640897941358595</v>
      </c>
      <c r="AA239" s="17">
        <v>0.53961669928489098</v>
      </c>
      <c r="AB239" s="17">
        <v>0.565344678306968</v>
      </c>
      <c r="AC239" s="17">
        <v>0.57490051321681002</v>
      </c>
      <c r="AD239" s="17">
        <v>0.40919473900131798</v>
      </c>
      <c r="AE239" s="17"/>
      <c r="AF239" s="17">
        <v>0.46783624892590597</v>
      </c>
      <c r="AG239" s="17">
        <v>0.62253942556097197</v>
      </c>
      <c r="AH239" s="17">
        <v>0.442748106958608</v>
      </c>
      <c r="AI239" s="17">
        <v>0.75355964940087194</v>
      </c>
      <c r="AJ239" s="17">
        <v>0.56396239533701398</v>
      </c>
      <c r="AK239" s="17">
        <v>0.45087168054768201</v>
      </c>
      <c r="AL239" s="17">
        <v>0.57926105268027706</v>
      </c>
      <c r="AM239" s="17">
        <v>0.56188800773206604</v>
      </c>
      <c r="AN239" s="17">
        <v>0.55293551713358602</v>
      </c>
      <c r="AO239" s="17">
        <v>0.61044410204505895</v>
      </c>
      <c r="AP239" s="17">
        <v>0.54814581161306397</v>
      </c>
      <c r="AQ239" s="17">
        <v>0.68836831141668198</v>
      </c>
      <c r="AR239" s="17">
        <v>0.45158854287055999</v>
      </c>
      <c r="AS239" s="17">
        <v>0.87465385211449898</v>
      </c>
      <c r="AT239" s="17">
        <v>0.61825678720127097</v>
      </c>
      <c r="AU239" s="17">
        <v>0.65292744358604105</v>
      </c>
      <c r="AV239" s="17"/>
      <c r="AW239" s="17">
        <v>0.59322498859665496</v>
      </c>
      <c r="AX239" s="17">
        <v>0.52518433546612098</v>
      </c>
      <c r="AY239" s="17"/>
      <c r="AZ239" s="17">
        <v>0.59271359781364297</v>
      </c>
      <c r="BA239" s="17">
        <v>0.56264452708824497</v>
      </c>
      <c r="BB239" s="17"/>
      <c r="BC239" s="17">
        <v>0.56502898682478297</v>
      </c>
      <c r="BD239" s="17">
        <v>0.57569661852721699</v>
      </c>
      <c r="BE239" s="17"/>
      <c r="BF239" s="17">
        <v>0.709494317282934</v>
      </c>
      <c r="BG239" s="17">
        <v>0.55901674441901394</v>
      </c>
      <c r="BH239" s="17"/>
      <c r="BI239" s="17">
        <v>0.74215360194123303</v>
      </c>
      <c r="BJ239" s="17">
        <v>0.499958574102917</v>
      </c>
      <c r="BK239" s="17">
        <v>0.65513176057814004</v>
      </c>
      <c r="BL239" s="17">
        <v>0.745123101022654</v>
      </c>
      <c r="BM239" s="17">
        <v>0.76957873673121602</v>
      </c>
      <c r="BN239" s="17"/>
      <c r="BO239" s="17">
        <v>0.38351367068911102</v>
      </c>
      <c r="BP239" s="17">
        <v>0.71647803793954501</v>
      </c>
      <c r="BQ239" s="17">
        <v>0.64782905081227604</v>
      </c>
      <c r="BR239" s="17">
        <v>0.76383886769768194</v>
      </c>
      <c r="BS239" s="17">
        <v>0.76173685106908795</v>
      </c>
      <c r="BT239" s="17">
        <v>0.496365379389203</v>
      </c>
      <c r="BU239" s="17"/>
      <c r="BV239" s="17">
        <v>0.40565234207763301</v>
      </c>
      <c r="BW239" s="17">
        <v>0.69301106406945401</v>
      </c>
      <c r="BX239" s="17"/>
      <c r="BY239" s="17">
        <v>0.68772031792705002</v>
      </c>
      <c r="BZ239" s="17"/>
      <c r="CA239" s="17">
        <v>0.54874730281485495</v>
      </c>
      <c r="CB239" s="17"/>
      <c r="CC239" s="17">
        <v>0.55998637515028005</v>
      </c>
    </row>
    <row r="240" spans="2:81" x14ac:dyDescent="0.3">
      <c r="B240" t="s">
        <v>212</v>
      </c>
      <c r="C240" s="17">
        <v>9.8398894114208296E-2</v>
      </c>
      <c r="D240" s="17">
        <v>6.5150322920996706E-2</v>
      </c>
      <c r="E240" s="17">
        <v>0.13093900190233301</v>
      </c>
      <c r="F240" s="17"/>
      <c r="G240" s="17">
        <v>0.14090662229773901</v>
      </c>
      <c r="H240" s="17">
        <v>0.10928468943106499</v>
      </c>
      <c r="I240" s="17">
        <v>0.175525103770241</v>
      </c>
      <c r="J240" s="17">
        <v>4.8194823221378698E-2</v>
      </c>
      <c r="K240" s="17">
        <v>7.3919531327196503E-2</v>
      </c>
      <c r="L240" s="17">
        <v>4.5306469480522103E-2</v>
      </c>
      <c r="M240" s="17"/>
      <c r="N240" s="17">
        <v>7.9302784559878506E-2</v>
      </c>
      <c r="O240" s="17">
        <v>0.110416474167609</v>
      </c>
      <c r="P240" s="17">
        <v>0.12678374632356201</v>
      </c>
      <c r="Q240" s="17">
        <v>7.2737895940260699E-2</v>
      </c>
      <c r="R240" s="17"/>
      <c r="S240" s="17">
        <v>0.11270692807058801</v>
      </c>
      <c r="T240" s="17">
        <v>0.152437234337645</v>
      </c>
      <c r="U240" s="17">
        <v>5.80497144293124E-2</v>
      </c>
      <c r="V240" s="17">
        <v>6.7086034951464604E-2</v>
      </c>
      <c r="W240" s="17">
        <v>0</v>
      </c>
      <c r="X240" s="17">
        <v>0.13351360253255701</v>
      </c>
      <c r="Y240" s="17">
        <v>0.11705183909309901</v>
      </c>
      <c r="Z240" s="17">
        <v>0.115309852327544</v>
      </c>
      <c r="AA240" s="17">
        <v>7.6009994988933599E-2</v>
      </c>
      <c r="AB240" s="17">
        <v>8.9396317101190406E-2</v>
      </c>
      <c r="AC240" s="17">
        <v>0.11861559080895499</v>
      </c>
      <c r="AD240" s="17">
        <v>0.119102066591227</v>
      </c>
      <c r="AE240" s="17"/>
      <c r="AF240" s="17">
        <v>0.53216375107409397</v>
      </c>
      <c r="AG240" s="17">
        <v>0.19561831278438899</v>
      </c>
      <c r="AH240" s="17">
        <v>0.19879982545494099</v>
      </c>
      <c r="AI240" s="17">
        <v>0</v>
      </c>
      <c r="AJ240" s="17">
        <v>3.5034581366052898E-2</v>
      </c>
      <c r="AK240" s="17">
        <v>0.12762524607727699</v>
      </c>
      <c r="AL240" s="17">
        <v>7.5518436779728207E-2</v>
      </c>
      <c r="AM240" s="17">
        <v>0.121509444118753</v>
      </c>
      <c r="AN240" s="17">
        <v>8.8972436625315399E-2</v>
      </c>
      <c r="AO240" s="17">
        <v>9.9744905305026096E-2</v>
      </c>
      <c r="AP240" s="17">
        <v>6.7525534583004795E-2</v>
      </c>
      <c r="AQ240" s="17">
        <v>8.3686444937265597E-2</v>
      </c>
      <c r="AR240" s="17">
        <v>0.184585944575056</v>
      </c>
      <c r="AS240" s="17">
        <v>0</v>
      </c>
      <c r="AT240" s="17">
        <v>0.16005704261558501</v>
      </c>
      <c r="AU240" s="17">
        <v>4.71707615602001E-2</v>
      </c>
      <c r="AV240" s="17"/>
      <c r="AW240" s="17">
        <v>7.2758918446333601E-2</v>
      </c>
      <c r="AX240" s="17">
        <v>0.141845447909691</v>
      </c>
      <c r="AY240" s="17"/>
      <c r="AZ240" s="17">
        <v>7.3626806344917903E-2</v>
      </c>
      <c r="BA240" s="17">
        <v>0.104938640217718</v>
      </c>
      <c r="BB240" s="17"/>
      <c r="BC240" s="17">
        <v>9.7025622182246293E-2</v>
      </c>
      <c r="BD240" s="17">
        <v>0.100040945016384</v>
      </c>
      <c r="BE240" s="17"/>
      <c r="BF240" s="17">
        <v>7.4808839177641806E-2</v>
      </c>
      <c r="BG240" s="17">
        <v>0.100061625428895</v>
      </c>
      <c r="BH240" s="17"/>
      <c r="BI240" s="17">
        <v>2.9794566676257302E-2</v>
      </c>
      <c r="BJ240" s="17">
        <v>7.9469458647320607E-2</v>
      </c>
      <c r="BK240" s="17">
        <v>3.1352487797888101E-2</v>
      </c>
      <c r="BL240" s="17">
        <v>0</v>
      </c>
      <c r="BM240" s="17">
        <v>4.5784201619286903E-2</v>
      </c>
      <c r="BN240" s="17"/>
      <c r="BO240" s="17">
        <v>8.8755325066886007E-2</v>
      </c>
      <c r="BP240" s="17">
        <v>5.5230525925381801E-2</v>
      </c>
      <c r="BQ240" s="17">
        <v>5.4557476010461202E-2</v>
      </c>
      <c r="BR240" s="17">
        <v>5.3297588519315597E-2</v>
      </c>
      <c r="BS240" s="17">
        <v>5.91675853097096E-2</v>
      </c>
      <c r="BT240" s="17">
        <v>0</v>
      </c>
      <c r="BU240" s="17"/>
      <c r="BV240" s="17">
        <v>8.5519290746457505E-2</v>
      </c>
      <c r="BW240" s="17">
        <v>6.70849626756784E-2</v>
      </c>
      <c r="BX240" s="17"/>
      <c r="BY240" s="17">
        <v>0.113368042403933</v>
      </c>
      <c r="BZ240" s="17"/>
      <c r="CA240" s="17">
        <v>0.138710958398196</v>
      </c>
      <c r="CB240" s="17"/>
      <c r="CC240" s="17">
        <v>0.14520983153029501</v>
      </c>
    </row>
    <row r="241" spans="2:81" x14ac:dyDescent="0.3">
      <c r="B241" t="s">
        <v>124</v>
      </c>
      <c r="C241" s="17">
        <v>0.181980943257286</v>
      </c>
      <c r="D241" s="17">
        <v>0.17487243663127899</v>
      </c>
      <c r="E241" s="17">
        <v>0.18552694808985901</v>
      </c>
      <c r="F241" s="17"/>
      <c r="G241" s="17">
        <v>0.12758415485348501</v>
      </c>
      <c r="H241" s="17">
        <v>0.13104524307708099</v>
      </c>
      <c r="I241" s="17">
        <v>0.16497843302873499</v>
      </c>
      <c r="J241" s="17">
        <v>0.21784408874532801</v>
      </c>
      <c r="K241" s="17">
        <v>0.19470426682848199</v>
      </c>
      <c r="L241" s="17">
        <v>0.25129294176702299</v>
      </c>
      <c r="M241" s="17"/>
      <c r="N241" s="17">
        <v>0.20906194183143001</v>
      </c>
      <c r="O241" s="17">
        <v>0.15695233187941501</v>
      </c>
      <c r="P241" s="17">
        <v>0.156483698463035</v>
      </c>
      <c r="Q241" s="17">
        <v>0.195405315309199</v>
      </c>
      <c r="R241" s="17"/>
      <c r="S241" s="17">
        <v>0.22269543753419199</v>
      </c>
      <c r="T241" s="17">
        <v>0.26668837052449901</v>
      </c>
      <c r="U241" s="17">
        <v>0.124054795331455</v>
      </c>
      <c r="V241" s="17">
        <v>0.31611034127627702</v>
      </c>
      <c r="W241" s="17">
        <v>6.8887521408127095E-2</v>
      </c>
      <c r="X241" s="17">
        <v>0.22531204117301701</v>
      </c>
      <c r="Y241" s="17">
        <v>0.132905081689913</v>
      </c>
      <c r="Z241" s="17">
        <v>5.5739009928611097E-2</v>
      </c>
      <c r="AA241" s="17">
        <v>0.121470047035302</v>
      </c>
      <c r="AB241" s="17">
        <v>0.13019535650839401</v>
      </c>
      <c r="AC241" s="17">
        <v>0.12508337308400799</v>
      </c>
      <c r="AD241" s="17">
        <v>0.31845560055343702</v>
      </c>
      <c r="AE241" s="17"/>
      <c r="AF241" s="17">
        <v>0</v>
      </c>
      <c r="AG241" s="17">
        <v>0.18184226165463899</v>
      </c>
      <c r="AH241" s="17">
        <v>0.194248159824469</v>
      </c>
      <c r="AI241" s="17">
        <v>6.5505203177116805E-2</v>
      </c>
      <c r="AJ241" s="17">
        <v>0.20665224323170001</v>
      </c>
      <c r="AK241" s="17">
        <v>0.264411337734762</v>
      </c>
      <c r="AL241" s="17">
        <v>0.23042933329752099</v>
      </c>
      <c r="AM241" s="17">
        <v>0.15068405912369501</v>
      </c>
      <c r="AN241" s="17">
        <v>0.20528704430228301</v>
      </c>
      <c r="AO241" s="17">
        <v>0.167372181080615</v>
      </c>
      <c r="AP241" s="17">
        <v>0.22966414988547201</v>
      </c>
      <c r="AQ241" s="17">
        <v>9.1950976650231095E-2</v>
      </c>
      <c r="AR241" s="17">
        <v>0.20636677489055499</v>
      </c>
      <c r="AS241" s="17">
        <v>0</v>
      </c>
      <c r="AT241" s="17">
        <v>0.15997171053366199</v>
      </c>
      <c r="AU241" s="17">
        <v>0</v>
      </c>
      <c r="AV241" s="17"/>
      <c r="AW241" s="17">
        <v>0.199058062183848</v>
      </c>
      <c r="AX241" s="17">
        <v>0.15492259873391701</v>
      </c>
      <c r="AY241" s="17"/>
      <c r="AZ241" s="17">
        <v>0.19081404227875901</v>
      </c>
      <c r="BA241" s="17">
        <v>0.17964903544856201</v>
      </c>
      <c r="BB241" s="17"/>
      <c r="BC241" s="17">
        <v>0.189580749613115</v>
      </c>
      <c r="BD241" s="17">
        <v>0.17819302997705799</v>
      </c>
      <c r="BE241" s="17"/>
      <c r="BF241" s="17">
        <v>0.17584595574117001</v>
      </c>
      <c r="BG241" s="17">
        <v>0.18241336428749</v>
      </c>
      <c r="BH241" s="17"/>
      <c r="BI241" s="17">
        <v>0.177892974484121</v>
      </c>
      <c r="BJ241" s="17">
        <v>0.15536327471711101</v>
      </c>
      <c r="BK241" s="17">
        <v>0.179110279689912</v>
      </c>
      <c r="BL241" s="17">
        <v>0.12765291478631399</v>
      </c>
      <c r="BM241" s="17">
        <v>9.1514741335380803E-2</v>
      </c>
      <c r="BN241" s="17"/>
      <c r="BO241" s="17">
        <v>0.16051590665942</v>
      </c>
      <c r="BP241" s="17">
        <v>0.13633011764509301</v>
      </c>
      <c r="BQ241" s="17">
        <v>0.21805965583273099</v>
      </c>
      <c r="BR241" s="17">
        <v>0.100169300610356</v>
      </c>
      <c r="BS241" s="17">
        <v>0.104557718231469</v>
      </c>
      <c r="BT241" s="17">
        <v>0.471416347652658</v>
      </c>
      <c r="BU241" s="17"/>
      <c r="BV241" s="17">
        <v>0.1428838628621</v>
      </c>
      <c r="BW241" s="17">
        <v>0.180909640849964</v>
      </c>
      <c r="BX241" s="17"/>
      <c r="BY241" s="17">
        <v>3.66798720484037E-2</v>
      </c>
      <c r="BZ241" s="17"/>
      <c r="CA241" s="17">
        <v>0.14684016180846701</v>
      </c>
      <c r="CB241" s="17"/>
      <c r="CC241" s="17">
        <v>0.13160855561732601</v>
      </c>
    </row>
    <row r="242" spans="2:81" x14ac:dyDescent="0.3">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row>
    <row r="243" spans="2:81" x14ac:dyDescent="0.3">
      <c r="B243" s="6" t="s">
        <v>217</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row>
    <row r="244" spans="2:81" x14ac:dyDescent="0.3">
      <c r="B244" s="24" t="s">
        <v>214</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row>
    <row r="245" spans="2:81" x14ac:dyDescent="0.3">
      <c r="B245" t="s">
        <v>210</v>
      </c>
      <c r="C245" s="17">
        <v>0.34258632227637698</v>
      </c>
      <c r="D245" s="17">
        <v>0.41595632690716799</v>
      </c>
      <c r="E245" s="17">
        <v>0.27317162956056701</v>
      </c>
      <c r="F245" s="17"/>
      <c r="G245" s="17">
        <v>0.49038091903281</v>
      </c>
      <c r="H245" s="17">
        <v>0.44212503308039702</v>
      </c>
      <c r="I245" s="17">
        <v>0.33250314906595502</v>
      </c>
      <c r="J245" s="17">
        <v>0.34935073778937797</v>
      </c>
      <c r="K245" s="17">
        <v>0.20249036289275099</v>
      </c>
      <c r="L245" s="17">
        <v>0.24998245461304799</v>
      </c>
      <c r="M245" s="17"/>
      <c r="N245" s="17">
        <v>0.421459310648925</v>
      </c>
      <c r="O245" s="17">
        <v>0.33588095758846798</v>
      </c>
      <c r="P245" s="17">
        <v>0.31393616512035</v>
      </c>
      <c r="Q245" s="17">
        <v>0.26310564557143901</v>
      </c>
      <c r="R245" s="17"/>
      <c r="S245" s="17">
        <v>0.46614079795411001</v>
      </c>
      <c r="T245" s="17">
        <v>0.20961280666099799</v>
      </c>
      <c r="U245" s="17">
        <v>0.291307657610201</v>
      </c>
      <c r="V245" s="17">
        <v>0.435453134116078</v>
      </c>
      <c r="W245" s="17">
        <v>0.33428277409967999</v>
      </c>
      <c r="X245" s="17">
        <v>0.33572881485093697</v>
      </c>
      <c r="Y245" s="17">
        <v>0.29772289248332601</v>
      </c>
      <c r="Z245" s="17">
        <v>0.32113180277991799</v>
      </c>
      <c r="AA245" s="17">
        <v>0.24972797096497601</v>
      </c>
      <c r="AB245" s="17">
        <v>0.42099388224787299</v>
      </c>
      <c r="AC245" s="17">
        <v>0.25883382110123998</v>
      </c>
      <c r="AD245" s="17">
        <v>0.388774150802769</v>
      </c>
      <c r="AE245" s="17"/>
      <c r="AF245" s="17" t="s">
        <v>216</v>
      </c>
      <c r="AG245" s="17">
        <v>0.19308758040486501</v>
      </c>
      <c r="AH245" s="17">
        <v>0.314493999042678</v>
      </c>
      <c r="AI245" s="17">
        <v>0.14366622222226</v>
      </c>
      <c r="AJ245" s="17">
        <v>0.27327318805362899</v>
      </c>
      <c r="AK245" s="17">
        <v>0.28169113617119701</v>
      </c>
      <c r="AL245" s="17">
        <v>0.40735746574604498</v>
      </c>
      <c r="AM245" s="17">
        <v>0.23568231444651599</v>
      </c>
      <c r="AN245" s="17">
        <v>0.35478051946967198</v>
      </c>
      <c r="AO245" s="17">
        <v>0.38084352595635901</v>
      </c>
      <c r="AP245" s="17">
        <v>0.43383985963525101</v>
      </c>
      <c r="AQ245" s="17">
        <v>0.61885494256692497</v>
      </c>
      <c r="AR245" s="17">
        <v>0.45784093259117398</v>
      </c>
      <c r="AS245" s="17">
        <v>0.51723239422718004</v>
      </c>
      <c r="AT245" s="17">
        <v>0.38733105316924599</v>
      </c>
      <c r="AU245" s="17">
        <v>0.63512888652946597</v>
      </c>
      <c r="AV245" s="17"/>
      <c r="AW245" s="17">
        <v>0.335611072000294</v>
      </c>
      <c r="AX245" s="17">
        <v>0.35832766717505499</v>
      </c>
      <c r="AY245" s="17"/>
      <c r="AZ245" s="17">
        <v>0.31516326802027</v>
      </c>
      <c r="BA245" s="17">
        <v>0.34886215617267602</v>
      </c>
      <c r="BB245" s="17"/>
      <c r="BC245" s="17">
        <v>0.35059676083958202</v>
      </c>
      <c r="BD245" s="17">
        <v>0.34229303978546599</v>
      </c>
      <c r="BE245" s="17"/>
      <c r="BF245" s="17">
        <v>0.30911946379640398</v>
      </c>
      <c r="BG245" s="17">
        <v>0.34540139259595698</v>
      </c>
      <c r="BH245" s="17"/>
      <c r="BI245" s="17">
        <v>0.193270352930559</v>
      </c>
      <c r="BJ245" s="17">
        <v>0.51440288509615195</v>
      </c>
      <c r="BK245" s="17">
        <v>0.38112667214247498</v>
      </c>
      <c r="BL245" s="17">
        <v>0.20612662039972501</v>
      </c>
      <c r="BM245" s="17">
        <v>0.36399847172106298</v>
      </c>
      <c r="BN245" s="17"/>
      <c r="BO245" s="17">
        <v>0.66053795223912704</v>
      </c>
      <c r="BP245" s="17">
        <v>0.22972716749904301</v>
      </c>
      <c r="BQ245" s="17">
        <v>0.323984293164994</v>
      </c>
      <c r="BR245" s="17">
        <v>0.17339124359000199</v>
      </c>
      <c r="BS245" s="17">
        <v>0.44916161331672799</v>
      </c>
      <c r="BT245" s="17">
        <v>0.12608227336653999</v>
      </c>
      <c r="BU245" s="17"/>
      <c r="BV245" s="17">
        <v>0.65581353892366201</v>
      </c>
      <c r="BW245" s="17">
        <v>0.22528707974748599</v>
      </c>
      <c r="BX245" s="17"/>
      <c r="BY245" s="17">
        <v>0.327643792378084</v>
      </c>
      <c r="BZ245" s="17"/>
      <c r="CA245" s="17">
        <v>0.52572300320343202</v>
      </c>
      <c r="CB245" s="17"/>
      <c r="CC245" s="17">
        <v>0.57300517757145897</v>
      </c>
    </row>
    <row r="246" spans="2:81" x14ac:dyDescent="0.3">
      <c r="B246" t="s">
        <v>211</v>
      </c>
      <c r="C246" s="17">
        <v>0.38935197164553698</v>
      </c>
      <c r="D246" s="17">
        <v>0.373441564230793</v>
      </c>
      <c r="E246" s="17">
        <v>0.40682275716348498</v>
      </c>
      <c r="F246" s="17"/>
      <c r="G246" s="17">
        <v>0.243638107659397</v>
      </c>
      <c r="H246" s="17">
        <v>0.30999269226593201</v>
      </c>
      <c r="I246" s="17">
        <v>0.39417326021095</v>
      </c>
      <c r="J246" s="17">
        <v>0.33178393066221501</v>
      </c>
      <c r="K246" s="17">
        <v>0.56310972345964805</v>
      </c>
      <c r="L246" s="17">
        <v>0.49529297344909601</v>
      </c>
      <c r="M246" s="17"/>
      <c r="N246" s="17">
        <v>0.400069937022214</v>
      </c>
      <c r="O246" s="17">
        <v>0.38744824421646401</v>
      </c>
      <c r="P246" s="17">
        <v>0.37031258105633902</v>
      </c>
      <c r="Q246" s="17">
        <v>0.395910532161106</v>
      </c>
      <c r="R246" s="17"/>
      <c r="S246" s="17">
        <v>0.28277884537210701</v>
      </c>
      <c r="T246" s="17">
        <v>0.55861796116465701</v>
      </c>
      <c r="U246" s="17">
        <v>0.37862727777127902</v>
      </c>
      <c r="V246" s="17">
        <v>0.342041677801803</v>
      </c>
      <c r="W246" s="17">
        <v>0.50759804301072098</v>
      </c>
      <c r="X246" s="17">
        <v>0.30124272015671799</v>
      </c>
      <c r="Y246" s="17">
        <v>0.42658245610129503</v>
      </c>
      <c r="Z246" s="17">
        <v>0.27689364143127199</v>
      </c>
      <c r="AA246" s="17">
        <v>0.48085215937463099</v>
      </c>
      <c r="AB246" s="17">
        <v>0.33856307962091903</v>
      </c>
      <c r="AC246" s="17">
        <v>0.49824876896221898</v>
      </c>
      <c r="AD246" s="17">
        <v>0.37264509996281697</v>
      </c>
      <c r="AE246" s="17"/>
      <c r="AF246" s="17" t="s">
        <v>216</v>
      </c>
      <c r="AG246" s="17">
        <v>0.51642555313370697</v>
      </c>
      <c r="AH246" s="17">
        <v>0.41969583673613498</v>
      </c>
      <c r="AI246" s="17">
        <v>0.52493321949566596</v>
      </c>
      <c r="AJ246" s="17">
        <v>0.44462287504319797</v>
      </c>
      <c r="AK246" s="17">
        <v>0.44623906498000299</v>
      </c>
      <c r="AL246" s="17">
        <v>0.358817744124655</v>
      </c>
      <c r="AM246" s="17">
        <v>0.38944311259895398</v>
      </c>
      <c r="AN246" s="17">
        <v>0.402470747062038</v>
      </c>
      <c r="AO246" s="17">
        <v>0.50003625413816699</v>
      </c>
      <c r="AP246" s="17">
        <v>0.24605103403423201</v>
      </c>
      <c r="AQ246" s="17">
        <v>0.205249341404589</v>
      </c>
      <c r="AR246" s="17">
        <v>0.25704504318391402</v>
      </c>
      <c r="AS246" s="17">
        <v>0.32113358321825197</v>
      </c>
      <c r="AT246" s="17">
        <v>0.34614629845169598</v>
      </c>
      <c r="AU246" s="17">
        <v>0.30687217487962098</v>
      </c>
      <c r="AV246" s="17"/>
      <c r="AW246" s="17">
        <v>0.41429967172318</v>
      </c>
      <c r="AX246" s="17">
        <v>0.34153057707906698</v>
      </c>
      <c r="AY246" s="17"/>
      <c r="AZ246" s="17">
        <v>0.33443356989519002</v>
      </c>
      <c r="BA246" s="17">
        <v>0.40192018392476098</v>
      </c>
      <c r="BB246" s="17"/>
      <c r="BC246" s="17">
        <v>0.34581082153013998</v>
      </c>
      <c r="BD246" s="17">
        <v>0.409209500615897</v>
      </c>
      <c r="BE246" s="17"/>
      <c r="BF246" s="17">
        <v>0.46963269938533603</v>
      </c>
      <c r="BG246" s="17">
        <v>0.38259914499376602</v>
      </c>
      <c r="BH246" s="17"/>
      <c r="BI246" s="17">
        <v>0.63699012964189605</v>
      </c>
      <c r="BJ246" s="17">
        <v>0.26485329512116801</v>
      </c>
      <c r="BK246" s="17">
        <v>0.380114008295799</v>
      </c>
      <c r="BL246" s="17">
        <v>0.53611413082052195</v>
      </c>
      <c r="BM246" s="17">
        <v>0.2495847833323</v>
      </c>
      <c r="BN246" s="17"/>
      <c r="BO246" s="17">
        <v>0.18088922920844999</v>
      </c>
      <c r="BP246" s="17">
        <v>0.61735494032231797</v>
      </c>
      <c r="BQ246" s="17">
        <v>0.45201020770636502</v>
      </c>
      <c r="BR246" s="17">
        <v>0.62686127381396906</v>
      </c>
      <c r="BS246" s="17">
        <v>0.18539809533843499</v>
      </c>
      <c r="BT246" s="17">
        <v>0.22719650077630399</v>
      </c>
      <c r="BU246" s="17"/>
      <c r="BV246" s="17">
        <v>0.18062728182653501</v>
      </c>
      <c r="BW246" s="17">
        <v>0.43705440589948302</v>
      </c>
      <c r="BX246" s="17"/>
      <c r="BY246" s="17">
        <v>0.46679671592164701</v>
      </c>
      <c r="BZ246" s="17"/>
      <c r="CA246" s="17">
        <v>0.303298376930831</v>
      </c>
      <c r="CB246" s="17"/>
      <c r="CC246" s="17">
        <v>0.265072060276831</v>
      </c>
    </row>
    <row r="247" spans="2:81" x14ac:dyDescent="0.3">
      <c r="B247" t="s">
        <v>212</v>
      </c>
      <c r="C247" s="17">
        <v>7.86896289710622E-2</v>
      </c>
      <c r="D247" s="17">
        <v>8.7024817806143101E-2</v>
      </c>
      <c r="E247" s="17">
        <v>7.1011201229329801E-2</v>
      </c>
      <c r="F247" s="17"/>
      <c r="G247" s="17">
        <v>5.8336421694421603E-2</v>
      </c>
      <c r="H247" s="17">
        <v>8.8658957658361098E-2</v>
      </c>
      <c r="I247" s="17">
        <v>0.12284440996068</v>
      </c>
      <c r="J247" s="17">
        <v>0.11301344829288899</v>
      </c>
      <c r="K247" s="17">
        <v>4.06071602714633E-2</v>
      </c>
      <c r="L247" s="17">
        <v>4.1973321058495897E-2</v>
      </c>
      <c r="M247" s="17"/>
      <c r="N247" s="17">
        <v>3.0336116915086701E-2</v>
      </c>
      <c r="O247" s="17">
        <v>6.5980505401707995E-2</v>
      </c>
      <c r="P247" s="17">
        <v>0.147541607795945</v>
      </c>
      <c r="Q247" s="17">
        <v>9.2889422446604905E-2</v>
      </c>
      <c r="R247" s="17"/>
      <c r="S247" s="17">
        <v>0.11171940436224299</v>
      </c>
      <c r="T247" s="17">
        <v>3.7113096955418597E-2</v>
      </c>
      <c r="U247" s="17">
        <v>0.102246178370168</v>
      </c>
      <c r="V247" s="17">
        <v>5.6468256411756401E-2</v>
      </c>
      <c r="W247" s="17">
        <v>0.10436592513345699</v>
      </c>
      <c r="X247" s="17">
        <v>7.99667658174507E-2</v>
      </c>
      <c r="Y247" s="17">
        <v>0.140160415262892</v>
      </c>
      <c r="Z247" s="17">
        <v>9.8290915533124801E-2</v>
      </c>
      <c r="AA247" s="17">
        <v>6.5821590904927701E-2</v>
      </c>
      <c r="AB247" s="17">
        <v>4.8020655482600601E-2</v>
      </c>
      <c r="AC247" s="17">
        <v>0</v>
      </c>
      <c r="AD247" s="17">
        <v>0.113586734818779</v>
      </c>
      <c r="AE247" s="17"/>
      <c r="AF247" s="17" t="s">
        <v>216</v>
      </c>
      <c r="AG247" s="17">
        <v>0.111746092400278</v>
      </c>
      <c r="AH247" s="17">
        <v>4.86601610362149E-2</v>
      </c>
      <c r="AI247" s="17">
        <v>0</v>
      </c>
      <c r="AJ247" s="17">
        <v>0.11661496657989601</v>
      </c>
      <c r="AK247" s="17">
        <v>0.12882901847247499</v>
      </c>
      <c r="AL247" s="17">
        <v>3.2362845670172599E-2</v>
      </c>
      <c r="AM247" s="17">
        <v>0.10006635859482201</v>
      </c>
      <c r="AN247" s="17">
        <v>7.3506461645810997E-2</v>
      </c>
      <c r="AO247" s="17">
        <v>8.3844367134581696E-2</v>
      </c>
      <c r="AP247" s="17">
        <v>4.7033651751228797E-2</v>
      </c>
      <c r="AQ247" s="17">
        <v>5.8909147271604102E-2</v>
      </c>
      <c r="AR247" s="17">
        <v>0.17365991367997799</v>
      </c>
      <c r="AS247" s="17">
        <v>0</v>
      </c>
      <c r="AT247" s="17">
        <v>7.1306128020504303E-2</v>
      </c>
      <c r="AU247" s="17">
        <v>5.7998938590912798E-2</v>
      </c>
      <c r="AV247" s="17"/>
      <c r="AW247" s="17">
        <v>6.7307410395035197E-2</v>
      </c>
      <c r="AX247" s="17">
        <v>9.7749968092632797E-2</v>
      </c>
      <c r="AY247" s="17"/>
      <c r="AZ247" s="17">
        <v>8.3457631194222698E-2</v>
      </c>
      <c r="BA247" s="17">
        <v>7.7598459851449003E-2</v>
      </c>
      <c r="BB247" s="17"/>
      <c r="BC247" s="17">
        <v>9.5847318072572699E-2</v>
      </c>
      <c r="BD247" s="17">
        <v>6.8501401423856897E-2</v>
      </c>
      <c r="BE247" s="17"/>
      <c r="BF247" s="17">
        <v>6.89200721027418E-2</v>
      </c>
      <c r="BG247" s="17">
        <v>7.9511396857997907E-2</v>
      </c>
      <c r="BH247" s="17"/>
      <c r="BI247" s="17">
        <v>4.2711915071992901E-2</v>
      </c>
      <c r="BJ247" s="17">
        <v>2.4342455284564201E-2</v>
      </c>
      <c r="BK247" s="17">
        <v>3.4767118845918203E-2</v>
      </c>
      <c r="BL247" s="17">
        <v>7.3819661555412697E-2</v>
      </c>
      <c r="BM247" s="17">
        <v>0</v>
      </c>
      <c r="BN247" s="17"/>
      <c r="BO247" s="17">
        <v>3.4862535623243901E-2</v>
      </c>
      <c r="BP247" s="17">
        <v>3.7660829266101897E-2</v>
      </c>
      <c r="BQ247" s="17">
        <v>0</v>
      </c>
      <c r="BR247" s="17">
        <v>4.6250780817777899E-2</v>
      </c>
      <c r="BS247" s="17">
        <v>0</v>
      </c>
      <c r="BT247" s="17">
        <v>3.6673708991777097E-2</v>
      </c>
      <c r="BU247" s="17"/>
      <c r="BV247" s="17">
        <v>2.3532988715029499E-2</v>
      </c>
      <c r="BW247" s="17">
        <v>2.5997419552244699E-2</v>
      </c>
      <c r="BX247" s="17"/>
      <c r="BY247" s="17">
        <v>2.9414715118047299E-2</v>
      </c>
      <c r="BZ247" s="17"/>
      <c r="CA247" s="17">
        <v>3.20276501240103E-2</v>
      </c>
      <c r="CB247" s="17"/>
      <c r="CC247" s="17">
        <v>3.1747296331709002E-2</v>
      </c>
    </row>
    <row r="248" spans="2:81" x14ac:dyDescent="0.3">
      <c r="B248" t="s">
        <v>124</v>
      </c>
      <c r="C248" s="17">
        <v>0.189372077107024</v>
      </c>
      <c r="D248" s="17">
        <v>0.123577291055896</v>
      </c>
      <c r="E248" s="17">
        <v>0.24899441204661801</v>
      </c>
      <c r="F248" s="17"/>
      <c r="G248" s="17">
        <v>0.207644551613372</v>
      </c>
      <c r="H248" s="17">
        <v>0.159223316995311</v>
      </c>
      <c r="I248" s="17">
        <v>0.15047918076241501</v>
      </c>
      <c r="J248" s="17">
        <v>0.20585188325551801</v>
      </c>
      <c r="K248" s="17">
        <v>0.19379275337613699</v>
      </c>
      <c r="L248" s="17">
        <v>0.21275125087935901</v>
      </c>
      <c r="M248" s="17"/>
      <c r="N248" s="17">
        <v>0.148134635413775</v>
      </c>
      <c r="O248" s="17">
        <v>0.21069029279335999</v>
      </c>
      <c r="P248" s="17">
        <v>0.16820964602736599</v>
      </c>
      <c r="Q248" s="17">
        <v>0.24809439982084999</v>
      </c>
      <c r="R248" s="17"/>
      <c r="S248" s="17">
        <v>0.13936095231154</v>
      </c>
      <c r="T248" s="17">
        <v>0.194656135218926</v>
      </c>
      <c r="U248" s="17">
        <v>0.227818886248352</v>
      </c>
      <c r="V248" s="17">
        <v>0.16603693167036301</v>
      </c>
      <c r="W248" s="17">
        <v>5.3753257756141898E-2</v>
      </c>
      <c r="X248" s="17">
        <v>0.28306169917489499</v>
      </c>
      <c r="Y248" s="17">
        <v>0.135534236152487</v>
      </c>
      <c r="Z248" s="17">
        <v>0.303683640255686</v>
      </c>
      <c r="AA248" s="17">
        <v>0.20359827875546499</v>
      </c>
      <c r="AB248" s="17">
        <v>0.192422382648608</v>
      </c>
      <c r="AC248" s="17">
        <v>0.24291740993654101</v>
      </c>
      <c r="AD248" s="17">
        <v>0.124994014415634</v>
      </c>
      <c r="AE248" s="17"/>
      <c r="AF248" s="17" t="s">
        <v>216</v>
      </c>
      <c r="AG248" s="17">
        <v>0.17874077406114999</v>
      </c>
      <c r="AH248" s="17">
        <v>0.21715000318497099</v>
      </c>
      <c r="AI248" s="17">
        <v>0.33140055828207399</v>
      </c>
      <c r="AJ248" s="17">
        <v>0.165488970323277</v>
      </c>
      <c r="AK248" s="17">
        <v>0.14324078037632601</v>
      </c>
      <c r="AL248" s="17">
        <v>0.20146194445912799</v>
      </c>
      <c r="AM248" s="17">
        <v>0.27480821435970798</v>
      </c>
      <c r="AN248" s="17">
        <v>0.169242271822479</v>
      </c>
      <c r="AO248" s="17">
        <v>3.5275852770892097E-2</v>
      </c>
      <c r="AP248" s="17">
        <v>0.273075454579288</v>
      </c>
      <c r="AQ248" s="17">
        <v>0.116986568756882</v>
      </c>
      <c r="AR248" s="17">
        <v>0.111454110544934</v>
      </c>
      <c r="AS248" s="17">
        <v>0.16163402255456799</v>
      </c>
      <c r="AT248" s="17">
        <v>0.195216520358554</v>
      </c>
      <c r="AU248" s="17">
        <v>0</v>
      </c>
      <c r="AV248" s="17"/>
      <c r="AW248" s="17">
        <v>0.18278184588149099</v>
      </c>
      <c r="AX248" s="17">
        <v>0.202391787653245</v>
      </c>
      <c r="AY248" s="17"/>
      <c r="AZ248" s="17">
        <v>0.26694553089031797</v>
      </c>
      <c r="BA248" s="17">
        <v>0.171619200051115</v>
      </c>
      <c r="BB248" s="17"/>
      <c r="BC248" s="17">
        <v>0.20774509955770501</v>
      </c>
      <c r="BD248" s="17">
        <v>0.17999605817478001</v>
      </c>
      <c r="BE248" s="17"/>
      <c r="BF248" s="17">
        <v>0.15232776471551901</v>
      </c>
      <c r="BG248" s="17">
        <v>0.19248806555228001</v>
      </c>
      <c r="BH248" s="17"/>
      <c r="BI248" s="17">
        <v>0.12702760235555199</v>
      </c>
      <c r="BJ248" s="17">
        <v>0.19640136449811599</v>
      </c>
      <c r="BK248" s="17">
        <v>0.20399220071580801</v>
      </c>
      <c r="BL248" s="17">
        <v>0.18393958722434101</v>
      </c>
      <c r="BM248" s="17">
        <v>0.38641674494663703</v>
      </c>
      <c r="BN248" s="17"/>
      <c r="BO248" s="17">
        <v>0.123710282929179</v>
      </c>
      <c r="BP248" s="17">
        <v>0.115257062912537</v>
      </c>
      <c r="BQ248" s="17">
        <v>0.22400549912864101</v>
      </c>
      <c r="BR248" s="17">
        <v>0.153496701778251</v>
      </c>
      <c r="BS248" s="17">
        <v>0.36544029134483702</v>
      </c>
      <c r="BT248" s="17">
        <v>0.61004751686537895</v>
      </c>
      <c r="BU248" s="17"/>
      <c r="BV248" s="17">
        <v>0.140026190534774</v>
      </c>
      <c r="BW248" s="17">
        <v>0.31166109480078602</v>
      </c>
      <c r="BX248" s="17"/>
      <c r="BY248" s="17">
        <v>0.176144776582221</v>
      </c>
      <c r="BZ248" s="17"/>
      <c r="CA248" s="17">
        <v>0.13895096974172699</v>
      </c>
      <c r="CB248" s="17"/>
      <c r="CC248" s="17">
        <v>0.130175465820002</v>
      </c>
    </row>
    <row r="249" spans="2:81" x14ac:dyDescent="0.3">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row>
    <row r="250" spans="2:81" x14ac:dyDescent="0.3">
      <c r="B250" s="6" t="s">
        <v>218</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row>
    <row r="251" spans="2:81" x14ac:dyDescent="0.3">
      <c r="B251" s="24" t="s">
        <v>214</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row>
    <row r="252" spans="2:81" x14ac:dyDescent="0.3">
      <c r="B252" t="s">
        <v>210</v>
      </c>
      <c r="C252" s="17">
        <v>0.175517948620034</v>
      </c>
      <c r="D252" s="17">
        <v>0.223515990610859</v>
      </c>
      <c r="E252" s="17">
        <v>0.131982305150663</v>
      </c>
      <c r="F252" s="17"/>
      <c r="G252" s="17">
        <v>0.27889743725746502</v>
      </c>
      <c r="H252" s="17">
        <v>0.27688050197436698</v>
      </c>
      <c r="I252" s="17">
        <v>0.15825363532669301</v>
      </c>
      <c r="J252" s="17">
        <v>5.9423622311914698E-2</v>
      </c>
      <c r="K252" s="17">
        <v>8.9977026517869804E-2</v>
      </c>
      <c r="L252" s="17">
        <v>0.17997508689325201</v>
      </c>
      <c r="M252" s="17"/>
      <c r="N252" s="17">
        <v>0.27477032200058499</v>
      </c>
      <c r="O252" s="17">
        <v>0.22835653173405299</v>
      </c>
      <c r="P252" s="17">
        <v>0.13160818704647401</v>
      </c>
      <c r="Q252" s="17">
        <v>6.950023123495E-2</v>
      </c>
      <c r="R252" s="17"/>
      <c r="S252" s="17">
        <v>0.30792337628813099</v>
      </c>
      <c r="T252" s="17">
        <v>0.16233778013002001</v>
      </c>
      <c r="U252" s="17">
        <v>0.17734367443904001</v>
      </c>
      <c r="V252" s="17">
        <v>0.210526477776423</v>
      </c>
      <c r="W252" s="17">
        <v>9.8080733890677702E-2</v>
      </c>
      <c r="X252" s="17">
        <v>0.117005972446326</v>
      </c>
      <c r="Y252" s="17">
        <v>0.18659420145903499</v>
      </c>
      <c r="Z252" s="17">
        <v>0.16458959962182401</v>
      </c>
      <c r="AA252" s="17">
        <v>0.115194359204691</v>
      </c>
      <c r="AB252" s="17">
        <v>0.13069248115864299</v>
      </c>
      <c r="AC252" s="17">
        <v>0.133248072302665</v>
      </c>
      <c r="AD252" s="17">
        <v>0.22095277263264801</v>
      </c>
      <c r="AE252" s="17"/>
      <c r="AF252" s="17">
        <v>0.30244054457972702</v>
      </c>
      <c r="AG252" s="17">
        <v>0.19620348050265601</v>
      </c>
      <c r="AH252" s="17">
        <v>6.4994781842557095E-2</v>
      </c>
      <c r="AI252" s="17">
        <v>0.16536669221654701</v>
      </c>
      <c r="AJ252" s="17">
        <v>6.9664747834217694E-2</v>
      </c>
      <c r="AK252" s="17">
        <v>0.14465765756850399</v>
      </c>
      <c r="AL252" s="17">
        <v>0.17908624250833999</v>
      </c>
      <c r="AM252" s="17">
        <v>0.20110793033400801</v>
      </c>
      <c r="AN252" s="17">
        <v>4.12284860677972E-2</v>
      </c>
      <c r="AO252" s="17">
        <v>0.252704806099882</v>
      </c>
      <c r="AP252" s="17">
        <v>0.204517154253959</v>
      </c>
      <c r="AQ252" s="17">
        <v>0.23076453709067801</v>
      </c>
      <c r="AR252" s="17">
        <v>0.31867534159755601</v>
      </c>
      <c r="AS252" s="17">
        <v>0.19590128424838801</v>
      </c>
      <c r="AT252" s="17">
        <v>0.32394549328280797</v>
      </c>
      <c r="AU252" s="17">
        <v>0.30207144537131803</v>
      </c>
      <c r="AV252" s="17"/>
      <c r="AW252" s="17">
        <v>0.17299116173979501</v>
      </c>
      <c r="AX252" s="17">
        <v>0.17977096407003801</v>
      </c>
      <c r="AY252" s="17"/>
      <c r="AZ252" s="17">
        <v>0.106393746870333</v>
      </c>
      <c r="BA252" s="17">
        <v>0.191393886694287</v>
      </c>
      <c r="BB252" s="17"/>
      <c r="BC252" s="17">
        <v>0.13881889053201299</v>
      </c>
      <c r="BD252" s="17">
        <v>0.20282519637611901</v>
      </c>
      <c r="BE252" s="17"/>
      <c r="BF252" s="17">
        <v>0.157850449915753</v>
      </c>
      <c r="BG252" s="17">
        <v>0.17688743076216101</v>
      </c>
      <c r="BH252" s="17"/>
      <c r="BI252" s="17">
        <v>7.6439842776105105E-2</v>
      </c>
      <c r="BJ252" s="17">
        <v>0.36536009579666201</v>
      </c>
      <c r="BK252" s="17">
        <v>0.16974349820522799</v>
      </c>
      <c r="BL252" s="17">
        <v>4.3426577362288103E-2</v>
      </c>
      <c r="BM252" s="17">
        <v>8.8075796696223202E-2</v>
      </c>
      <c r="BN252" s="17"/>
      <c r="BO252" s="17">
        <v>0.489427678145196</v>
      </c>
      <c r="BP252" s="17">
        <v>9.4772182148359405E-2</v>
      </c>
      <c r="BQ252" s="17">
        <v>0.13554107163273901</v>
      </c>
      <c r="BR252" s="17">
        <v>7.2705098996434403E-2</v>
      </c>
      <c r="BS252" s="17">
        <v>0.10963310850649</v>
      </c>
      <c r="BT252" s="17">
        <v>2.1911520666556401E-2</v>
      </c>
      <c r="BU252" s="17"/>
      <c r="BV252" s="17">
        <v>0.49476531684880398</v>
      </c>
      <c r="BW252" s="17">
        <v>0.15045803376575101</v>
      </c>
      <c r="BX252" s="17"/>
      <c r="BY252" s="17">
        <v>0.32262543149086398</v>
      </c>
      <c r="BZ252" s="17"/>
      <c r="CA252" s="17">
        <v>0.36687327344583498</v>
      </c>
      <c r="CB252" s="17"/>
      <c r="CC252" s="17">
        <v>0.467071191115354</v>
      </c>
    </row>
    <row r="253" spans="2:81" x14ac:dyDescent="0.3">
      <c r="B253" t="s">
        <v>211</v>
      </c>
      <c r="C253" s="17">
        <v>0.56095542060266401</v>
      </c>
      <c r="D253" s="17">
        <v>0.567332544357806</v>
      </c>
      <c r="E253" s="17">
        <v>0.55269965272990496</v>
      </c>
      <c r="F253" s="17"/>
      <c r="G253" s="17">
        <v>0.56578304837434201</v>
      </c>
      <c r="H253" s="17">
        <v>0.50404424831893402</v>
      </c>
      <c r="I253" s="17">
        <v>0.47920537906725602</v>
      </c>
      <c r="J253" s="17">
        <v>0.55524370354501595</v>
      </c>
      <c r="K253" s="17">
        <v>0.63680790936288001</v>
      </c>
      <c r="L253" s="17">
        <v>0.64380799920146004</v>
      </c>
      <c r="M253" s="17"/>
      <c r="N253" s="17">
        <v>0.52258735775524401</v>
      </c>
      <c r="O253" s="17">
        <v>0.51244418743455</v>
      </c>
      <c r="P253" s="17">
        <v>0.62240763224076701</v>
      </c>
      <c r="Q253" s="17">
        <v>0.58711448910023001</v>
      </c>
      <c r="R253" s="17"/>
      <c r="S253" s="17">
        <v>0.44700523182725099</v>
      </c>
      <c r="T253" s="17">
        <v>0.61931298074063301</v>
      </c>
      <c r="U253" s="17">
        <v>0.66200893166330299</v>
      </c>
      <c r="V253" s="17">
        <v>0.50080368641038298</v>
      </c>
      <c r="W253" s="17">
        <v>0.59448368630515003</v>
      </c>
      <c r="X253" s="17">
        <v>0.67581261413527205</v>
      </c>
      <c r="Y253" s="17">
        <v>0.50205647253087204</v>
      </c>
      <c r="Z253" s="17">
        <v>0.50268488951356405</v>
      </c>
      <c r="AA253" s="17">
        <v>0.57852446583969197</v>
      </c>
      <c r="AB253" s="17">
        <v>0.59478905098766099</v>
      </c>
      <c r="AC253" s="17">
        <v>0.49666161741333997</v>
      </c>
      <c r="AD253" s="17">
        <v>0.56918490244251796</v>
      </c>
      <c r="AE253" s="17"/>
      <c r="AF253" s="17">
        <v>0.69755945542027298</v>
      </c>
      <c r="AG253" s="17">
        <v>0.46249306640117999</v>
      </c>
      <c r="AH253" s="17">
        <v>0.33353103552436603</v>
      </c>
      <c r="AI253" s="17">
        <v>0.51598785419843995</v>
      </c>
      <c r="AJ253" s="17">
        <v>0.84141611930805604</v>
      </c>
      <c r="AK253" s="17">
        <v>0.49884429226980098</v>
      </c>
      <c r="AL253" s="17">
        <v>0.54084042173788005</v>
      </c>
      <c r="AM253" s="17">
        <v>0.52824784524068702</v>
      </c>
      <c r="AN253" s="17">
        <v>0.80210495010629401</v>
      </c>
      <c r="AO253" s="17">
        <v>0.61903424156002096</v>
      </c>
      <c r="AP253" s="17">
        <v>0.53514663038124699</v>
      </c>
      <c r="AQ253" s="17">
        <v>0.49575483791789299</v>
      </c>
      <c r="AR253" s="17">
        <v>0.47742534429694899</v>
      </c>
      <c r="AS253" s="17">
        <v>0.44503547557192202</v>
      </c>
      <c r="AT253" s="17">
        <v>0.30337234952337999</v>
      </c>
      <c r="AU253" s="17">
        <v>0.46084557433668799</v>
      </c>
      <c r="AV253" s="17"/>
      <c r="AW253" s="17">
        <v>0.60362377465267703</v>
      </c>
      <c r="AX253" s="17">
        <v>0.50244699159065598</v>
      </c>
      <c r="AY253" s="17"/>
      <c r="AZ253" s="17">
        <v>0.58661327790654705</v>
      </c>
      <c r="BA253" s="17">
        <v>0.55506251271564899</v>
      </c>
      <c r="BB253" s="17"/>
      <c r="BC253" s="17">
        <v>0.59207453755416795</v>
      </c>
      <c r="BD253" s="17">
        <v>0.53313708639125101</v>
      </c>
      <c r="BE253" s="17"/>
      <c r="BF253" s="17">
        <v>0.50077332226398497</v>
      </c>
      <c r="BG253" s="17">
        <v>0.565620388198251</v>
      </c>
      <c r="BH253" s="17"/>
      <c r="BI253" s="17">
        <v>0.81688929211942096</v>
      </c>
      <c r="BJ253" s="17">
        <v>0.41647768206079</v>
      </c>
      <c r="BK253" s="17">
        <v>0.49812943269948901</v>
      </c>
      <c r="BL253" s="17">
        <v>0.84259074587015703</v>
      </c>
      <c r="BM253" s="17">
        <v>0.62997979825658801</v>
      </c>
      <c r="BN253" s="17"/>
      <c r="BO253" s="17">
        <v>0.281984728578487</v>
      </c>
      <c r="BP253" s="17">
        <v>0.79267542846536498</v>
      </c>
      <c r="BQ253" s="17">
        <v>0.72845517375199798</v>
      </c>
      <c r="BR253" s="17">
        <v>0.84913515302095199</v>
      </c>
      <c r="BS253" s="17">
        <v>0.64291035073840197</v>
      </c>
      <c r="BT253" s="17">
        <v>0.349460615425638</v>
      </c>
      <c r="BU253" s="17"/>
      <c r="BV253" s="17">
        <v>0.28581064400748901</v>
      </c>
      <c r="BW253" s="17">
        <v>0.63347523199589595</v>
      </c>
      <c r="BX253" s="17"/>
      <c r="BY253" s="17">
        <v>0.54090360938169302</v>
      </c>
      <c r="BZ253" s="17"/>
      <c r="CA253" s="17">
        <v>0.47690794058941099</v>
      </c>
      <c r="CB253" s="17"/>
      <c r="CC253" s="17">
        <v>0.42495002876632398</v>
      </c>
    </row>
    <row r="254" spans="2:81" x14ac:dyDescent="0.3">
      <c r="B254" t="s">
        <v>212</v>
      </c>
      <c r="C254" s="17">
        <v>8.2457281401890001E-2</v>
      </c>
      <c r="D254" s="17">
        <v>5.9092489129677801E-2</v>
      </c>
      <c r="E254" s="17">
        <v>0.104547317886306</v>
      </c>
      <c r="F254" s="17"/>
      <c r="G254" s="17">
        <v>9.2857819862466204E-2</v>
      </c>
      <c r="H254" s="17">
        <v>8.6525029588498406E-2</v>
      </c>
      <c r="I254" s="17">
        <v>0.14783262741453701</v>
      </c>
      <c r="J254" s="17">
        <v>5.7125972609775998E-2</v>
      </c>
      <c r="K254" s="17">
        <v>4.4291120810325997E-2</v>
      </c>
      <c r="L254" s="17">
        <v>5.6513800474645999E-2</v>
      </c>
      <c r="M254" s="17"/>
      <c r="N254" s="17">
        <v>5.1484890024463402E-2</v>
      </c>
      <c r="O254" s="17">
        <v>8.0298248230949498E-2</v>
      </c>
      <c r="P254" s="17">
        <v>0.103819269933281</v>
      </c>
      <c r="Q254" s="17">
        <v>9.6963749220459194E-2</v>
      </c>
      <c r="R254" s="17"/>
      <c r="S254" s="17">
        <v>6.2422963682561602E-2</v>
      </c>
      <c r="T254" s="17">
        <v>7.1328469904954506E-2</v>
      </c>
      <c r="U254" s="17">
        <v>8.5376899832857497E-2</v>
      </c>
      <c r="V254" s="17">
        <v>0.124009325176364</v>
      </c>
      <c r="W254" s="17">
        <v>0.104997884290527</v>
      </c>
      <c r="X254" s="17">
        <v>5.3408748968881703E-2</v>
      </c>
      <c r="Y254" s="17">
        <v>5.1098063914652797E-2</v>
      </c>
      <c r="Z254" s="17">
        <v>8.3504456255090106E-2</v>
      </c>
      <c r="AA254" s="17">
        <v>2.6470997878507398E-2</v>
      </c>
      <c r="AB254" s="17">
        <v>0.13641780982356</v>
      </c>
      <c r="AC254" s="17">
        <v>0.14514689453909699</v>
      </c>
      <c r="AD254" s="17">
        <v>0.113870964608051</v>
      </c>
      <c r="AE254" s="17"/>
      <c r="AF254" s="17">
        <v>0</v>
      </c>
      <c r="AG254" s="17">
        <v>5.0613053015587099E-2</v>
      </c>
      <c r="AH254" s="17">
        <v>0.30208104453090001</v>
      </c>
      <c r="AI254" s="17">
        <v>0.126325669003228</v>
      </c>
      <c r="AJ254" s="17">
        <v>2.1124068663404501E-2</v>
      </c>
      <c r="AK254" s="17">
        <v>0.11327706540948</v>
      </c>
      <c r="AL254" s="17">
        <v>2.88251249293906E-2</v>
      </c>
      <c r="AM254" s="17">
        <v>8.5358976443626902E-2</v>
      </c>
      <c r="AN254" s="17">
        <v>7.8632691598089999E-2</v>
      </c>
      <c r="AO254" s="17">
        <v>4.3310133629217901E-2</v>
      </c>
      <c r="AP254" s="17">
        <v>0.10664257139838799</v>
      </c>
      <c r="AQ254" s="17">
        <v>9.8733079892173101E-2</v>
      </c>
      <c r="AR254" s="17">
        <v>4.1302260924114598E-2</v>
      </c>
      <c r="AS254" s="17">
        <v>0</v>
      </c>
      <c r="AT254" s="17">
        <v>0.37268215719381098</v>
      </c>
      <c r="AU254" s="17">
        <v>0</v>
      </c>
      <c r="AV254" s="17"/>
      <c r="AW254" s="17">
        <v>8.2182839099051996E-2</v>
      </c>
      <c r="AX254" s="17">
        <v>8.3253397860641107E-2</v>
      </c>
      <c r="AY254" s="17"/>
      <c r="AZ254" s="17">
        <v>0.14604826484276701</v>
      </c>
      <c r="BA254" s="17">
        <v>6.7852172197969393E-2</v>
      </c>
      <c r="BB254" s="17"/>
      <c r="BC254" s="17">
        <v>9.7747639081362497E-2</v>
      </c>
      <c r="BD254" s="17">
        <v>7.2110391058389803E-2</v>
      </c>
      <c r="BE254" s="17"/>
      <c r="BF254" s="17">
        <v>0.12433949326601</v>
      </c>
      <c r="BG254" s="17">
        <v>7.9210814984615796E-2</v>
      </c>
      <c r="BH254" s="17"/>
      <c r="BI254" s="17">
        <v>3.4015529092716497E-2</v>
      </c>
      <c r="BJ254" s="17">
        <v>4.0651115361589801E-2</v>
      </c>
      <c r="BK254" s="17">
        <v>0</v>
      </c>
      <c r="BL254" s="17">
        <v>6.0756473267715001E-2</v>
      </c>
      <c r="BM254" s="17">
        <v>3.5536528817755798E-2</v>
      </c>
      <c r="BN254" s="17"/>
      <c r="BO254" s="17">
        <v>3.5932540812160699E-2</v>
      </c>
      <c r="BP254" s="17">
        <v>4.6102637356953698E-2</v>
      </c>
      <c r="BQ254" s="17">
        <v>0</v>
      </c>
      <c r="BR254" s="17">
        <v>5.3906684119203699E-2</v>
      </c>
      <c r="BS254" s="17">
        <v>2.6919141270277901E-2</v>
      </c>
      <c r="BT254" s="17">
        <v>4.76190774386933E-2</v>
      </c>
      <c r="BU254" s="17"/>
      <c r="BV254" s="17">
        <v>4.0774638487565802E-2</v>
      </c>
      <c r="BW254" s="17">
        <v>4.0445981640825697E-2</v>
      </c>
      <c r="BX254" s="17"/>
      <c r="BY254" s="17">
        <v>4.5932144088988103E-2</v>
      </c>
      <c r="BZ254" s="17"/>
      <c r="CA254" s="17">
        <v>3.1897522590431597E-2</v>
      </c>
      <c r="CB254" s="17"/>
      <c r="CC254" s="17">
        <v>1.17662376738965E-2</v>
      </c>
    </row>
    <row r="255" spans="2:81" x14ac:dyDescent="0.3">
      <c r="B255" t="s">
        <v>124</v>
      </c>
      <c r="C255" s="17">
        <v>0.181069349375412</v>
      </c>
      <c r="D255" s="17">
        <v>0.15005897590165801</v>
      </c>
      <c r="E255" s="17">
        <v>0.21077072423312601</v>
      </c>
      <c r="F255" s="17"/>
      <c r="G255" s="17">
        <v>6.2461694505726403E-2</v>
      </c>
      <c r="H255" s="17">
        <v>0.1325502201182</v>
      </c>
      <c r="I255" s="17">
        <v>0.21470835819151499</v>
      </c>
      <c r="J255" s="17">
        <v>0.32820670153329301</v>
      </c>
      <c r="K255" s="17">
        <v>0.22892394330892399</v>
      </c>
      <c r="L255" s="17">
        <v>0.11970311343064199</v>
      </c>
      <c r="M255" s="17"/>
      <c r="N255" s="17">
        <v>0.15115743021970801</v>
      </c>
      <c r="O255" s="17">
        <v>0.17890103260044801</v>
      </c>
      <c r="P255" s="17">
        <v>0.14216491077947899</v>
      </c>
      <c r="Q255" s="17">
        <v>0.24642153044435999</v>
      </c>
      <c r="R255" s="17"/>
      <c r="S255" s="17">
        <v>0.18264842820205601</v>
      </c>
      <c r="T255" s="17">
        <v>0.147020769224393</v>
      </c>
      <c r="U255" s="17">
        <v>7.5270494064799007E-2</v>
      </c>
      <c r="V255" s="17">
        <v>0.16466051063682999</v>
      </c>
      <c r="W255" s="17">
        <v>0.20243769551364599</v>
      </c>
      <c r="X255" s="17">
        <v>0.15377266444952101</v>
      </c>
      <c r="Y255" s="17">
        <v>0.26025126209543997</v>
      </c>
      <c r="Z255" s="17">
        <v>0.24922105460952201</v>
      </c>
      <c r="AA255" s="17">
        <v>0.27981017707710998</v>
      </c>
      <c r="AB255" s="17">
        <v>0.13810065803013699</v>
      </c>
      <c r="AC255" s="17">
        <v>0.22494341574489701</v>
      </c>
      <c r="AD255" s="17">
        <v>9.5991360316783E-2</v>
      </c>
      <c r="AE255" s="17"/>
      <c r="AF255" s="17">
        <v>0</v>
      </c>
      <c r="AG255" s="17">
        <v>0.29069040008057601</v>
      </c>
      <c r="AH255" s="17">
        <v>0.29939313810217699</v>
      </c>
      <c r="AI255" s="17">
        <v>0.192319784581785</v>
      </c>
      <c r="AJ255" s="17">
        <v>6.77950641943217E-2</v>
      </c>
      <c r="AK255" s="17">
        <v>0.24322098475221501</v>
      </c>
      <c r="AL255" s="17">
        <v>0.25124821082438897</v>
      </c>
      <c r="AM255" s="17">
        <v>0.185285247981679</v>
      </c>
      <c r="AN255" s="17">
        <v>7.8033872227818601E-2</v>
      </c>
      <c r="AO255" s="17">
        <v>8.49508187108792E-2</v>
      </c>
      <c r="AP255" s="17">
        <v>0.153693643966406</v>
      </c>
      <c r="AQ255" s="17">
        <v>0.174747545099256</v>
      </c>
      <c r="AR255" s="17">
        <v>0.16259705318138001</v>
      </c>
      <c r="AS255" s="17">
        <v>0.35906324017968999</v>
      </c>
      <c r="AT255" s="17">
        <v>0</v>
      </c>
      <c r="AU255" s="17">
        <v>0.23708298029199401</v>
      </c>
      <c r="AV255" s="17"/>
      <c r="AW255" s="17">
        <v>0.141202224508476</v>
      </c>
      <c r="AX255" s="17">
        <v>0.234528646478665</v>
      </c>
      <c r="AY255" s="17"/>
      <c r="AZ255" s="17">
        <v>0.16094471038035399</v>
      </c>
      <c r="BA255" s="17">
        <v>0.18569142839209499</v>
      </c>
      <c r="BB255" s="17"/>
      <c r="BC255" s="17">
        <v>0.17135893283245701</v>
      </c>
      <c r="BD255" s="17">
        <v>0.19192732617423999</v>
      </c>
      <c r="BE255" s="17"/>
      <c r="BF255" s="17">
        <v>0.21703673455425199</v>
      </c>
      <c r="BG255" s="17">
        <v>0.178281366054973</v>
      </c>
      <c r="BH255" s="17"/>
      <c r="BI255" s="17">
        <v>7.2655336011756999E-2</v>
      </c>
      <c r="BJ255" s="17">
        <v>0.17751110678095799</v>
      </c>
      <c r="BK255" s="17">
        <v>0.332127069095283</v>
      </c>
      <c r="BL255" s="17">
        <v>5.3226203499840301E-2</v>
      </c>
      <c r="BM255" s="17">
        <v>0.246407876229433</v>
      </c>
      <c r="BN255" s="17"/>
      <c r="BO255" s="17">
        <v>0.19265505246415601</v>
      </c>
      <c r="BP255" s="17">
        <v>6.6449752029322198E-2</v>
      </c>
      <c r="BQ255" s="17">
        <v>0.13600375461526301</v>
      </c>
      <c r="BR255" s="17">
        <v>2.4253063863409599E-2</v>
      </c>
      <c r="BS255" s="17">
        <v>0.220537399484831</v>
      </c>
      <c r="BT255" s="17">
        <v>0.58100878646911203</v>
      </c>
      <c r="BU255" s="17"/>
      <c r="BV255" s="17">
        <v>0.17864940065613999</v>
      </c>
      <c r="BW255" s="17">
        <v>0.17562075259752699</v>
      </c>
      <c r="BX255" s="17"/>
      <c r="BY255" s="17">
        <v>9.0538815038454706E-2</v>
      </c>
      <c r="BZ255" s="17"/>
      <c r="CA255" s="17">
        <v>0.124321263374323</v>
      </c>
      <c r="CB255" s="17"/>
      <c r="CC255" s="17">
        <v>9.6212542444425897E-2</v>
      </c>
    </row>
    <row r="256" spans="2:81" x14ac:dyDescent="0.3">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row>
    <row r="257" spans="2:81" x14ac:dyDescent="0.3">
      <c r="B257" s="6" t="s">
        <v>219</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row>
    <row r="258" spans="2:81" x14ac:dyDescent="0.3">
      <c r="B258" s="24" t="s">
        <v>214</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row>
    <row r="259" spans="2:81" x14ac:dyDescent="0.3">
      <c r="B259" t="s">
        <v>210</v>
      </c>
      <c r="C259" s="17">
        <v>0.29807984263248299</v>
      </c>
      <c r="D259" s="17">
        <v>0.30940304185366901</v>
      </c>
      <c r="E259" s="17">
        <v>0.28874002940932503</v>
      </c>
      <c r="F259" s="17"/>
      <c r="G259" s="17">
        <v>0.40065430608375402</v>
      </c>
      <c r="H259" s="17">
        <v>0.352431657894759</v>
      </c>
      <c r="I259" s="17">
        <v>0.31880080624753598</v>
      </c>
      <c r="J259" s="17">
        <v>0.30293508412324199</v>
      </c>
      <c r="K259" s="17">
        <v>0.20632750796563901</v>
      </c>
      <c r="L259" s="17">
        <v>0.24199365441824</v>
      </c>
      <c r="M259" s="17"/>
      <c r="N259" s="17">
        <v>0.372647700637526</v>
      </c>
      <c r="O259" s="17">
        <v>0.32728512060367898</v>
      </c>
      <c r="P259" s="17">
        <v>0.23730895270315899</v>
      </c>
      <c r="Q259" s="17">
        <v>0.25981956559632602</v>
      </c>
      <c r="R259" s="17"/>
      <c r="S259" s="17">
        <v>0.39232447662591202</v>
      </c>
      <c r="T259" s="17">
        <v>0.25046539938806101</v>
      </c>
      <c r="U259" s="17">
        <v>0.13017465722145</v>
      </c>
      <c r="V259" s="17">
        <v>0.200940001758315</v>
      </c>
      <c r="W259" s="17">
        <v>0.31805605214729099</v>
      </c>
      <c r="X259" s="17">
        <v>0.44640972522411898</v>
      </c>
      <c r="Y259" s="17">
        <v>0.39399050335035302</v>
      </c>
      <c r="Z259" s="17">
        <v>0.371129031442965</v>
      </c>
      <c r="AA259" s="17">
        <v>0.28292773320686199</v>
      </c>
      <c r="AB259" s="17">
        <v>0.39918881901791098</v>
      </c>
      <c r="AC259" s="17">
        <v>0.17653351463698</v>
      </c>
      <c r="AD259" s="17">
        <v>0.125072695300214</v>
      </c>
      <c r="AE259" s="17"/>
      <c r="AF259" s="17">
        <v>1</v>
      </c>
      <c r="AG259" s="17">
        <v>0.218402662772477</v>
      </c>
      <c r="AH259" s="17">
        <v>0.211047959473148</v>
      </c>
      <c r="AI259" s="17">
        <v>0.39258102526752098</v>
      </c>
      <c r="AJ259" s="17">
        <v>0.32189657453231701</v>
      </c>
      <c r="AK259" s="17">
        <v>0.33000020091251597</v>
      </c>
      <c r="AL259" s="17">
        <v>0.36616850486938701</v>
      </c>
      <c r="AM259" s="17">
        <v>0.33527447286053302</v>
      </c>
      <c r="AN259" s="17">
        <v>0.17429142678707599</v>
      </c>
      <c r="AO259" s="17">
        <v>0.32930938448495001</v>
      </c>
      <c r="AP259" s="17">
        <v>0.236666644627755</v>
      </c>
      <c r="AQ259" s="17">
        <v>0.190891023040832</v>
      </c>
      <c r="AR259" s="17">
        <v>0.30530615899798402</v>
      </c>
      <c r="AS259" s="17">
        <v>0.31078105411579299</v>
      </c>
      <c r="AT259" s="17">
        <v>0.39070200391987198</v>
      </c>
      <c r="AU259" s="17">
        <v>0.46955471260839998</v>
      </c>
      <c r="AV259" s="17"/>
      <c r="AW259" s="17">
        <v>0.28713063244985998</v>
      </c>
      <c r="AX259" s="17">
        <v>0.31445482331806901</v>
      </c>
      <c r="AY259" s="17"/>
      <c r="AZ259" s="17">
        <v>0.35399396549871698</v>
      </c>
      <c r="BA259" s="17">
        <v>0.285153244745599</v>
      </c>
      <c r="BB259" s="17"/>
      <c r="BC259" s="17">
        <v>0.30245770082255902</v>
      </c>
      <c r="BD259" s="17">
        <v>0.29017649093224102</v>
      </c>
      <c r="BE259" s="17"/>
      <c r="BF259" s="17">
        <v>0.40729625449007101</v>
      </c>
      <c r="BG259" s="17">
        <v>0.29002976256719798</v>
      </c>
      <c r="BH259" s="17"/>
      <c r="BI259" s="17">
        <v>9.3835333330267195E-2</v>
      </c>
      <c r="BJ259" s="17">
        <v>0.55298390987525003</v>
      </c>
      <c r="BK259" s="17">
        <v>0.195006806230857</v>
      </c>
      <c r="BL259" s="17">
        <v>0.120644405362441</v>
      </c>
      <c r="BM259" s="17">
        <v>0.243585225384813</v>
      </c>
      <c r="BN259" s="17"/>
      <c r="BO259" s="17">
        <v>0.68308836333004896</v>
      </c>
      <c r="BP259" s="17">
        <v>7.2665407685135602E-2</v>
      </c>
      <c r="BQ259" s="17">
        <v>0.245654618126527</v>
      </c>
      <c r="BR259" s="17">
        <v>0.16711092957984</v>
      </c>
      <c r="BS259" s="17">
        <v>0.33437654951718598</v>
      </c>
      <c r="BT259" s="17">
        <v>0.212212056554378</v>
      </c>
      <c r="BU259" s="17"/>
      <c r="BV259" s="17">
        <v>0.681263424385948</v>
      </c>
      <c r="BW259" s="17">
        <v>0.29931395933254901</v>
      </c>
      <c r="BX259" s="17"/>
      <c r="BY259" s="17">
        <v>0.39196871408752498</v>
      </c>
      <c r="BZ259" s="17"/>
      <c r="CA259" s="17">
        <v>0.56666400603636702</v>
      </c>
      <c r="CB259" s="17"/>
      <c r="CC259" s="17">
        <v>0.56824394647361798</v>
      </c>
    </row>
    <row r="260" spans="2:81" x14ac:dyDescent="0.3">
      <c r="B260" t="s">
        <v>211</v>
      </c>
      <c r="C260" s="17">
        <v>0.406478049463945</v>
      </c>
      <c r="D260" s="17">
        <v>0.411639423355184</v>
      </c>
      <c r="E260" s="17">
        <v>0.40335237343131503</v>
      </c>
      <c r="F260" s="17"/>
      <c r="G260" s="17">
        <v>0.326007034788728</v>
      </c>
      <c r="H260" s="17">
        <v>0.41777957346577099</v>
      </c>
      <c r="I260" s="17">
        <v>0.39774708022565702</v>
      </c>
      <c r="J260" s="17">
        <v>0.33322256453009802</v>
      </c>
      <c r="K260" s="17">
        <v>0.42348472380025698</v>
      </c>
      <c r="L260" s="17">
        <v>0.48765074014459497</v>
      </c>
      <c r="M260" s="17"/>
      <c r="N260" s="17">
        <v>0.37099065777071299</v>
      </c>
      <c r="O260" s="17">
        <v>0.42196033727051702</v>
      </c>
      <c r="P260" s="17">
        <v>0.50022016131542801</v>
      </c>
      <c r="Q260" s="17">
        <v>0.35417262119541199</v>
      </c>
      <c r="R260" s="17"/>
      <c r="S260" s="17">
        <v>0.35564044890175101</v>
      </c>
      <c r="T260" s="17">
        <v>0.44037640571648101</v>
      </c>
      <c r="U260" s="17">
        <v>0.47261740202628999</v>
      </c>
      <c r="V260" s="17">
        <v>0.41456585584633299</v>
      </c>
      <c r="W260" s="17">
        <v>0.42225921035656699</v>
      </c>
      <c r="X260" s="17">
        <v>0.351159688639052</v>
      </c>
      <c r="Y260" s="17">
        <v>0.37016306170989499</v>
      </c>
      <c r="Z260" s="17">
        <v>0.42279749287708801</v>
      </c>
      <c r="AA260" s="17">
        <v>0.51681308703330897</v>
      </c>
      <c r="AB260" s="17">
        <v>0.354253997250631</v>
      </c>
      <c r="AC260" s="17">
        <v>0.33091687124369401</v>
      </c>
      <c r="AD260" s="17">
        <v>0.31912677983888699</v>
      </c>
      <c r="AE260" s="17"/>
      <c r="AF260" s="17">
        <v>0</v>
      </c>
      <c r="AG260" s="17">
        <v>0.32090785176087999</v>
      </c>
      <c r="AH260" s="17">
        <v>0.35585362417635402</v>
      </c>
      <c r="AI260" s="17">
        <v>0.45646946038119701</v>
      </c>
      <c r="AJ260" s="17">
        <v>0.43710399933041599</v>
      </c>
      <c r="AK260" s="17">
        <v>0.32734629952683703</v>
      </c>
      <c r="AL260" s="17">
        <v>0.40899730984455401</v>
      </c>
      <c r="AM260" s="17">
        <v>0.47407645603278198</v>
      </c>
      <c r="AN260" s="17">
        <v>0.51700968688933702</v>
      </c>
      <c r="AO260" s="17">
        <v>0.32991817547646501</v>
      </c>
      <c r="AP260" s="17">
        <v>0.49132911029918203</v>
      </c>
      <c r="AQ260" s="17">
        <v>0.44749691021711702</v>
      </c>
      <c r="AR260" s="17">
        <v>0.28789608998758198</v>
      </c>
      <c r="AS260" s="17">
        <v>0.27872370198420998</v>
      </c>
      <c r="AT260" s="17">
        <v>0.60929799608012802</v>
      </c>
      <c r="AU260" s="17">
        <v>0.453046732325256</v>
      </c>
      <c r="AV260" s="17"/>
      <c r="AW260" s="17">
        <v>0.44118868901927299</v>
      </c>
      <c r="AX260" s="17">
        <v>0.354566903105199</v>
      </c>
      <c r="AY260" s="17"/>
      <c r="AZ260" s="17">
        <v>0.41753707369729398</v>
      </c>
      <c r="BA260" s="17">
        <v>0.40392135087050002</v>
      </c>
      <c r="BB260" s="17"/>
      <c r="BC260" s="17">
        <v>0.41021786487714301</v>
      </c>
      <c r="BD260" s="17">
        <v>0.40560013774927001</v>
      </c>
      <c r="BE260" s="17"/>
      <c r="BF260" s="17">
        <v>0.285756078073235</v>
      </c>
      <c r="BG260" s="17">
        <v>0.41537617675823402</v>
      </c>
      <c r="BH260" s="17"/>
      <c r="BI260" s="17">
        <v>0.65477498624406205</v>
      </c>
      <c r="BJ260" s="17">
        <v>0.31147736667973203</v>
      </c>
      <c r="BK260" s="17">
        <v>0.45232196552806903</v>
      </c>
      <c r="BL260" s="17">
        <v>0.66624163802721004</v>
      </c>
      <c r="BM260" s="17">
        <v>0.43747085823076798</v>
      </c>
      <c r="BN260" s="17"/>
      <c r="BO260" s="17">
        <v>0.21448799219088199</v>
      </c>
      <c r="BP260" s="17">
        <v>0.70169714206067502</v>
      </c>
      <c r="BQ260" s="17">
        <v>0.53014629845818195</v>
      </c>
      <c r="BR260" s="17">
        <v>0.67500576849338401</v>
      </c>
      <c r="BS260" s="17">
        <v>0.35307651704991699</v>
      </c>
      <c r="BT260" s="17">
        <v>0.159560051700117</v>
      </c>
      <c r="BU260" s="17"/>
      <c r="BV260" s="17">
        <v>0.223106479129101</v>
      </c>
      <c r="BW260" s="17">
        <v>0.48622887521084501</v>
      </c>
      <c r="BX260" s="17"/>
      <c r="BY260" s="17">
        <v>0.51503038447687399</v>
      </c>
      <c r="BZ260" s="17"/>
      <c r="CA260" s="17">
        <v>0.31946401930301799</v>
      </c>
      <c r="CB260" s="17"/>
      <c r="CC260" s="17">
        <v>0.34690297409564302</v>
      </c>
    </row>
    <row r="261" spans="2:81" x14ac:dyDescent="0.3">
      <c r="B261" t="s">
        <v>212</v>
      </c>
      <c r="C261" s="17">
        <v>0.11370576047336001</v>
      </c>
      <c r="D261" s="17">
        <v>0.11514124359213999</v>
      </c>
      <c r="E261" s="17">
        <v>0.112839189386209</v>
      </c>
      <c r="F261" s="17"/>
      <c r="G261" s="17">
        <v>0.100267732642976</v>
      </c>
      <c r="H261" s="17">
        <v>0.14083397272669301</v>
      </c>
      <c r="I261" s="17">
        <v>0.144484106625518</v>
      </c>
      <c r="J261" s="17">
        <v>0.130181709893715</v>
      </c>
      <c r="K261" s="17">
        <v>0.14439385057003601</v>
      </c>
      <c r="L261" s="17">
        <v>5.1592704673441597E-2</v>
      </c>
      <c r="M261" s="17"/>
      <c r="N261" s="17">
        <v>0.108351178452213</v>
      </c>
      <c r="O261" s="17">
        <v>8.3235397728401106E-2</v>
      </c>
      <c r="P261" s="17">
        <v>5.8345498288649003E-2</v>
      </c>
      <c r="Q261" s="17">
        <v>0.187358915816319</v>
      </c>
      <c r="R261" s="17"/>
      <c r="S261" s="17">
        <v>9.7980732403456394E-2</v>
      </c>
      <c r="T261" s="17">
        <v>0.119534027750775</v>
      </c>
      <c r="U261" s="17">
        <v>0.11103089504835401</v>
      </c>
      <c r="V261" s="17">
        <v>0.17742137885323001</v>
      </c>
      <c r="W261" s="17">
        <v>0.12831141694715101</v>
      </c>
      <c r="X261" s="17">
        <v>6.0936433451658903E-2</v>
      </c>
      <c r="Y261" s="17">
        <v>0.10570279658316099</v>
      </c>
      <c r="Z261" s="17">
        <v>8.1173116432318101E-2</v>
      </c>
      <c r="AA261" s="17">
        <v>5.93272178451167E-2</v>
      </c>
      <c r="AB261" s="17">
        <v>5.46445742209032E-2</v>
      </c>
      <c r="AC261" s="17">
        <v>0.239375670495452</v>
      </c>
      <c r="AD261" s="17">
        <v>0.26868062819885502</v>
      </c>
      <c r="AE261" s="17"/>
      <c r="AF261" s="17">
        <v>0</v>
      </c>
      <c r="AG261" s="17">
        <v>0.139935344109238</v>
      </c>
      <c r="AH261" s="17">
        <v>0.231181206627457</v>
      </c>
      <c r="AI261" s="17">
        <v>3.2797801795459498E-2</v>
      </c>
      <c r="AJ261" s="17">
        <v>6.2549888836903295E-2</v>
      </c>
      <c r="AK261" s="17">
        <v>0.170198606924407</v>
      </c>
      <c r="AL261" s="17">
        <v>8.5878648655020998E-2</v>
      </c>
      <c r="AM261" s="17">
        <v>2.89508991587515E-2</v>
      </c>
      <c r="AN261" s="17">
        <v>0.13727196706101899</v>
      </c>
      <c r="AO261" s="17">
        <v>8.0764545137568006E-2</v>
      </c>
      <c r="AP261" s="17">
        <v>8.3047056339368805E-2</v>
      </c>
      <c r="AQ261" s="17">
        <v>0.16732866655273501</v>
      </c>
      <c r="AR261" s="17">
        <v>0.22322723303883801</v>
      </c>
      <c r="AS261" s="17">
        <v>0.207100431542351</v>
      </c>
      <c r="AT261" s="17">
        <v>0</v>
      </c>
      <c r="AU261" s="17">
        <v>0</v>
      </c>
      <c r="AV261" s="17"/>
      <c r="AW261" s="17">
        <v>9.8675222295424095E-2</v>
      </c>
      <c r="AX261" s="17">
        <v>0.13618453001495401</v>
      </c>
      <c r="AY261" s="17"/>
      <c r="AZ261" s="17">
        <v>6.4227158787593303E-2</v>
      </c>
      <c r="BA261" s="17">
        <v>0.12514455187723</v>
      </c>
      <c r="BB261" s="17"/>
      <c r="BC261" s="17">
        <v>0.103029009734422</v>
      </c>
      <c r="BD261" s="17">
        <v>0.119685979854993</v>
      </c>
      <c r="BE261" s="17"/>
      <c r="BF261" s="17">
        <v>7.5127623660118006E-2</v>
      </c>
      <c r="BG261" s="17">
        <v>0.11654926251516901</v>
      </c>
      <c r="BH261" s="17"/>
      <c r="BI261" s="17">
        <v>5.9674605588676599E-2</v>
      </c>
      <c r="BJ261" s="17">
        <v>4.3213102519166102E-2</v>
      </c>
      <c r="BK261" s="17">
        <v>0</v>
      </c>
      <c r="BL261" s="17">
        <v>8.1144046561511696E-2</v>
      </c>
      <c r="BM261" s="17">
        <v>4.4482415498751003E-2</v>
      </c>
      <c r="BN261" s="17"/>
      <c r="BO261" s="17">
        <v>1.7943438718327501E-2</v>
      </c>
      <c r="BP261" s="17">
        <v>6.5520755145695594E-2</v>
      </c>
      <c r="BQ261" s="17">
        <v>2.40077579951435E-2</v>
      </c>
      <c r="BR261" s="17">
        <v>6.7941588104837802E-2</v>
      </c>
      <c r="BS261" s="17">
        <v>8.42014795381862E-2</v>
      </c>
      <c r="BT261" s="17">
        <v>2.6567810959358701E-2</v>
      </c>
      <c r="BU261" s="17"/>
      <c r="BV261" s="17">
        <v>9.5650264309495494E-3</v>
      </c>
      <c r="BW261" s="17">
        <v>0.1097514413156</v>
      </c>
      <c r="BX261" s="17"/>
      <c r="BY261" s="17">
        <v>2.2444580652932099E-2</v>
      </c>
      <c r="BZ261" s="17"/>
      <c r="CA261" s="17">
        <v>1.40397502522093E-2</v>
      </c>
      <c r="CB261" s="17"/>
      <c r="CC261" s="17">
        <v>2.8817052850910602E-2</v>
      </c>
    </row>
    <row r="262" spans="2:81" x14ac:dyDescent="0.3">
      <c r="B262" t="s">
        <v>124</v>
      </c>
      <c r="C262" s="17">
        <v>0.181736347430211</v>
      </c>
      <c r="D262" s="17">
        <v>0.16381629119900601</v>
      </c>
      <c r="E262" s="17">
        <v>0.19506840777315201</v>
      </c>
      <c r="F262" s="17"/>
      <c r="G262" s="17">
        <v>0.173070926484542</v>
      </c>
      <c r="H262" s="17">
        <v>8.8954795912776899E-2</v>
      </c>
      <c r="I262" s="17">
        <v>0.13896800690128799</v>
      </c>
      <c r="J262" s="17">
        <v>0.23366064145294499</v>
      </c>
      <c r="K262" s="17">
        <v>0.22579391766406801</v>
      </c>
      <c r="L262" s="17">
        <v>0.21876290076372401</v>
      </c>
      <c r="M262" s="17"/>
      <c r="N262" s="17">
        <v>0.14801046313954799</v>
      </c>
      <c r="O262" s="17">
        <v>0.16751914439740301</v>
      </c>
      <c r="P262" s="17">
        <v>0.204125387692764</v>
      </c>
      <c r="Q262" s="17">
        <v>0.198648897391943</v>
      </c>
      <c r="R262" s="17"/>
      <c r="S262" s="17">
        <v>0.154054342068881</v>
      </c>
      <c r="T262" s="17">
        <v>0.189624167144684</v>
      </c>
      <c r="U262" s="17">
        <v>0.28617704570390601</v>
      </c>
      <c r="V262" s="17">
        <v>0.20707276354212201</v>
      </c>
      <c r="W262" s="17">
        <v>0.13137332054899101</v>
      </c>
      <c r="X262" s="17">
        <v>0.14149415268516999</v>
      </c>
      <c r="Y262" s="17">
        <v>0.13014363835659101</v>
      </c>
      <c r="Z262" s="17">
        <v>0.124900359247629</v>
      </c>
      <c r="AA262" s="17">
        <v>0.140931961914712</v>
      </c>
      <c r="AB262" s="17">
        <v>0.191912609510554</v>
      </c>
      <c r="AC262" s="17">
        <v>0.25317394362387402</v>
      </c>
      <c r="AD262" s="17">
        <v>0.28711989666204402</v>
      </c>
      <c r="AE262" s="17"/>
      <c r="AF262" s="17">
        <v>0</v>
      </c>
      <c r="AG262" s="17">
        <v>0.32075414135740499</v>
      </c>
      <c r="AH262" s="17">
        <v>0.201917209723041</v>
      </c>
      <c r="AI262" s="17">
        <v>0.118151712555823</v>
      </c>
      <c r="AJ262" s="17">
        <v>0.178449537300364</v>
      </c>
      <c r="AK262" s="17">
        <v>0.17245489263624</v>
      </c>
      <c r="AL262" s="17">
        <v>0.13895553663103699</v>
      </c>
      <c r="AM262" s="17">
        <v>0.16169817194793301</v>
      </c>
      <c r="AN262" s="17">
        <v>0.17142691926256801</v>
      </c>
      <c r="AO262" s="17">
        <v>0.260007894901016</v>
      </c>
      <c r="AP262" s="17">
        <v>0.18895718873369499</v>
      </c>
      <c r="AQ262" s="17">
        <v>0.194283400189316</v>
      </c>
      <c r="AR262" s="17">
        <v>0.18357051797559601</v>
      </c>
      <c r="AS262" s="17">
        <v>0.203394812357646</v>
      </c>
      <c r="AT262" s="17">
        <v>0</v>
      </c>
      <c r="AU262" s="17">
        <v>7.7398555066344202E-2</v>
      </c>
      <c r="AV262" s="17"/>
      <c r="AW262" s="17">
        <v>0.173005456235443</v>
      </c>
      <c r="AX262" s="17">
        <v>0.194793743561778</v>
      </c>
      <c r="AY262" s="17"/>
      <c r="AZ262" s="17">
        <v>0.16424180201639499</v>
      </c>
      <c r="BA262" s="17">
        <v>0.18578085250667001</v>
      </c>
      <c r="BB262" s="17"/>
      <c r="BC262" s="17">
        <v>0.184295424565876</v>
      </c>
      <c r="BD262" s="17">
        <v>0.18453739146349599</v>
      </c>
      <c r="BE262" s="17"/>
      <c r="BF262" s="17">
        <v>0.231820043776575</v>
      </c>
      <c r="BG262" s="17">
        <v>0.178044798159399</v>
      </c>
      <c r="BH262" s="17"/>
      <c r="BI262" s="17">
        <v>0.19171507483699399</v>
      </c>
      <c r="BJ262" s="17">
        <v>9.2325620925851601E-2</v>
      </c>
      <c r="BK262" s="17">
        <v>0.352671228241074</v>
      </c>
      <c r="BL262" s="17">
        <v>0.13196991004883701</v>
      </c>
      <c r="BM262" s="17">
        <v>0.27446150088566901</v>
      </c>
      <c r="BN262" s="17"/>
      <c r="BO262" s="17">
        <v>8.4480205760741098E-2</v>
      </c>
      <c r="BP262" s="17">
        <v>0.16011669510849399</v>
      </c>
      <c r="BQ262" s="17">
        <v>0.200191325420148</v>
      </c>
      <c r="BR262" s="17">
        <v>8.9941713821938399E-2</v>
      </c>
      <c r="BS262" s="17">
        <v>0.228345453894711</v>
      </c>
      <c r="BT262" s="17">
        <v>0.60166008078614597</v>
      </c>
      <c r="BU262" s="17"/>
      <c r="BV262" s="17">
        <v>8.6065070054001006E-2</v>
      </c>
      <c r="BW262" s="17">
        <v>0.104705724141007</v>
      </c>
      <c r="BX262" s="17"/>
      <c r="BY262" s="17">
        <v>7.0556320782668505E-2</v>
      </c>
      <c r="BZ262" s="17"/>
      <c r="CA262" s="17">
        <v>9.9832224408405806E-2</v>
      </c>
      <c r="CB262" s="17"/>
      <c r="CC262" s="17">
        <v>5.60360265798278E-2</v>
      </c>
    </row>
    <row r="263" spans="2:81" x14ac:dyDescent="0.3">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row>
    <row r="264" spans="2:81" x14ac:dyDescent="0.3">
      <c r="B264" s="6" t="s">
        <v>220</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row>
    <row r="265" spans="2:81" x14ac:dyDescent="0.3">
      <c r="B265" s="24" t="s">
        <v>214</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row>
    <row r="266" spans="2:81" x14ac:dyDescent="0.3">
      <c r="B266" t="s">
        <v>210</v>
      </c>
      <c r="C266" s="17">
        <v>0.20583181194651401</v>
      </c>
      <c r="D266" s="17">
        <v>0.22935405291137301</v>
      </c>
      <c r="E266" s="17">
        <v>0.18164442412146201</v>
      </c>
      <c r="F266" s="17"/>
      <c r="G266" s="17">
        <v>0.27009014200310599</v>
      </c>
      <c r="H266" s="17">
        <v>0.27187514262832702</v>
      </c>
      <c r="I266" s="17">
        <v>0.12454163673431801</v>
      </c>
      <c r="J266" s="17">
        <v>0.18257850502612999</v>
      </c>
      <c r="K266" s="17">
        <v>0.155431459471053</v>
      </c>
      <c r="L266" s="17">
        <v>0.23182802235653899</v>
      </c>
      <c r="M266" s="17"/>
      <c r="N266" s="17">
        <v>0.27362026328736599</v>
      </c>
      <c r="O266" s="17">
        <v>0.17684894254213299</v>
      </c>
      <c r="P266" s="17">
        <v>0.21951079828117301</v>
      </c>
      <c r="Q266" s="17">
        <v>0.16455836020766901</v>
      </c>
      <c r="R266" s="17"/>
      <c r="S266" s="17">
        <v>0.22338161855543801</v>
      </c>
      <c r="T266" s="17">
        <v>0.17956852152805</v>
      </c>
      <c r="U266" s="17">
        <v>0.1491396251116</v>
      </c>
      <c r="V266" s="17">
        <v>0.21041002922520199</v>
      </c>
      <c r="W266" s="17">
        <v>0.184087795096089</v>
      </c>
      <c r="X266" s="17">
        <v>0.30662415321619302</v>
      </c>
      <c r="Y266" s="17">
        <v>0.13853756964233299</v>
      </c>
      <c r="Z266" s="17">
        <v>0.223595286338963</v>
      </c>
      <c r="AA266" s="17">
        <v>0.17922888301898199</v>
      </c>
      <c r="AB266" s="17">
        <v>0.33878243319191198</v>
      </c>
      <c r="AC266" s="17">
        <v>0.15567082651408401</v>
      </c>
      <c r="AD266" s="17">
        <v>0</v>
      </c>
      <c r="AE266" s="17"/>
      <c r="AF266" s="17">
        <v>0</v>
      </c>
      <c r="AG266" s="17">
        <v>0</v>
      </c>
      <c r="AH266" s="17">
        <v>0.23439995459669699</v>
      </c>
      <c r="AI266" s="17">
        <v>0.33881630989191702</v>
      </c>
      <c r="AJ266" s="17">
        <v>0.19324349235014299</v>
      </c>
      <c r="AK266" s="17">
        <v>9.2999655306177306E-2</v>
      </c>
      <c r="AL266" s="17">
        <v>0.247753873626372</v>
      </c>
      <c r="AM266" s="17">
        <v>0.18929958378001699</v>
      </c>
      <c r="AN266" s="17">
        <v>0.18263585861881601</v>
      </c>
      <c r="AO266" s="17">
        <v>0.43680263179005602</v>
      </c>
      <c r="AP266" s="17">
        <v>0.248961285605583</v>
      </c>
      <c r="AQ266" s="17">
        <v>0.21339847286199901</v>
      </c>
      <c r="AR266" s="17">
        <v>0.18727611611443401</v>
      </c>
      <c r="AS266" s="17">
        <v>0.27123791514447898</v>
      </c>
      <c r="AT266" s="17">
        <v>0.31424704952945198</v>
      </c>
      <c r="AU266" s="17">
        <v>0.415016932780642</v>
      </c>
      <c r="AV266" s="17"/>
      <c r="AW266" s="17">
        <v>0.22196307664217699</v>
      </c>
      <c r="AX266" s="17">
        <v>0.18701648491648801</v>
      </c>
      <c r="AY266" s="17"/>
      <c r="AZ266" s="17">
        <v>0.12614480819908899</v>
      </c>
      <c r="BA266" s="17">
        <v>0.22469572817407699</v>
      </c>
      <c r="BB266" s="17"/>
      <c r="BC266" s="17">
        <v>0.17656405246460599</v>
      </c>
      <c r="BD266" s="17">
        <v>0.23196550393760201</v>
      </c>
      <c r="BE266" s="17"/>
      <c r="BF266" s="17">
        <v>0.101465451611211</v>
      </c>
      <c r="BG266" s="17">
        <v>0.21505404120361599</v>
      </c>
      <c r="BH266" s="17"/>
      <c r="BI266" s="17">
        <v>0.21129144738995101</v>
      </c>
      <c r="BJ266" s="17">
        <v>0.34929127668263898</v>
      </c>
      <c r="BK266" s="17">
        <v>0.12827719933829199</v>
      </c>
      <c r="BL266" s="17">
        <v>4.23469851604098E-2</v>
      </c>
      <c r="BM266" s="17">
        <v>0.184747121513645</v>
      </c>
      <c r="BN266" s="17"/>
      <c r="BO266" s="17">
        <v>0.43377658515701201</v>
      </c>
      <c r="BP266" s="17">
        <v>0.23388489211941599</v>
      </c>
      <c r="BQ266" s="17">
        <v>0.217558381978704</v>
      </c>
      <c r="BR266" s="17">
        <v>6.5696906399260194E-2</v>
      </c>
      <c r="BS266" s="17">
        <v>0.182580587719161</v>
      </c>
      <c r="BT266" s="17">
        <v>3.0443501073378999E-2</v>
      </c>
      <c r="BU266" s="17"/>
      <c r="BV266" s="17">
        <v>0.47200798227269503</v>
      </c>
      <c r="BW266" s="17">
        <v>0.119390614825238</v>
      </c>
      <c r="BX266" s="17"/>
      <c r="BY266" s="17">
        <v>0.16349618319477599</v>
      </c>
      <c r="BZ266" s="17"/>
      <c r="CA266" s="17">
        <v>0.38033159786784099</v>
      </c>
      <c r="CB266" s="17"/>
      <c r="CC266" s="17">
        <v>0.32557908040487499</v>
      </c>
    </row>
    <row r="267" spans="2:81" x14ac:dyDescent="0.3">
      <c r="B267" t="s">
        <v>211</v>
      </c>
      <c r="C267" s="17">
        <v>0.54986051186233997</v>
      </c>
      <c r="D267" s="17">
        <v>0.52492463739147499</v>
      </c>
      <c r="E267" s="17">
        <v>0.57550150701601999</v>
      </c>
      <c r="F267" s="17"/>
      <c r="G267" s="17">
        <v>0.40188041140302</v>
      </c>
      <c r="H267" s="17">
        <v>0.47277487755266301</v>
      </c>
      <c r="I267" s="17">
        <v>0.55347941060504102</v>
      </c>
      <c r="J267" s="17">
        <v>0.54882392724264295</v>
      </c>
      <c r="K267" s="17">
        <v>0.68844380654423099</v>
      </c>
      <c r="L267" s="17">
        <v>0.61383076000498704</v>
      </c>
      <c r="M267" s="17"/>
      <c r="N267" s="17">
        <v>0.51764861621294</v>
      </c>
      <c r="O267" s="17">
        <v>0.49257614335955302</v>
      </c>
      <c r="P267" s="17">
        <v>0.60390918351968303</v>
      </c>
      <c r="Q267" s="17">
        <v>0.58147912293743598</v>
      </c>
      <c r="R267" s="17"/>
      <c r="S267" s="17">
        <v>0.46193786488826299</v>
      </c>
      <c r="T267" s="17">
        <v>0.62286154326628995</v>
      </c>
      <c r="U267" s="17">
        <v>0.64306246393026201</v>
      </c>
      <c r="V267" s="17">
        <v>0.55441139427976405</v>
      </c>
      <c r="W267" s="17">
        <v>0.53086920078924704</v>
      </c>
      <c r="X267" s="17">
        <v>0.55229208023608201</v>
      </c>
      <c r="Y267" s="17">
        <v>0.628131599572058</v>
      </c>
      <c r="Z267" s="17">
        <v>0.35186029983604999</v>
      </c>
      <c r="AA267" s="17">
        <v>0.63624248517707704</v>
      </c>
      <c r="AB267" s="17">
        <v>0.48042525313563</v>
      </c>
      <c r="AC267" s="17">
        <v>0.570993717707034</v>
      </c>
      <c r="AD267" s="17">
        <v>0.48354768673922</v>
      </c>
      <c r="AE267" s="17"/>
      <c r="AF267" s="17">
        <v>1</v>
      </c>
      <c r="AG267" s="17">
        <v>0.62887118359272798</v>
      </c>
      <c r="AH267" s="17">
        <v>0.52384373990381605</v>
      </c>
      <c r="AI267" s="17">
        <v>0.50780823457511703</v>
      </c>
      <c r="AJ267" s="17">
        <v>0.56632339299179402</v>
      </c>
      <c r="AK267" s="17">
        <v>0.626019430811801</v>
      </c>
      <c r="AL267" s="17">
        <v>0.65443857713155595</v>
      </c>
      <c r="AM267" s="17">
        <v>0.60265461412854204</v>
      </c>
      <c r="AN267" s="17">
        <v>0.518393353010142</v>
      </c>
      <c r="AO267" s="17">
        <v>0.24408079880893299</v>
      </c>
      <c r="AP267" s="17">
        <v>0.51730748209328903</v>
      </c>
      <c r="AQ267" s="17">
        <v>0.46099325189634499</v>
      </c>
      <c r="AR267" s="17">
        <v>0.62597430988789005</v>
      </c>
      <c r="AS267" s="17">
        <v>0.424926524928881</v>
      </c>
      <c r="AT267" s="17">
        <v>0.52545422560354305</v>
      </c>
      <c r="AU267" s="17">
        <v>0.483603540471089</v>
      </c>
      <c r="AV267" s="17"/>
      <c r="AW267" s="17">
        <v>0.58848503574908495</v>
      </c>
      <c r="AX267" s="17">
        <v>0.48874874720950101</v>
      </c>
      <c r="AY267" s="17"/>
      <c r="AZ267" s="17">
        <v>0.65037923138540199</v>
      </c>
      <c r="BA267" s="17">
        <v>0.52606520503420295</v>
      </c>
      <c r="BB267" s="17"/>
      <c r="BC267" s="17">
        <v>0.57197719165883698</v>
      </c>
      <c r="BD267" s="17">
        <v>0.53891503263918705</v>
      </c>
      <c r="BE267" s="17"/>
      <c r="BF267" s="17">
        <v>0.65028305504237705</v>
      </c>
      <c r="BG267" s="17">
        <v>0.54098677407161799</v>
      </c>
      <c r="BH267" s="17"/>
      <c r="BI267" s="17">
        <v>0.66973935205216695</v>
      </c>
      <c r="BJ267" s="17">
        <v>0.43465092845827602</v>
      </c>
      <c r="BK267" s="17">
        <v>0.67127213932336105</v>
      </c>
      <c r="BL267" s="17">
        <v>0.80478362151696003</v>
      </c>
      <c r="BM267" s="17">
        <v>0.69249228311205602</v>
      </c>
      <c r="BN267" s="17"/>
      <c r="BO267" s="17">
        <v>0.359598475269997</v>
      </c>
      <c r="BP267" s="17">
        <v>0.623726705686239</v>
      </c>
      <c r="BQ267" s="17">
        <v>0.58886089502033401</v>
      </c>
      <c r="BR267" s="17">
        <v>0.79458468462468901</v>
      </c>
      <c r="BS267" s="17">
        <v>0.66909949318984496</v>
      </c>
      <c r="BT267" s="17">
        <v>0.420486987475087</v>
      </c>
      <c r="BU267" s="17"/>
      <c r="BV267" s="17">
        <v>0.33894632789780799</v>
      </c>
      <c r="BW267" s="17">
        <v>0.61394641154556295</v>
      </c>
      <c r="BX267" s="17"/>
      <c r="BY267" s="17">
        <v>0.68140975667511805</v>
      </c>
      <c r="BZ267" s="17"/>
      <c r="CA267" s="17">
        <v>0.47017947994666198</v>
      </c>
      <c r="CB267" s="17"/>
      <c r="CC267" s="17">
        <v>0.46641713505613203</v>
      </c>
    </row>
    <row r="268" spans="2:81" x14ac:dyDescent="0.3">
      <c r="B268" t="s">
        <v>212</v>
      </c>
      <c r="C268" s="17">
        <v>8.6466452901822893E-2</v>
      </c>
      <c r="D268" s="17">
        <v>7.9462803216192604E-2</v>
      </c>
      <c r="E268" s="17">
        <v>9.3668147306289598E-2</v>
      </c>
      <c r="F268" s="17"/>
      <c r="G268" s="17">
        <v>0.129726011025185</v>
      </c>
      <c r="H268" s="17">
        <v>0.11185855994036201</v>
      </c>
      <c r="I268" s="17">
        <v>0.138990741178945</v>
      </c>
      <c r="J268" s="17">
        <v>3.0870097180064001E-2</v>
      </c>
      <c r="K268" s="17">
        <v>2.9697146278352099E-2</v>
      </c>
      <c r="L268" s="17">
        <v>6.7527423964228395E-2</v>
      </c>
      <c r="M268" s="17"/>
      <c r="N268" s="17">
        <v>6.2281381819320698E-2</v>
      </c>
      <c r="O268" s="17">
        <v>0.123175491367071</v>
      </c>
      <c r="P268" s="17">
        <v>7.05120751373879E-2</v>
      </c>
      <c r="Q268" s="17">
        <v>8.7185302015256594E-2</v>
      </c>
      <c r="R268" s="17"/>
      <c r="S268" s="17">
        <v>0.119283433063957</v>
      </c>
      <c r="T268" s="17">
        <v>7.0314464065284604E-2</v>
      </c>
      <c r="U268" s="17">
        <v>0</v>
      </c>
      <c r="V268" s="17">
        <v>3.1621345056298399E-2</v>
      </c>
      <c r="W268" s="17">
        <v>0.15072094998737801</v>
      </c>
      <c r="X268" s="17">
        <v>3.2659201221224003E-2</v>
      </c>
      <c r="Y268" s="17">
        <v>0.14398873021939601</v>
      </c>
      <c r="Z268" s="17">
        <v>0.18605662945983201</v>
      </c>
      <c r="AA268" s="17">
        <v>0.108924384794809</v>
      </c>
      <c r="AB268" s="17">
        <v>2.6632120937491399E-2</v>
      </c>
      <c r="AC268" s="17">
        <v>0.108001062848367</v>
      </c>
      <c r="AD268" s="17">
        <v>0.13613977857457801</v>
      </c>
      <c r="AE268" s="17"/>
      <c r="AF268" s="17">
        <v>0</v>
      </c>
      <c r="AG268" s="17">
        <v>0.228315526392737</v>
      </c>
      <c r="AH268" s="17">
        <v>6.2201678422960899E-2</v>
      </c>
      <c r="AI268" s="17">
        <v>5.9294565874211801E-2</v>
      </c>
      <c r="AJ268" s="17">
        <v>8.7991842605654805E-2</v>
      </c>
      <c r="AK268" s="17">
        <v>0.117640651378281</v>
      </c>
      <c r="AL268" s="17">
        <v>0</v>
      </c>
      <c r="AM268" s="17">
        <v>0.113693073799709</v>
      </c>
      <c r="AN268" s="17">
        <v>0.10802109402888301</v>
      </c>
      <c r="AO268" s="17">
        <v>9.3472741093568304E-2</v>
      </c>
      <c r="AP268" s="17">
        <v>0</v>
      </c>
      <c r="AQ268" s="17">
        <v>0.146768819807267</v>
      </c>
      <c r="AR268" s="17">
        <v>0</v>
      </c>
      <c r="AS268" s="17">
        <v>0.21251437888063099</v>
      </c>
      <c r="AT268" s="17">
        <v>0.160298724867006</v>
      </c>
      <c r="AU268" s="17">
        <v>5.91458081494763E-2</v>
      </c>
      <c r="AV268" s="17"/>
      <c r="AW268" s="17">
        <v>5.2734489260332001E-2</v>
      </c>
      <c r="AX268" s="17">
        <v>0.134614370554376</v>
      </c>
      <c r="AY268" s="17"/>
      <c r="AZ268" s="17">
        <v>5.6751315667707497E-2</v>
      </c>
      <c r="BA268" s="17">
        <v>9.3500772591537606E-2</v>
      </c>
      <c r="BB268" s="17"/>
      <c r="BC268" s="17">
        <v>8.60341016886286E-2</v>
      </c>
      <c r="BD268" s="17">
        <v>8.1639794090913001E-2</v>
      </c>
      <c r="BE268" s="17"/>
      <c r="BF268" s="17">
        <v>6.8920653133650006E-2</v>
      </c>
      <c r="BG268" s="17">
        <v>8.8016869984889001E-2</v>
      </c>
      <c r="BH268" s="17"/>
      <c r="BI268" s="17">
        <v>1.7002841230456402E-2</v>
      </c>
      <c r="BJ268" s="17">
        <v>6.1918221701168501E-2</v>
      </c>
      <c r="BK268" s="17">
        <v>0</v>
      </c>
      <c r="BL268" s="17">
        <v>6.5203878262854204E-2</v>
      </c>
      <c r="BM268" s="17">
        <v>3.9439005450181301E-2</v>
      </c>
      <c r="BN268" s="17"/>
      <c r="BO268" s="17">
        <v>5.4132627904208197E-2</v>
      </c>
      <c r="BP268" s="17">
        <v>3.5208981401670003E-2</v>
      </c>
      <c r="BQ268" s="17">
        <v>0</v>
      </c>
      <c r="BR268" s="17">
        <v>7.3230622120474903E-2</v>
      </c>
      <c r="BS268" s="17">
        <v>6.7780754975600904E-2</v>
      </c>
      <c r="BT268" s="17">
        <v>9.09128966257855E-2</v>
      </c>
      <c r="BU268" s="17"/>
      <c r="BV268" s="17">
        <v>3.5410208870649801E-2</v>
      </c>
      <c r="BW268" s="17">
        <v>0.11157902105980599</v>
      </c>
      <c r="BX268" s="17"/>
      <c r="BY268" s="17">
        <v>2.35717242762652E-2</v>
      </c>
      <c r="BZ268" s="17"/>
      <c r="CA268" s="17">
        <v>3.25449897127702E-2</v>
      </c>
      <c r="CB268" s="17"/>
      <c r="CC268" s="17">
        <v>4.1809851353486902E-2</v>
      </c>
    </row>
    <row r="269" spans="2:81" x14ac:dyDescent="0.3">
      <c r="B269" t="s">
        <v>124</v>
      </c>
      <c r="C269" s="17">
        <v>0.15784122328932301</v>
      </c>
      <c r="D269" s="17">
        <v>0.16625850648095999</v>
      </c>
      <c r="E269" s="17">
        <v>0.14918592155622901</v>
      </c>
      <c r="F269" s="17"/>
      <c r="G269" s="17">
        <v>0.19830343556868901</v>
      </c>
      <c r="H269" s="17">
        <v>0.143491419878647</v>
      </c>
      <c r="I269" s="17">
        <v>0.182988211481696</v>
      </c>
      <c r="J269" s="17">
        <v>0.237727470551163</v>
      </c>
      <c r="K269" s="17">
        <v>0.126427587706364</v>
      </c>
      <c r="L269" s="17">
        <v>8.6813793674245202E-2</v>
      </c>
      <c r="M269" s="17"/>
      <c r="N269" s="17">
        <v>0.146449738680373</v>
      </c>
      <c r="O269" s="17">
        <v>0.20739942273124301</v>
      </c>
      <c r="P269" s="17">
        <v>0.106067943061757</v>
      </c>
      <c r="Q269" s="17">
        <v>0.166777214839638</v>
      </c>
      <c r="R269" s="17"/>
      <c r="S269" s="17">
        <v>0.195397083492343</v>
      </c>
      <c r="T269" s="17">
        <v>0.127255471140375</v>
      </c>
      <c r="U269" s="17">
        <v>0.20779791095813899</v>
      </c>
      <c r="V269" s="17">
        <v>0.203557231438736</v>
      </c>
      <c r="W269" s="17">
        <v>0.13432205412728601</v>
      </c>
      <c r="X269" s="17">
        <v>0.10842456532650099</v>
      </c>
      <c r="Y269" s="17">
        <v>8.9342100566213695E-2</v>
      </c>
      <c r="Z269" s="17">
        <v>0.238487784365155</v>
      </c>
      <c r="AA269" s="17">
        <v>7.5604247009131306E-2</v>
      </c>
      <c r="AB269" s="17">
        <v>0.15416019273496701</v>
      </c>
      <c r="AC269" s="17">
        <v>0.165334392930515</v>
      </c>
      <c r="AD269" s="17">
        <v>0.38031253468620202</v>
      </c>
      <c r="AE269" s="17"/>
      <c r="AF269" s="17">
        <v>0</v>
      </c>
      <c r="AG269" s="17">
        <v>0.14281329001453499</v>
      </c>
      <c r="AH269" s="17">
        <v>0.179554627076526</v>
      </c>
      <c r="AI269" s="17">
        <v>9.40808896587539E-2</v>
      </c>
      <c r="AJ269" s="17">
        <v>0.15244127205240801</v>
      </c>
      <c r="AK269" s="17">
        <v>0.16334026250374101</v>
      </c>
      <c r="AL269" s="17">
        <v>9.7807549242072397E-2</v>
      </c>
      <c r="AM269" s="17">
        <v>9.4352728291732094E-2</v>
      </c>
      <c r="AN269" s="17">
        <v>0.190949694342158</v>
      </c>
      <c r="AO269" s="17">
        <v>0.22564382830744301</v>
      </c>
      <c r="AP269" s="17">
        <v>0.23373123230112799</v>
      </c>
      <c r="AQ269" s="17">
        <v>0.17883945543438901</v>
      </c>
      <c r="AR269" s="17">
        <v>0.186749573997676</v>
      </c>
      <c r="AS269" s="17">
        <v>9.1321181046008795E-2</v>
      </c>
      <c r="AT269" s="17">
        <v>0</v>
      </c>
      <c r="AU269" s="17">
        <v>4.2233718598793303E-2</v>
      </c>
      <c r="AV269" s="17"/>
      <c r="AW269" s="17">
        <v>0.13681739834840601</v>
      </c>
      <c r="AX269" s="17">
        <v>0.18962039731963501</v>
      </c>
      <c r="AY269" s="17"/>
      <c r="AZ269" s="17">
        <v>0.16672464474780199</v>
      </c>
      <c r="BA269" s="17">
        <v>0.15573829420018301</v>
      </c>
      <c r="BB269" s="17"/>
      <c r="BC269" s="17">
        <v>0.16542465418792801</v>
      </c>
      <c r="BD269" s="17">
        <v>0.147479669332299</v>
      </c>
      <c r="BE269" s="17"/>
      <c r="BF269" s="17">
        <v>0.17933084021276099</v>
      </c>
      <c r="BG269" s="17">
        <v>0.15594231473987699</v>
      </c>
      <c r="BH269" s="17"/>
      <c r="BI269" s="17">
        <v>0.101966359327426</v>
      </c>
      <c r="BJ269" s="17">
        <v>0.15413957315791699</v>
      </c>
      <c r="BK269" s="17">
        <v>0.20045066133834699</v>
      </c>
      <c r="BL269" s="17">
        <v>8.76655150597761E-2</v>
      </c>
      <c r="BM269" s="17">
        <v>8.33215899241177E-2</v>
      </c>
      <c r="BN269" s="17"/>
      <c r="BO269" s="17">
        <v>0.15249231166878299</v>
      </c>
      <c r="BP269" s="17">
        <v>0.10717942079267501</v>
      </c>
      <c r="BQ269" s="17">
        <v>0.19358072300096199</v>
      </c>
      <c r="BR269" s="17">
        <v>6.6487786855575895E-2</v>
      </c>
      <c r="BS269" s="17">
        <v>8.05391641153924E-2</v>
      </c>
      <c r="BT269" s="17">
        <v>0.45815661482574799</v>
      </c>
      <c r="BU269" s="17"/>
      <c r="BV269" s="17">
        <v>0.15363548095884599</v>
      </c>
      <c r="BW269" s="17">
        <v>0.155083952569394</v>
      </c>
      <c r="BX269" s="17"/>
      <c r="BY269" s="17">
        <v>0.13152233585383999</v>
      </c>
      <c r="BZ269" s="17"/>
      <c r="CA269" s="17">
        <v>0.116943932472727</v>
      </c>
      <c r="CB269" s="17"/>
      <c r="CC269" s="17">
        <v>0.16619393318550699</v>
      </c>
    </row>
    <row r="270" spans="2:81" x14ac:dyDescent="0.3">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row>
    <row r="271" spans="2:81" x14ac:dyDescent="0.3">
      <c r="B271" s="6" t="s">
        <v>221</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row>
    <row r="272" spans="2:81" x14ac:dyDescent="0.3">
      <c r="B272" s="24" t="s">
        <v>214</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row>
    <row r="273" spans="2:81" x14ac:dyDescent="0.3">
      <c r="B273" t="s">
        <v>210</v>
      </c>
      <c r="C273" s="17">
        <v>0.34768350149062799</v>
      </c>
      <c r="D273" s="17">
        <v>0.35223217544260399</v>
      </c>
      <c r="E273" s="17">
        <v>0.34334479858474898</v>
      </c>
      <c r="F273" s="17"/>
      <c r="G273" s="17">
        <v>0.56065477119331897</v>
      </c>
      <c r="H273" s="17">
        <v>0.45904422521705801</v>
      </c>
      <c r="I273" s="17">
        <v>0.36553376380626801</v>
      </c>
      <c r="J273" s="17">
        <v>0.35018060717557897</v>
      </c>
      <c r="K273" s="17">
        <v>0.23065450835238499</v>
      </c>
      <c r="L273" s="17">
        <v>0.20011091874613501</v>
      </c>
      <c r="M273" s="17"/>
      <c r="N273" s="17">
        <v>0.43919838886791701</v>
      </c>
      <c r="O273" s="17">
        <v>0.38899929191880001</v>
      </c>
      <c r="P273" s="17">
        <v>0.35065514311143903</v>
      </c>
      <c r="Q273" s="17">
        <v>0.20843520894617101</v>
      </c>
      <c r="R273" s="17"/>
      <c r="S273" s="17">
        <v>0.40726018876515102</v>
      </c>
      <c r="T273" s="17">
        <v>0.40718869957169901</v>
      </c>
      <c r="U273" s="17">
        <v>0.229933388864515</v>
      </c>
      <c r="V273" s="17">
        <v>0.42458300628190498</v>
      </c>
      <c r="W273" s="17">
        <v>0.31121371581033602</v>
      </c>
      <c r="X273" s="17">
        <v>0.256392589776826</v>
      </c>
      <c r="Y273" s="17">
        <v>0.32414765159004399</v>
      </c>
      <c r="Z273" s="17">
        <v>0.39685789453972398</v>
      </c>
      <c r="AA273" s="17">
        <v>0.386709092378348</v>
      </c>
      <c r="AB273" s="17">
        <v>0.22335718844296201</v>
      </c>
      <c r="AC273" s="17">
        <v>0.42663027469391601</v>
      </c>
      <c r="AD273" s="17">
        <v>0.35594580155661498</v>
      </c>
      <c r="AE273" s="17"/>
      <c r="AF273" s="17">
        <v>0</v>
      </c>
      <c r="AG273" s="17">
        <v>0.42222810124404198</v>
      </c>
      <c r="AH273" s="17">
        <v>0.348434163469731</v>
      </c>
      <c r="AI273" s="17">
        <v>0.229588309056632</v>
      </c>
      <c r="AJ273" s="17">
        <v>0.25824449565677199</v>
      </c>
      <c r="AK273" s="17">
        <v>0.26753186806916102</v>
      </c>
      <c r="AL273" s="17">
        <v>0.367986824301199</v>
      </c>
      <c r="AM273" s="17">
        <v>0.33358294531847899</v>
      </c>
      <c r="AN273" s="17">
        <v>0.37560991880153199</v>
      </c>
      <c r="AO273" s="17">
        <v>0.498286108870305</v>
      </c>
      <c r="AP273" s="17">
        <v>0.34184057840092602</v>
      </c>
      <c r="AQ273" s="17">
        <v>0.44508551239761202</v>
      </c>
      <c r="AR273" s="17">
        <v>0.54521652162243495</v>
      </c>
      <c r="AS273" s="17">
        <v>0.245470093055071</v>
      </c>
      <c r="AT273" s="17">
        <v>0.20146267791021</v>
      </c>
      <c r="AU273" s="17">
        <v>0.42816099454474998</v>
      </c>
      <c r="AV273" s="17"/>
      <c r="AW273" s="17">
        <v>0.33480427035285398</v>
      </c>
      <c r="AX273" s="17">
        <v>0.36642613857387102</v>
      </c>
      <c r="AY273" s="17"/>
      <c r="AZ273" s="17">
        <v>0.312500013053359</v>
      </c>
      <c r="BA273" s="17">
        <v>0.35531150801053402</v>
      </c>
      <c r="BB273" s="17"/>
      <c r="BC273" s="17">
        <v>0.31798143365232301</v>
      </c>
      <c r="BD273" s="17">
        <v>0.36677670840517901</v>
      </c>
      <c r="BE273" s="17"/>
      <c r="BF273" s="17">
        <v>0.24630328608994501</v>
      </c>
      <c r="BG273" s="17">
        <v>0.35534873992633398</v>
      </c>
      <c r="BH273" s="17"/>
      <c r="BI273" s="17">
        <v>9.3260035003926503E-2</v>
      </c>
      <c r="BJ273" s="17">
        <v>0.570244752907765</v>
      </c>
      <c r="BK273" s="17">
        <v>0.47312425758943799</v>
      </c>
      <c r="BL273" s="17">
        <v>0.182486044439895</v>
      </c>
      <c r="BM273" s="17">
        <v>0.25917778203598402</v>
      </c>
      <c r="BN273" s="17"/>
      <c r="BO273" s="17">
        <v>0.74581122139362899</v>
      </c>
      <c r="BP273" s="17">
        <v>0.11552892205599199</v>
      </c>
      <c r="BQ273" s="17">
        <v>0.37475756437838698</v>
      </c>
      <c r="BR273" s="17">
        <v>0.124127552278524</v>
      </c>
      <c r="BS273" s="17">
        <v>0.424847529969341</v>
      </c>
      <c r="BT273" s="17">
        <v>0.22061629687683401</v>
      </c>
      <c r="BU273" s="17"/>
      <c r="BV273" s="17">
        <v>0.75974882817559797</v>
      </c>
      <c r="BW273" s="17">
        <v>0.25869498547306102</v>
      </c>
      <c r="BX273" s="17"/>
      <c r="BY273" s="17">
        <v>0.404731137233801</v>
      </c>
      <c r="BZ273" s="17"/>
      <c r="CA273" s="17">
        <v>0.61368677749762501</v>
      </c>
      <c r="CB273" s="17"/>
      <c r="CC273" s="17">
        <v>0.64255574226242795</v>
      </c>
    </row>
    <row r="274" spans="2:81" x14ac:dyDescent="0.3">
      <c r="B274" t="s">
        <v>211</v>
      </c>
      <c r="C274" s="17">
        <v>0.40708625082007099</v>
      </c>
      <c r="D274" s="17">
        <v>0.43773627574730101</v>
      </c>
      <c r="E274" s="17">
        <v>0.37785105972460098</v>
      </c>
      <c r="F274" s="17"/>
      <c r="G274" s="17">
        <v>0.24433885334500699</v>
      </c>
      <c r="H274" s="17">
        <v>0.31550001893551699</v>
      </c>
      <c r="I274" s="17">
        <v>0.33317372220597602</v>
      </c>
      <c r="J274" s="17">
        <v>0.35235282633109999</v>
      </c>
      <c r="K274" s="17">
        <v>0.48364503366448802</v>
      </c>
      <c r="L274" s="17">
        <v>0.62673881472361204</v>
      </c>
      <c r="M274" s="17"/>
      <c r="N274" s="17">
        <v>0.40081090339277298</v>
      </c>
      <c r="O274" s="17">
        <v>0.33028972021575098</v>
      </c>
      <c r="P274" s="17">
        <v>0.38755508774200198</v>
      </c>
      <c r="Q274" s="17">
        <v>0.501137050262495</v>
      </c>
      <c r="R274" s="17"/>
      <c r="S274" s="17">
        <v>0.44584078690013002</v>
      </c>
      <c r="T274" s="17">
        <v>0.43769876997187501</v>
      </c>
      <c r="U274" s="17">
        <v>0.53821683391746</v>
      </c>
      <c r="V274" s="17">
        <v>0.35021551007873303</v>
      </c>
      <c r="W274" s="17">
        <v>0.487082608402849</v>
      </c>
      <c r="X274" s="17">
        <v>0.39225363176505001</v>
      </c>
      <c r="Y274" s="17">
        <v>0.51596114967297602</v>
      </c>
      <c r="Z274" s="17">
        <v>0.28803103935573299</v>
      </c>
      <c r="AA274" s="17">
        <v>0.293009173403317</v>
      </c>
      <c r="AB274" s="17">
        <v>0.38143242577778402</v>
      </c>
      <c r="AC274" s="17">
        <v>0.37719307672765501</v>
      </c>
      <c r="AD274" s="17">
        <v>0.20113165313955</v>
      </c>
      <c r="AE274" s="17"/>
      <c r="AF274" s="17">
        <v>1</v>
      </c>
      <c r="AG274" s="17">
        <v>0.38892602240000002</v>
      </c>
      <c r="AH274" s="17">
        <v>0.35348799966769801</v>
      </c>
      <c r="AI274" s="17">
        <v>0.55616294417815904</v>
      </c>
      <c r="AJ274" s="17">
        <v>0.42056953596649499</v>
      </c>
      <c r="AK274" s="17">
        <v>0.36348939156875398</v>
      </c>
      <c r="AL274" s="17">
        <v>0.40980316663799399</v>
      </c>
      <c r="AM274" s="17">
        <v>0.49579031574611898</v>
      </c>
      <c r="AN274" s="17">
        <v>0.35834203261185299</v>
      </c>
      <c r="AO274" s="17">
        <v>0.405993344612264</v>
      </c>
      <c r="AP274" s="17">
        <v>0.41261038027743502</v>
      </c>
      <c r="AQ274" s="17">
        <v>0.29986439113703001</v>
      </c>
      <c r="AR274" s="17">
        <v>0.274866128215556</v>
      </c>
      <c r="AS274" s="17">
        <v>0.561383685212821</v>
      </c>
      <c r="AT274" s="17">
        <v>0.54472457486382897</v>
      </c>
      <c r="AU274" s="17">
        <v>0.46740916559768197</v>
      </c>
      <c r="AV274" s="17"/>
      <c r="AW274" s="17">
        <v>0.42680824218338098</v>
      </c>
      <c r="AX274" s="17">
        <v>0.37838561467749499</v>
      </c>
      <c r="AY274" s="17"/>
      <c r="AZ274" s="17">
        <v>0.50130053600370805</v>
      </c>
      <c r="BA274" s="17">
        <v>0.38665998800277002</v>
      </c>
      <c r="BB274" s="17"/>
      <c r="BC274" s="17">
        <v>0.454089133023583</v>
      </c>
      <c r="BD274" s="17">
        <v>0.371373233724336</v>
      </c>
      <c r="BE274" s="17"/>
      <c r="BF274" s="17">
        <v>0.52274706730776099</v>
      </c>
      <c r="BG274" s="17">
        <v>0.39834127299039701</v>
      </c>
      <c r="BH274" s="17"/>
      <c r="BI274" s="17">
        <v>0.76020291878000601</v>
      </c>
      <c r="BJ274" s="17">
        <v>0.25414883692420598</v>
      </c>
      <c r="BK274" s="17">
        <v>0.38729348517081902</v>
      </c>
      <c r="BL274" s="17">
        <v>0.54593452060222403</v>
      </c>
      <c r="BM274" s="17">
        <v>0.563593143349019</v>
      </c>
      <c r="BN274" s="17"/>
      <c r="BO274" s="17">
        <v>0.14811183639001499</v>
      </c>
      <c r="BP274" s="17">
        <v>0.70574981798063996</v>
      </c>
      <c r="BQ274" s="17">
        <v>0.45347709136109898</v>
      </c>
      <c r="BR274" s="17">
        <v>0.67730980814192299</v>
      </c>
      <c r="BS274" s="17">
        <v>0.41997949983970101</v>
      </c>
      <c r="BT274" s="17">
        <v>0.230976405955966</v>
      </c>
      <c r="BU274" s="17"/>
      <c r="BV274" s="17">
        <v>0.14826155691085499</v>
      </c>
      <c r="BW274" s="17">
        <v>0.42823035689061401</v>
      </c>
      <c r="BX274" s="17"/>
      <c r="BY274" s="17">
        <v>0.37116929935703802</v>
      </c>
      <c r="BZ274" s="17"/>
      <c r="CA274" s="17">
        <v>0.28460822311372203</v>
      </c>
      <c r="CB274" s="17"/>
      <c r="CC274" s="17">
        <v>0.23891585491710801</v>
      </c>
    </row>
    <row r="275" spans="2:81" x14ac:dyDescent="0.3">
      <c r="B275" t="s">
        <v>212</v>
      </c>
      <c r="C275" s="17">
        <v>7.3493630876795099E-2</v>
      </c>
      <c r="D275" s="17">
        <v>6.6700047273693205E-2</v>
      </c>
      <c r="E275" s="17">
        <v>7.9973616303602404E-2</v>
      </c>
      <c r="F275" s="17"/>
      <c r="G275" s="17">
        <v>9.4798141383096501E-2</v>
      </c>
      <c r="H275" s="17">
        <v>5.0577961653617297E-2</v>
      </c>
      <c r="I275" s="17">
        <v>0.134885954876001</v>
      </c>
      <c r="J275" s="17">
        <v>9.8959439966183796E-2</v>
      </c>
      <c r="K275" s="17">
        <v>8.5786205511633004E-2</v>
      </c>
      <c r="L275" s="17">
        <v>0</v>
      </c>
      <c r="M275" s="17"/>
      <c r="N275" s="17">
        <v>1.65953384558226E-2</v>
      </c>
      <c r="O275" s="17">
        <v>0.11315922254803</v>
      </c>
      <c r="P275" s="17">
        <v>5.5299407723785401E-2</v>
      </c>
      <c r="Q275" s="17">
        <v>0.115931259927011</v>
      </c>
      <c r="R275" s="17"/>
      <c r="S275" s="17">
        <v>7.2930014143227598E-2</v>
      </c>
      <c r="T275" s="17">
        <v>6.81340004252418E-2</v>
      </c>
      <c r="U275" s="17">
        <v>3.4034893533237902E-2</v>
      </c>
      <c r="V275" s="17">
        <v>4.8440596485578101E-2</v>
      </c>
      <c r="W275" s="17">
        <v>4.2566400597395103E-2</v>
      </c>
      <c r="X275" s="17">
        <v>9.3855245650074498E-2</v>
      </c>
      <c r="Y275" s="17">
        <v>6.7285157808263898E-2</v>
      </c>
      <c r="Z275" s="17">
        <v>0.13434315064962499</v>
      </c>
      <c r="AA275" s="17">
        <v>7.4682313416880294E-2</v>
      </c>
      <c r="AB275" s="17">
        <v>0.10292381354315699</v>
      </c>
      <c r="AC275" s="17">
        <v>3.9950913706622702E-2</v>
      </c>
      <c r="AD275" s="17">
        <v>0.16400674026498999</v>
      </c>
      <c r="AE275" s="17"/>
      <c r="AF275" s="17">
        <v>0</v>
      </c>
      <c r="AG275" s="17">
        <v>4.5249342333193797E-2</v>
      </c>
      <c r="AH275" s="17">
        <v>6.7184922232767993E-2</v>
      </c>
      <c r="AI275" s="17">
        <v>7.8593129417422095E-2</v>
      </c>
      <c r="AJ275" s="17">
        <v>0.13103774998078399</v>
      </c>
      <c r="AK275" s="17">
        <v>0.154002088594592</v>
      </c>
      <c r="AL275" s="17">
        <v>4.8017858478712497E-2</v>
      </c>
      <c r="AM275" s="17">
        <v>2.8599043208550799E-2</v>
      </c>
      <c r="AN275" s="17">
        <v>6.3296954852955098E-2</v>
      </c>
      <c r="AO275" s="17">
        <v>0</v>
      </c>
      <c r="AP275" s="17">
        <v>0.155732216185832</v>
      </c>
      <c r="AQ275" s="17">
        <v>4.0532071377668497E-2</v>
      </c>
      <c r="AR275" s="17">
        <v>0.10590671572371201</v>
      </c>
      <c r="AS275" s="17">
        <v>0</v>
      </c>
      <c r="AT275" s="17">
        <v>7.1577784946567594E-2</v>
      </c>
      <c r="AU275" s="17">
        <v>0</v>
      </c>
      <c r="AV275" s="17"/>
      <c r="AW275" s="17">
        <v>6.39000624935296E-2</v>
      </c>
      <c r="AX275" s="17">
        <v>8.7454772548789902E-2</v>
      </c>
      <c r="AY275" s="17"/>
      <c r="AZ275" s="17">
        <v>4.3491871857534198E-2</v>
      </c>
      <c r="BA275" s="17">
        <v>7.9998205140817596E-2</v>
      </c>
      <c r="BB275" s="17"/>
      <c r="BC275" s="17">
        <v>7.3508766781697404E-2</v>
      </c>
      <c r="BD275" s="17">
        <v>7.4930246648281296E-2</v>
      </c>
      <c r="BE275" s="17"/>
      <c r="BF275" s="17">
        <v>0.13089722731398801</v>
      </c>
      <c r="BG275" s="17">
        <v>6.9153412698927899E-2</v>
      </c>
      <c r="BH275" s="17"/>
      <c r="BI275" s="17">
        <v>5.3959433206847797E-2</v>
      </c>
      <c r="BJ275" s="17">
        <v>5.3107694128557599E-2</v>
      </c>
      <c r="BK275" s="17">
        <v>0</v>
      </c>
      <c r="BL275" s="17">
        <v>6.7543765384259699E-2</v>
      </c>
      <c r="BM275" s="17">
        <v>0</v>
      </c>
      <c r="BN275" s="17"/>
      <c r="BO275" s="17">
        <v>4.9082483612368E-2</v>
      </c>
      <c r="BP275" s="17">
        <v>7.9708258357600106E-2</v>
      </c>
      <c r="BQ275" s="17">
        <v>2.3918213825489001E-2</v>
      </c>
      <c r="BR275" s="17">
        <v>1.3148911129739101E-2</v>
      </c>
      <c r="BS275" s="17">
        <v>3.8724642223236502E-2</v>
      </c>
      <c r="BT275" s="17">
        <v>1.9558541909957299E-2</v>
      </c>
      <c r="BU275" s="17"/>
      <c r="BV275" s="17">
        <v>4.6336740573084997E-2</v>
      </c>
      <c r="BW275" s="17">
        <v>6.42393228417516E-2</v>
      </c>
      <c r="BX275" s="17"/>
      <c r="BY275" s="17">
        <v>7.7221735072500297E-2</v>
      </c>
      <c r="BZ275" s="17"/>
      <c r="CA275" s="17">
        <v>2.1897809750844301E-2</v>
      </c>
      <c r="CB275" s="17"/>
      <c r="CC275" s="17">
        <v>3.3948044484184703E-2</v>
      </c>
    </row>
    <row r="276" spans="2:81" x14ac:dyDescent="0.3">
      <c r="B276" t="s">
        <v>124</v>
      </c>
      <c r="C276" s="17">
        <v>0.17173661681250599</v>
      </c>
      <c r="D276" s="17">
        <v>0.14333150153640201</v>
      </c>
      <c r="E276" s="17">
        <v>0.19883052538704701</v>
      </c>
      <c r="F276" s="17"/>
      <c r="G276" s="17">
        <v>0.100208234078577</v>
      </c>
      <c r="H276" s="17">
        <v>0.174877794193808</v>
      </c>
      <c r="I276" s="17">
        <v>0.166406559111755</v>
      </c>
      <c r="J276" s="17">
        <v>0.19850712652713701</v>
      </c>
      <c r="K276" s="17">
        <v>0.199914252471494</v>
      </c>
      <c r="L276" s="17">
        <v>0.17315026653025301</v>
      </c>
      <c r="M276" s="17"/>
      <c r="N276" s="17">
        <v>0.14339536928348701</v>
      </c>
      <c r="O276" s="17">
        <v>0.16755176531742</v>
      </c>
      <c r="P276" s="17">
        <v>0.20649036142277299</v>
      </c>
      <c r="Q276" s="17">
        <v>0.17449648086432301</v>
      </c>
      <c r="R276" s="17"/>
      <c r="S276" s="17">
        <v>7.3969010191492005E-2</v>
      </c>
      <c r="T276" s="17">
        <v>8.6978530031183804E-2</v>
      </c>
      <c r="U276" s="17">
        <v>0.197814883684787</v>
      </c>
      <c r="V276" s="17">
        <v>0.17676088715378399</v>
      </c>
      <c r="W276" s="17">
        <v>0.15913727518942</v>
      </c>
      <c r="X276" s="17">
        <v>0.25749853280804902</v>
      </c>
      <c r="Y276" s="17">
        <v>9.2606040928716396E-2</v>
      </c>
      <c r="Z276" s="17">
        <v>0.18076791545491799</v>
      </c>
      <c r="AA276" s="17">
        <v>0.245599420801454</v>
      </c>
      <c r="AB276" s="17">
        <v>0.292286572236097</v>
      </c>
      <c r="AC276" s="17">
        <v>0.15622573487180599</v>
      </c>
      <c r="AD276" s="17">
        <v>0.278915805038845</v>
      </c>
      <c r="AE276" s="17"/>
      <c r="AF276" s="17">
        <v>0</v>
      </c>
      <c r="AG276" s="17">
        <v>0.14359653402276401</v>
      </c>
      <c r="AH276" s="17">
        <v>0.23089291462980299</v>
      </c>
      <c r="AI276" s="17">
        <v>0.135655617347788</v>
      </c>
      <c r="AJ276" s="17">
        <v>0.190148218395949</v>
      </c>
      <c r="AK276" s="17">
        <v>0.214976651767493</v>
      </c>
      <c r="AL276" s="17">
        <v>0.174192150582094</v>
      </c>
      <c r="AM276" s="17">
        <v>0.142027695726852</v>
      </c>
      <c r="AN276" s="17">
        <v>0.20275109373365999</v>
      </c>
      <c r="AO276" s="17">
        <v>9.5720546517431004E-2</v>
      </c>
      <c r="AP276" s="17">
        <v>8.9816825135806397E-2</v>
      </c>
      <c r="AQ276" s="17">
        <v>0.21451802508769</v>
      </c>
      <c r="AR276" s="17">
        <v>7.4010634438297807E-2</v>
      </c>
      <c r="AS276" s="17">
        <v>0.19314622173210799</v>
      </c>
      <c r="AT276" s="17">
        <v>0.18223496227939401</v>
      </c>
      <c r="AU276" s="17">
        <v>0.104429839857568</v>
      </c>
      <c r="AV276" s="17"/>
      <c r="AW276" s="17">
        <v>0.174487424970236</v>
      </c>
      <c r="AX276" s="17">
        <v>0.167733474199844</v>
      </c>
      <c r="AY276" s="17"/>
      <c r="AZ276" s="17">
        <v>0.14270757908539899</v>
      </c>
      <c r="BA276" s="17">
        <v>0.17803029884587901</v>
      </c>
      <c r="BB276" s="17"/>
      <c r="BC276" s="17">
        <v>0.154420666542397</v>
      </c>
      <c r="BD276" s="17">
        <v>0.186919811222204</v>
      </c>
      <c r="BE276" s="17"/>
      <c r="BF276" s="17">
        <v>0.10005241928830599</v>
      </c>
      <c r="BG276" s="17">
        <v>0.17715657438434201</v>
      </c>
      <c r="BH276" s="17"/>
      <c r="BI276" s="17">
        <v>9.25776130092201E-2</v>
      </c>
      <c r="BJ276" s="17">
        <v>0.122498716039472</v>
      </c>
      <c r="BK276" s="17">
        <v>0.13958225723974299</v>
      </c>
      <c r="BL276" s="17">
        <v>0.20403566957362099</v>
      </c>
      <c r="BM276" s="17">
        <v>0.17722907461499701</v>
      </c>
      <c r="BN276" s="17"/>
      <c r="BO276" s="17">
        <v>5.6994458603988003E-2</v>
      </c>
      <c r="BP276" s="17">
        <v>9.90130016057678E-2</v>
      </c>
      <c r="BQ276" s="17">
        <v>0.14784713043502501</v>
      </c>
      <c r="BR276" s="17">
        <v>0.18541372844981399</v>
      </c>
      <c r="BS276" s="17">
        <v>0.116448327967721</v>
      </c>
      <c r="BT276" s="17">
        <v>0.52884875525724295</v>
      </c>
      <c r="BU276" s="17"/>
      <c r="BV276" s="17">
        <v>4.5652874340463001E-2</v>
      </c>
      <c r="BW276" s="17">
        <v>0.24883533479457401</v>
      </c>
      <c r="BX276" s="17"/>
      <c r="BY276" s="17">
        <v>0.14687782833665999</v>
      </c>
      <c r="BZ276" s="17"/>
      <c r="CA276" s="17">
        <v>7.9807189637808404E-2</v>
      </c>
      <c r="CB276" s="17"/>
      <c r="CC276" s="17">
        <v>8.4580358336279804E-2</v>
      </c>
    </row>
    <row r="277" spans="2:81" x14ac:dyDescent="0.3">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row>
    <row r="278" spans="2:81" x14ac:dyDescent="0.3">
      <c r="B278" s="6" t="s">
        <v>222</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row>
    <row r="279" spans="2:81" x14ac:dyDescent="0.3">
      <c r="B279" s="24" t="s">
        <v>214</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row>
    <row r="280" spans="2:81" x14ac:dyDescent="0.3">
      <c r="B280" t="s">
        <v>210</v>
      </c>
      <c r="C280" s="17">
        <v>0.16336862224041501</v>
      </c>
      <c r="D280" s="17">
        <v>0.16607505795826399</v>
      </c>
      <c r="E280" s="17">
        <v>0.16187337207049499</v>
      </c>
      <c r="F280" s="17"/>
      <c r="G280" s="17">
        <v>0.310181410386968</v>
      </c>
      <c r="H280" s="17">
        <v>0.180831036239125</v>
      </c>
      <c r="I280" s="17">
        <v>0.13958847155030299</v>
      </c>
      <c r="J280" s="17">
        <v>0.148534787827069</v>
      </c>
      <c r="K280" s="17">
        <v>0.1057200795296</v>
      </c>
      <c r="L280" s="17">
        <v>0.13104788824907601</v>
      </c>
      <c r="M280" s="17"/>
      <c r="N280" s="17">
        <v>0.23172951058510799</v>
      </c>
      <c r="O280" s="17">
        <v>0.14415264740173001</v>
      </c>
      <c r="P280" s="17">
        <v>0.15911611930429501</v>
      </c>
      <c r="Q280" s="17">
        <v>0.119587602493315</v>
      </c>
      <c r="R280" s="17"/>
      <c r="S280" s="17">
        <v>0.25430810554695099</v>
      </c>
      <c r="T280" s="17">
        <v>9.1364250044328493E-2</v>
      </c>
      <c r="U280" s="17">
        <v>7.9672176138048903E-2</v>
      </c>
      <c r="V280" s="17">
        <v>0.161933130444357</v>
      </c>
      <c r="W280" s="17">
        <v>7.8991304807483495E-2</v>
      </c>
      <c r="X280" s="17">
        <v>0.22642827506548799</v>
      </c>
      <c r="Y280" s="17">
        <v>6.1323428963348602E-2</v>
      </c>
      <c r="Z280" s="17">
        <v>0.122787679959128</v>
      </c>
      <c r="AA280" s="17">
        <v>0.219018613516447</v>
      </c>
      <c r="AB280" s="17">
        <v>0.26175023204277897</v>
      </c>
      <c r="AC280" s="17">
        <v>0.16453158270672999</v>
      </c>
      <c r="AD280" s="17">
        <v>0</v>
      </c>
      <c r="AE280" s="17"/>
      <c r="AF280" s="17">
        <v>0.29268311028653998</v>
      </c>
      <c r="AG280" s="17">
        <v>0.14727368983389699</v>
      </c>
      <c r="AH280" s="17">
        <v>0.20796439250138199</v>
      </c>
      <c r="AI280" s="17">
        <v>9.7014618059693497E-2</v>
      </c>
      <c r="AJ280" s="17">
        <v>5.29767317514339E-2</v>
      </c>
      <c r="AK280" s="17">
        <v>0.17573723332091201</v>
      </c>
      <c r="AL280" s="17">
        <v>0.194628689192202</v>
      </c>
      <c r="AM280" s="17">
        <v>9.8769477853417095E-2</v>
      </c>
      <c r="AN280" s="17">
        <v>0.14770641008702801</v>
      </c>
      <c r="AO280" s="17">
        <v>0.118961215549265</v>
      </c>
      <c r="AP280" s="17">
        <v>0.21372751632032899</v>
      </c>
      <c r="AQ280" s="17">
        <v>0.391101430412088</v>
      </c>
      <c r="AR280" s="17">
        <v>0.14655691209372201</v>
      </c>
      <c r="AS280" s="17">
        <v>0.30263024538709499</v>
      </c>
      <c r="AT280" s="17">
        <v>0.18334378864840001</v>
      </c>
      <c r="AU280" s="17">
        <v>0.21183218123577099</v>
      </c>
      <c r="AV280" s="17"/>
      <c r="AW280" s="17">
        <v>0.16770982031376899</v>
      </c>
      <c r="AX280" s="17">
        <v>0.157497568387026</v>
      </c>
      <c r="AY280" s="17"/>
      <c r="AZ280" s="17">
        <v>0.154254398672314</v>
      </c>
      <c r="BA280" s="17">
        <v>0.16532618973917401</v>
      </c>
      <c r="BB280" s="17"/>
      <c r="BC280" s="17">
        <v>0.19861032777010301</v>
      </c>
      <c r="BD280" s="17">
        <v>0.14178150420753</v>
      </c>
      <c r="BE280" s="17"/>
      <c r="BF280" s="17">
        <v>0.158239938118622</v>
      </c>
      <c r="BG280" s="17">
        <v>0.16381905352083101</v>
      </c>
      <c r="BH280" s="17"/>
      <c r="BI280" s="17">
        <v>4.9809690752981903E-2</v>
      </c>
      <c r="BJ280" s="17">
        <v>0.28993346070219</v>
      </c>
      <c r="BK280" s="17">
        <v>0.12581339245847201</v>
      </c>
      <c r="BL280" s="17">
        <v>0.17322425396934099</v>
      </c>
      <c r="BM280" s="17">
        <v>0.20855709356876401</v>
      </c>
      <c r="BN280" s="17"/>
      <c r="BO280" s="17">
        <v>0.34099439479542498</v>
      </c>
      <c r="BP280" s="17">
        <v>0.10933571273482599</v>
      </c>
      <c r="BQ280" s="17">
        <v>0.107749415996942</v>
      </c>
      <c r="BR280" s="17">
        <v>0.120976491963845</v>
      </c>
      <c r="BS280" s="17">
        <v>0.15388854338246899</v>
      </c>
      <c r="BT280" s="17">
        <v>0.10942100008106</v>
      </c>
      <c r="BU280" s="17"/>
      <c r="BV280" s="17">
        <v>0.34708147306248999</v>
      </c>
      <c r="BW280" s="17">
        <v>0.19090008083691501</v>
      </c>
      <c r="BX280" s="17"/>
      <c r="BY280" s="17">
        <v>0.17206976130454399</v>
      </c>
      <c r="BZ280" s="17"/>
      <c r="CA280" s="17">
        <v>0.26875304829461799</v>
      </c>
      <c r="CB280" s="17"/>
      <c r="CC280" s="17">
        <v>0.28880022252156401</v>
      </c>
    </row>
    <row r="281" spans="2:81" x14ac:dyDescent="0.3">
      <c r="B281" t="s">
        <v>211</v>
      </c>
      <c r="C281" s="17">
        <v>0.56226534042100595</v>
      </c>
      <c r="D281" s="17">
        <v>0.59719303389224299</v>
      </c>
      <c r="E281" s="17">
        <v>0.53065512278140903</v>
      </c>
      <c r="F281" s="17"/>
      <c r="G281" s="17">
        <v>0.329110900939804</v>
      </c>
      <c r="H281" s="17">
        <v>0.56622621316361699</v>
      </c>
      <c r="I281" s="17">
        <v>0.55291277423702101</v>
      </c>
      <c r="J281" s="17">
        <v>0.71771431897552596</v>
      </c>
      <c r="K281" s="17">
        <v>0.56261530251519998</v>
      </c>
      <c r="L281" s="17">
        <v>0.57715995964688505</v>
      </c>
      <c r="M281" s="17"/>
      <c r="N281" s="17">
        <v>0.50186077030288101</v>
      </c>
      <c r="O281" s="17">
        <v>0.61395749556943102</v>
      </c>
      <c r="P281" s="17">
        <v>0.5503140565079</v>
      </c>
      <c r="Q281" s="17">
        <v>0.57515974438424899</v>
      </c>
      <c r="R281" s="17"/>
      <c r="S281" s="17">
        <v>0.50711408113571499</v>
      </c>
      <c r="T281" s="17">
        <v>0.67955052323496201</v>
      </c>
      <c r="U281" s="17">
        <v>0.83254374289347299</v>
      </c>
      <c r="V281" s="17">
        <v>0.58967239157081897</v>
      </c>
      <c r="W281" s="17">
        <v>0.64751613541432296</v>
      </c>
      <c r="X281" s="17">
        <v>0.36877476097352702</v>
      </c>
      <c r="Y281" s="17">
        <v>0.46017219377185598</v>
      </c>
      <c r="Z281" s="17">
        <v>0.60976215721468796</v>
      </c>
      <c r="AA281" s="17">
        <v>0.56426802607881998</v>
      </c>
      <c r="AB281" s="17">
        <v>0.51408844563363698</v>
      </c>
      <c r="AC281" s="17">
        <v>0.54885586804622599</v>
      </c>
      <c r="AD281" s="17">
        <v>0.280937357758269</v>
      </c>
      <c r="AE281" s="17"/>
      <c r="AF281" s="17">
        <v>0.46396164899408898</v>
      </c>
      <c r="AG281" s="17">
        <v>0.49966742105170298</v>
      </c>
      <c r="AH281" s="17">
        <v>0.434917584612312</v>
      </c>
      <c r="AI281" s="17">
        <v>0.65652331866661295</v>
      </c>
      <c r="AJ281" s="17">
        <v>0.53012815606705099</v>
      </c>
      <c r="AK281" s="17">
        <v>0.64417558849003498</v>
      </c>
      <c r="AL281" s="17">
        <v>0.495980698306909</v>
      </c>
      <c r="AM281" s="17">
        <v>0.71456946061404902</v>
      </c>
      <c r="AN281" s="17">
        <v>0.52386211012003003</v>
      </c>
      <c r="AO281" s="17">
        <v>0.56905755867968899</v>
      </c>
      <c r="AP281" s="17">
        <v>0.63870930501137402</v>
      </c>
      <c r="AQ281" s="17">
        <v>0.36174571683957102</v>
      </c>
      <c r="AR281" s="17">
        <v>0.61691981582620303</v>
      </c>
      <c r="AS281" s="17">
        <v>0.50193619241098697</v>
      </c>
      <c r="AT281" s="17">
        <v>0.50039368759932001</v>
      </c>
      <c r="AU281" s="17">
        <v>0.68253614204708302</v>
      </c>
      <c r="AV281" s="17"/>
      <c r="AW281" s="17">
        <v>0.57120676705569295</v>
      </c>
      <c r="AX281" s="17">
        <v>0.55017291883338304</v>
      </c>
      <c r="AY281" s="17"/>
      <c r="AZ281" s="17">
        <v>0.64729733513971599</v>
      </c>
      <c r="BA281" s="17">
        <v>0.54400203274896097</v>
      </c>
      <c r="BB281" s="17"/>
      <c r="BC281" s="17">
        <v>0.54705298540428504</v>
      </c>
      <c r="BD281" s="17">
        <v>0.57554728980487402</v>
      </c>
      <c r="BE281" s="17"/>
      <c r="BF281" s="17">
        <v>0.60631348176144795</v>
      </c>
      <c r="BG281" s="17">
        <v>0.55839677292245005</v>
      </c>
      <c r="BH281" s="17"/>
      <c r="BI281" s="17">
        <v>0.82965110485229399</v>
      </c>
      <c r="BJ281" s="17">
        <v>0.50086007552410605</v>
      </c>
      <c r="BK281" s="17">
        <v>0.66364399780160899</v>
      </c>
      <c r="BL281" s="17">
        <v>0.61995946917617895</v>
      </c>
      <c r="BM281" s="17">
        <v>0.513023726557015</v>
      </c>
      <c r="BN281" s="17"/>
      <c r="BO281" s="17">
        <v>0.41377037189530103</v>
      </c>
      <c r="BP281" s="17">
        <v>0.80438832747098499</v>
      </c>
      <c r="BQ281" s="17">
        <v>0.68624596940162397</v>
      </c>
      <c r="BR281" s="17">
        <v>0.69163560848897199</v>
      </c>
      <c r="BS281" s="17">
        <v>0.53999606090813201</v>
      </c>
      <c r="BT281" s="17">
        <v>0.35153912466516601</v>
      </c>
      <c r="BU281" s="17"/>
      <c r="BV281" s="17">
        <v>0.41202692208809999</v>
      </c>
      <c r="BW281" s="17">
        <v>0.65480151750100701</v>
      </c>
      <c r="BX281" s="17"/>
      <c r="BY281" s="17">
        <v>0.64732184433360096</v>
      </c>
      <c r="BZ281" s="17"/>
      <c r="CA281" s="17">
        <v>0.583333483562258</v>
      </c>
      <c r="CB281" s="17"/>
      <c r="CC281" s="17">
        <v>0.51312162444254705</v>
      </c>
    </row>
    <row r="282" spans="2:81" x14ac:dyDescent="0.3">
      <c r="B282" t="s">
        <v>212</v>
      </c>
      <c r="C282" s="17">
        <v>0.121605138307251</v>
      </c>
      <c r="D282" s="17">
        <v>0.105178236419103</v>
      </c>
      <c r="E282" s="17">
        <v>0.13606426078721401</v>
      </c>
      <c r="F282" s="17"/>
      <c r="G282" s="17">
        <v>0.168124744431774</v>
      </c>
      <c r="H282" s="17">
        <v>0.17279112837789501</v>
      </c>
      <c r="I282" s="17">
        <v>0.224467888395286</v>
      </c>
      <c r="J282" s="17">
        <v>4.1110338782301199E-2</v>
      </c>
      <c r="K282" s="17">
        <v>0.15792739803299699</v>
      </c>
      <c r="L282" s="17">
        <v>0</v>
      </c>
      <c r="M282" s="17"/>
      <c r="N282" s="17">
        <v>8.6846622121194303E-2</v>
      </c>
      <c r="O282" s="17">
        <v>0.106351491954709</v>
      </c>
      <c r="P282" s="17">
        <v>0.143558962024359</v>
      </c>
      <c r="Q282" s="17">
        <v>0.15465041600056001</v>
      </c>
      <c r="R282" s="17"/>
      <c r="S282" s="17">
        <v>0.17210801688028199</v>
      </c>
      <c r="T282" s="17">
        <v>0.10879151690257501</v>
      </c>
      <c r="U282" s="17">
        <v>0</v>
      </c>
      <c r="V282" s="17">
        <v>6.2664775972079506E-2</v>
      </c>
      <c r="W282" s="17">
        <v>8.4334138656182098E-2</v>
      </c>
      <c r="X282" s="17">
        <v>0.15414305506305701</v>
      </c>
      <c r="Y282" s="17">
        <v>0.31123053509813903</v>
      </c>
      <c r="Z282" s="17">
        <v>0.110434940135009</v>
      </c>
      <c r="AA282" s="17">
        <v>6.0294160893558602E-2</v>
      </c>
      <c r="AB282" s="17">
        <v>0.113919448336028</v>
      </c>
      <c r="AC282" s="17">
        <v>5.44971681068964E-2</v>
      </c>
      <c r="AD282" s="17">
        <v>0.52242617213840103</v>
      </c>
      <c r="AE282" s="17"/>
      <c r="AF282" s="17">
        <v>0.24335524071937101</v>
      </c>
      <c r="AG282" s="17">
        <v>0.16734687696607101</v>
      </c>
      <c r="AH282" s="17">
        <v>0.233468166114777</v>
      </c>
      <c r="AI282" s="17">
        <v>0</v>
      </c>
      <c r="AJ282" s="17">
        <v>0.17415659619962701</v>
      </c>
      <c r="AK282" s="17">
        <v>9.9989069856391194E-2</v>
      </c>
      <c r="AL282" s="17">
        <v>0.15156286624961801</v>
      </c>
      <c r="AM282" s="17">
        <v>2.9361749764367399E-2</v>
      </c>
      <c r="AN282" s="17">
        <v>4.5095429490256703E-2</v>
      </c>
      <c r="AO282" s="17">
        <v>0.141011628312947</v>
      </c>
      <c r="AP282" s="17">
        <v>0.108473704843758</v>
      </c>
      <c r="AQ282" s="17">
        <v>0.19706358809046001</v>
      </c>
      <c r="AR282" s="17">
        <v>5.2105577100666801E-2</v>
      </c>
      <c r="AS282" s="17">
        <v>9.5910828376359905E-2</v>
      </c>
      <c r="AT282" s="17">
        <v>0.116154713485367</v>
      </c>
      <c r="AU282" s="17">
        <v>0.105631676717147</v>
      </c>
      <c r="AV282" s="17"/>
      <c r="AW282" s="17">
        <v>0.101240208024305</v>
      </c>
      <c r="AX282" s="17">
        <v>0.149146752486426</v>
      </c>
      <c r="AY282" s="17"/>
      <c r="AZ282" s="17">
        <v>9.2829592708125894E-2</v>
      </c>
      <c r="BA282" s="17">
        <v>0.12778559596258801</v>
      </c>
      <c r="BB282" s="17"/>
      <c r="BC282" s="17">
        <v>0.126510477749529</v>
      </c>
      <c r="BD282" s="17">
        <v>0.11988332936792299</v>
      </c>
      <c r="BE282" s="17"/>
      <c r="BF282" s="17">
        <v>0.12672636135010401</v>
      </c>
      <c r="BG282" s="17">
        <v>0.121155362302781</v>
      </c>
      <c r="BH282" s="17"/>
      <c r="BI282" s="17">
        <v>3.8662074062647898E-2</v>
      </c>
      <c r="BJ282" s="17">
        <v>5.0932270362720598E-2</v>
      </c>
      <c r="BK282" s="17">
        <v>4.9818131452228097E-2</v>
      </c>
      <c r="BL282" s="17">
        <v>6.0984272271223001E-2</v>
      </c>
      <c r="BM282" s="17">
        <v>0.11560204050968401</v>
      </c>
      <c r="BN282" s="17"/>
      <c r="BO282" s="17">
        <v>8.0559494176426799E-2</v>
      </c>
      <c r="BP282" s="17">
        <v>2.2961659872532101E-2</v>
      </c>
      <c r="BQ282" s="17">
        <v>7.7494745211594496E-2</v>
      </c>
      <c r="BR282" s="17">
        <v>9.8346956837708804E-2</v>
      </c>
      <c r="BS282" s="17">
        <v>4.4466029317853997E-2</v>
      </c>
      <c r="BT282" s="17">
        <v>4.2582132298508803E-2</v>
      </c>
      <c r="BU282" s="17"/>
      <c r="BV282" s="17">
        <v>6.6033187880830804E-2</v>
      </c>
      <c r="BW282" s="17">
        <v>2.4763470449670599E-2</v>
      </c>
      <c r="BX282" s="17"/>
      <c r="BY282" s="17">
        <v>9.8713360659064706E-2</v>
      </c>
      <c r="BZ282" s="17"/>
      <c r="CA282" s="17">
        <v>3.7008976057379399E-2</v>
      </c>
      <c r="CB282" s="17"/>
      <c r="CC282" s="17">
        <v>6.1165952746858203E-2</v>
      </c>
    </row>
    <row r="283" spans="2:81" x14ac:dyDescent="0.3">
      <c r="B283" t="s">
        <v>124</v>
      </c>
      <c r="C283" s="17">
        <v>0.152760899031328</v>
      </c>
      <c r="D283" s="17">
        <v>0.13155367173038901</v>
      </c>
      <c r="E283" s="17">
        <v>0.171407244360883</v>
      </c>
      <c r="F283" s="17"/>
      <c r="G283" s="17">
        <v>0.192582944241454</v>
      </c>
      <c r="H283" s="17">
        <v>8.0151622219362798E-2</v>
      </c>
      <c r="I283" s="17">
        <v>8.3030865817390304E-2</v>
      </c>
      <c r="J283" s="17">
        <v>9.2640554415104298E-2</v>
      </c>
      <c r="K283" s="17">
        <v>0.17373721992220201</v>
      </c>
      <c r="L283" s="17">
        <v>0.29179215210403903</v>
      </c>
      <c r="M283" s="17"/>
      <c r="N283" s="17">
        <v>0.17956309699081599</v>
      </c>
      <c r="O283" s="17">
        <v>0.13553836507413</v>
      </c>
      <c r="P283" s="17">
        <v>0.147010862163446</v>
      </c>
      <c r="Q283" s="17">
        <v>0.15060223712187601</v>
      </c>
      <c r="R283" s="17"/>
      <c r="S283" s="17">
        <v>6.6469796437051698E-2</v>
      </c>
      <c r="T283" s="17">
        <v>0.120293709818135</v>
      </c>
      <c r="U283" s="17">
        <v>8.7784080968477896E-2</v>
      </c>
      <c r="V283" s="17">
        <v>0.185729702012744</v>
      </c>
      <c r="W283" s="17">
        <v>0.18915842112201101</v>
      </c>
      <c r="X283" s="17">
        <v>0.25065390889792799</v>
      </c>
      <c r="Y283" s="17">
        <v>0.167273842166657</v>
      </c>
      <c r="Z283" s="17">
        <v>0.15701522269117499</v>
      </c>
      <c r="AA283" s="17">
        <v>0.156419199511174</v>
      </c>
      <c r="AB283" s="17">
        <v>0.110241873987557</v>
      </c>
      <c r="AC283" s="17">
        <v>0.23211538114014801</v>
      </c>
      <c r="AD283" s="17">
        <v>0.19663647010332999</v>
      </c>
      <c r="AE283" s="17"/>
      <c r="AF283" s="17">
        <v>0</v>
      </c>
      <c r="AG283" s="17">
        <v>0.18571201214833</v>
      </c>
      <c r="AH283" s="17">
        <v>0.123649856771529</v>
      </c>
      <c r="AI283" s="17">
        <v>0.24646206327369399</v>
      </c>
      <c r="AJ283" s="17">
        <v>0.242738515981887</v>
      </c>
      <c r="AK283" s="17">
        <v>8.0098108332661899E-2</v>
      </c>
      <c r="AL283" s="17">
        <v>0.15782774625127099</v>
      </c>
      <c r="AM283" s="17">
        <v>0.157299311768167</v>
      </c>
      <c r="AN283" s="17">
        <v>0.28333605030268499</v>
      </c>
      <c r="AO283" s="17">
        <v>0.170969597458099</v>
      </c>
      <c r="AP283" s="17">
        <v>3.90894738245397E-2</v>
      </c>
      <c r="AQ283" s="17">
        <v>5.0089264657881001E-2</v>
      </c>
      <c r="AR283" s="17">
        <v>0.18441769497940799</v>
      </c>
      <c r="AS283" s="17">
        <v>9.9522733825557305E-2</v>
      </c>
      <c r="AT283" s="17">
        <v>0.20010781026691299</v>
      </c>
      <c r="AU283" s="17">
        <v>0</v>
      </c>
      <c r="AV283" s="17"/>
      <c r="AW283" s="17">
        <v>0.159843204606233</v>
      </c>
      <c r="AX283" s="17">
        <v>0.14318276029316501</v>
      </c>
      <c r="AY283" s="17"/>
      <c r="AZ283" s="17">
        <v>0.10561867347984299</v>
      </c>
      <c r="BA283" s="17">
        <v>0.162886181549277</v>
      </c>
      <c r="BB283" s="17"/>
      <c r="BC283" s="17">
        <v>0.127826209076083</v>
      </c>
      <c r="BD283" s="17">
        <v>0.16278787661967301</v>
      </c>
      <c r="BE283" s="17"/>
      <c r="BF283" s="17">
        <v>0.108720218769825</v>
      </c>
      <c r="BG283" s="17">
        <v>0.15662881125393799</v>
      </c>
      <c r="BH283" s="17"/>
      <c r="BI283" s="17">
        <v>8.1877130332075901E-2</v>
      </c>
      <c r="BJ283" s="17">
        <v>0.15827419341098301</v>
      </c>
      <c r="BK283" s="17">
        <v>0.16072447828769101</v>
      </c>
      <c r="BL283" s="17">
        <v>0.14583200458325801</v>
      </c>
      <c r="BM283" s="17">
        <v>0.16281713936453801</v>
      </c>
      <c r="BN283" s="17"/>
      <c r="BO283" s="17">
        <v>0.164675739132847</v>
      </c>
      <c r="BP283" s="17">
        <v>6.3314299921656506E-2</v>
      </c>
      <c r="BQ283" s="17">
        <v>0.12850986938983999</v>
      </c>
      <c r="BR283" s="17">
        <v>8.9040942709473894E-2</v>
      </c>
      <c r="BS283" s="17">
        <v>0.26164936639154501</v>
      </c>
      <c r="BT283" s="17">
        <v>0.49645774295526601</v>
      </c>
      <c r="BU283" s="17"/>
      <c r="BV283" s="17">
        <v>0.17485841696858001</v>
      </c>
      <c r="BW283" s="17">
        <v>0.129534931212408</v>
      </c>
      <c r="BX283" s="17"/>
      <c r="BY283" s="17">
        <v>8.1895033702790804E-2</v>
      </c>
      <c r="BZ283" s="17"/>
      <c r="CA283" s="17">
        <v>0.110904492085745</v>
      </c>
      <c r="CB283" s="17"/>
      <c r="CC283" s="17">
        <v>0.13691220028903101</v>
      </c>
    </row>
    <row r="284" spans="2:81" x14ac:dyDescent="0.3">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row>
    <row r="285" spans="2:81" x14ac:dyDescent="0.3">
      <c r="B285" s="6" t="s">
        <v>223</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row>
    <row r="286" spans="2:81" x14ac:dyDescent="0.3">
      <c r="B286" s="24" t="s">
        <v>214</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row>
    <row r="287" spans="2:81" x14ac:dyDescent="0.3">
      <c r="B287" t="s">
        <v>210</v>
      </c>
      <c r="C287" s="17">
        <v>0.358172731379027</v>
      </c>
      <c r="D287" s="17">
        <v>0.35155565830222402</v>
      </c>
      <c r="E287" s="17">
        <v>0.36518275822035201</v>
      </c>
      <c r="F287" s="17"/>
      <c r="G287" s="17">
        <v>0.40825868617350303</v>
      </c>
      <c r="H287" s="17">
        <v>0.495202161080388</v>
      </c>
      <c r="I287" s="17">
        <v>0.26598933748511999</v>
      </c>
      <c r="J287" s="17">
        <v>0.378372679737145</v>
      </c>
      <c r="K287" s="17">
        <v>0.343745063788431</v>
      </c>
      <c r="L287" s="17">
        <v>0.24717195161788899</v>
      </c>
      <c r="M287" s="17"/>
      <c r="N287" s="17">
        <v>0.482503713015205</v>
      </c>
      <c r="O287" s="17">
        <v>0.38846690710853399</v>
      </c>
      <c r="P287" s="17">
        <v>0.32530357707247698</v>
      </c>
      <c r="Q287" s="17">
        <v>0.22034019674833499</v>
      </c>
      <c r="R287" s="17"/>
      <c r="S287" s="17">
        <v>0.583460447044577</v>
      </c>
      <c r="T287" s="17">
        <v>0.23928015489578</v>
      </c>
      <c r="U287" s="17">
        <v>0.22110068982206901</v>
      </c>
      <c r="V287" s="17">
        <v>0.39039061170432099</v>
      </c>
      <c r="W287" s="17">
        <v>0.40826890548328698</v>
      </c>
      <c r="X287" s="17">
        <v>0.38925239564277198</v>
      </c>
      <c r="Y287" s="17">
        <v>0.30148628691837298</v>
      </c>
      <c r="Z287" s="17">
        <v>0.36747128221571401</v>
      </c>
      <c r="AA287" s="17">
        <v>0.27648676058639099</v>
      </c>
      <c r="AB287" s="17">
        <v>0.34388399348800502</v>
      </c>
      <c r="AC287" s="17">
        <v>0.35565740135360602</v>
      </c>
      <c r="AD287" s="17">
        <v>0.51079506290005205</v>
      </c>
      <c r="AE287" s="17"/>
      <c r="AF287" s="17">
        <v>1</v>
      </c>
      <c r="AG287" s="17">
        <v>0.2915131526409</v>
      </c>
      <c r="AH287" s="17">
        <v>0.36043139683814601</v>
      </c>
      <c r="AI287" s="17">
        <v>8.8504401019433299E-2</v>
      </c>
      <c r="AJ287" s="17">
        <v>0.21476632693395201</v>
      </c>
      <c r="AK287" s="17">
        <v>0.34821434369203003</v>
      </c>
      <c r="AL287" s="17">
        <v>0.44823157580028899</v>
      </c>
      <c r="AM287" s="17">
        <v>0.22965216989357301</v>
      </c>
      <c r="AN287" s="17">
        <v>0.35708003012601403</v>
      </c>
      <c r="AO287" s="17">
        <v>0.52984887457529595</v>
      </c>
      <c r="AP287" s="17">
        <v>0.43380887849413902</v>
      </c>
      <c r="AQ287" s="17">
        <v>0.48870652489108501</v>
      </c>
      <c r="AR287" s="17">
        <v>0.352847646616536</v>
      </c>
      <c r="AS287" s="17">
        <v>0.76158440031639596</v>
      </c>
      <c r="AT287" s="17">
        <v>0.51199126492869895</v>
      </c>
      <c r="AU287" s="17">
        <v>0.50354064476333205</v>
      </c>
      <c r="AV287" s="17"/>
      <c r="AW287" s="17">
        <v>0.37472407814049602</v>
      </c>
      <c r="AX287" s="17">
        <v>0.33798280764854599</v>
      </c>
      <c r="AY287" s="17"/>
      <c r="AZ287" s="17">
        <v>0.36703189063221597</v>
      </c>
      <c r="BA287" s="17">
        <v>0.356288652776096</v>
      </c>
      <c r="BB287" s="17"/>
      <c r="BC287" s="17">
        <v>0.32473041707213002</v>
      </c>
      <c r="BD287" s="17">
        <v>0.38255613970847602</v>
      </c>
      <c r="BE287" s="17"/>
      <c r="BF287" s="17">
        <v>0.36928848970638301</v>
      </c>
      <c r="BG287" s="17">
        <v>0.35719603197732602</v>
      </c>
      <c r="BH287" s="17"/>
      <c r="BI287" s="17">
        <v>0.22447077540798399</v>
      </c>
      <c r="BJ287" s="17">
        <v>0.58425488819687998</v>
      </c>
      <c r="BK287" s="17">
        <v>0.39679104023673101</v>
      </c>
      <c r="BL287" s="17">
        <v>0.153082644399787</v>
      </c>
      <c r="BM287" s="17">
        <v>0.28592601032347098</v>
      </c>
      <c r="BN287" s="17"/>
      <c r="BO287" s="17">
        <v>0.67146807437029299</v>
      </c>
      <c r="BP287" s="17">
        <v>0.24986930775094299</v>
      </c>
      <c r="BQ287" s="17">
        <v>0.370763443812542</v>
      </c>
      <c r="BR287" s="17">
        <v>0.22974769137702999</v>
      </c>
      <c r="BS287" s="17">
        <v>0.26781970538775701</v>
      </c>
      <c r="BT287" s="17">
        <v>0.24993080297370501</v>
      </c>
      <c r="BU287" s="17"/>
      <c r="BV287" s="17">
        <v>0.67205372730424495</v>
      </c>
      <c r="BW287" s="17">
        <v>0.424451313567903</v>
      </c>
      <c r="BX287" s="17"/>
      <c r="BY287" s="17">
        <v>0.54587124767139705</v>
      </c>
      <c r="BZ287" s="17"/>
      <c r="CA287" s="17">
        <v>0.55541032493934095</v>
      </c>
      <c r="CB287" s="17"/>
      <c r="CC287" s="17">
        <v>0.576804357870778</v>
      </c>
    </row>
    <row r="288" spans="2:81" x14ac:dyDescent="0.3">
      <c r="B288" t="s">
        <v>211</v>
      </c>
      <c r="C288" s="17">
        <v>0.37674295799109297</v>
      </c>
      <c r="D288" s="17">
        <v>0.45034757575776901</v>
      </c>
      <c r="E288" s="17">
        <v>0.29876734245819597</v>
      </c>
      <c r="F288" s="17"/>
      <c r="G288" s="17">
        <v>0.30233619206177997</v>
      </c>
      <c r="H288" s="17">
        <v>0.31809710688492998</v>
      </c>
      <c r="I288" s="17">
        <v>0.37975481054615501</v>
      </c>
      <c r="J288" s="17">
        <v>0.38471045608086402</v>
      </c>
      <c r="K288" s="17">
        <v>0.36122576550332097</v>
      </c>
      <c r="L288" s="17">
        <v>0.49239900426260802</v>
      </c>
      <c r="M288" s="17"/>
      <c r="N288" s="17">
        <v>0.34559389597516998</v>
      </c>
      <c r="O288" s="17">
        <v>0.37776704958292401</v>
      </c>
      <c r="P288" s="17">
        <v>0.42604087200304902</v>
      </c>
      <c r="Q288" s="17">
        <v>0.37591314407763199</v>
      </c>
      <c r="R288" s="17"/>
      <c r="S288" s="17">
        <v>0.208124963150804</v>
      </c>
      <c r="T288" s="17">
        <v>0.40552724338058899</v>
      </c>
      <c r="U288" s="17">
        <v>0.64708410638195801</v>
      </c>
      <c r="V288" s="17">
        <v>0.354508485028389</v>
      </c>
      <c r="W288" s="17">
        <v>0.34508328845706998</v>
      </c>
      <c r="X288" s="17">
        <v>0.32760325997091799</v>
      </c>
      <c r="Y288" s="17">
        <v>0.37889249905059802</v>
      </c>
      <c r="Z288" s="17">
        <v>0.440956956260313</v>
      </c>
      <c r="AA288" s="17">
        <v>0.40181162082206301</v>
      </c>
      <c r="AB288" s="17">
        <v>0.42211684499021601</v>
      </c>
      <c r="AC288" s="17">
        <v>0.32380462835169199</v>
      </c>
      <c r="AD288" s="17">
        <v>0.19974019989794201</v>
      </c>
      <c r="AE288" s="17"/>
      <c r="AF288" s="17">
        <v>0</v>
      </c>
      <c r="AG288" s="17">
        <v>0.37182190577130297</v>
      </c>
      <c r="AH288" s="17">
        <v>0.35312411907519198</v>
      </c>
      <c r="AI288" s="17">
        <v>0.51291085937397796</v>
      </c>
      <c r="AJ288" s="17">
        <v>0.46059128803132998</v>
      </c>
      <c r="AK288" s="17">
        <v>0.39280896381806402</v>
      </c>
      <c r="AL288" s="17">
        <v>0.25182458300743499</v>
      </c>
      <c r="AM288" s="17">
        <v>0.58251294857597502</v>
      </c>
      <c r="AN288" s="17">
        <v>0.43107798667167302</v>
      </c>
      <c r="AO288" s="17">
        <v>0.292297018141292</v>
      </c>
      <c r="AP288" s="17">
        <v>0.460343293169587</v>
      </c>
      <c r="AQ288" s="17">
        <v>0.14999121276486099</v>
      </c>
      <c r="AR288" s="17">
        <v>0.41253950461823702</v>
      </c>
      <c r="AS288" s="17">
        <v>0.23841559968360401</v>
      </c>
      <c r="AT288" s="17">
        <v>0.33533187327399799</v>
      </c>
      <c r="AU288" s="17">
        <v>0.25834317846089799</v>
      </c>
      <c r="AV288" s="17"/>
      <c r="AW288" s="17">
        <v>0.39342024738332998</v>
      </c>
      <c r="AX288" s="17">
        <v>0.344646905978028</v>
      </c>
      <c r="AY288" s="17"/>
      <c r="AZ288" s="17">
        <v>0.38052028136987298</v>
      </c>
      <c r="BA288" s="17">
        <v>0.37593963411453601</v>
      </c>
      <c r="BB288" s="17"/>
      <c r="BC288" s="17">
        <v>0.40943406510382901</v>
      </c>
      <c r="BD288" s="17">
        <v>0.35594422548812998</v>
      </c>
      <c r="BE288" s="17"/>
      <c r="BF288" s="17">
        <v>0.33460743705370799</v>
      </c>
      <c r="BG288" s="17">
        <v>0.380445245939245</v>
      </c>
      <c r="BH288" s="17"/>
      <c r="BI288" s="17">
        <v>0.56973996762947898</v>
      </c>
      <c r="BJ288" s="17">
        <v>0.24552118588383301</v>
      </c>
      <c r="BK288" s="17">
        <v>0.31642583471389601</v>
      </c>
      <c r="BL288" s="17">
        <v>0.60391393282338801</v>
      </c>
      <c r="BM288" s="17">
        <v>0.30524421273892399</v>
      </c>
      <c r="BN288" s="17"/>
      <c r="BO288" s="17">
        <v>0.17646913287895499</v>
      </c>
      <c r="BP288" s="17">
        <v>0.57353283469504002</v>
      </c>
      <c r="BQ288" s="17">
        <v>0.40964878589694997</v>
      </c>
      <c r="BR288" s="17">
        <v>0.57536058046626204</v>
      </c>
      <c r="BS288" s="17">
        <v>0.48931684129883202</v>
      </c>
      <c r="BT288" s="17">
        <v>0.155947473920412</v>
      </c>
      <c r="BU288" s="17"/>
      <c r="BV288" s="17">
        <v>0.18262705437465601</v>
      </c>
      <c r="BW288" s="17">
        <v>0.359995444775353</v>
      </c>
      <c r="BX288" s="17"/>
      <c r="BY288" s="17">
        <v>0.32657225635724102</v>
      </c>
      <c r="BZ288" s="17"/>
      <c r="CA288" s="17">
        <v>0.28602410266561401</v>
      </c>
      <c r="CB288" s="17"/>
      <c r="CC288" s="17">
        <v>0.27333490523107201</v>
      </c>
    </row>
    <row r="289" spans="2:81" x14ac:dyDescent="0.3">
      <c r="B289" t="s">
        <v>212</v>
      </c>
      <c r="C289" s="17">
        <v>9.5968274942785703E-2</v>
      </c>
      <c r="D289" s="17">
        <v>5.82909418084116E-2</v>
      </c>
      <c r="E289" s="17">
        <v>0.135883070127294</v>
      </c>
      <c r="F289" s="17"/>
      <c r="G289" s="17">
        <v>0.11126609372207499</v>
      </c>
      <c r="H289" s="17">
        <v>0.117650587687467</v>
      </c>
      <c r="I289" s="17">
        <v>0.12308244345342099</v>
      </c>
      <c r="J289" s="17">
        <v>8.2550697664336703E-2</v>
      </c>
      <c r="K289" s="17">
        <v>0.12686686574418601</v>
      </c>
      <c r="L289" s="17">
        <v>2.76020881942666E-2</v>
      </c>
      <c r="M289" s="17"/>
      <c r="N289" s="17">
        <v>6.90723690896725E-2</v>
      </c>
      <c r="O289" s="17">
        <v>9.0488636140661605E-2</v>
      </c>
      <c r="P289" s="17">
        <v>7.0746225192475101E-2</v>
      </c>
      <c r="Q289" s="17">
        <v>0.14678545116980299</v>
      </c>
      <c r="R289" s="17"/>
      <c r="S289" s="17">
        <v>8.5928146374388795E-2</v>
      </c>
      <c r="T289" s="17">
        <v>9.3909229691365601E-2</v>
      </c>
      <c r="U289" s="17">
        <v>2.49573696678967E-2</v>
      </c>
      <c r="V289" s="17">
        <v>9.6432924877314197E-2</v>
      </c>
      <c r="W289" s="17">
        <v>9.2810212793818903E-2</v>
      </c>
      <c r="X289" s="17">
        <v>0.120811152105989</v>
      </c>
      <c r="Y289" s="17">
        <v>0.156196070103676</v>
      </c>
      <c r="Z289" s="17">
        <v>0.19157176152397301</v>
      </c>
      <c r="AA289" s="17">
        <v>0.107497868328055</v>
      </c>
      <c r="AB289" s="17">
        <v>9.8877556557278298E-2</v>
      </c>
      <c r="AC289" s="17">
        <v>5.0671802699168801E-2</v>
      </c>
      <c r="AD289" s="17">
        <v>0</v>
      </c>
      <c r="AE289" s="17"/>
      <c r="AF289" s="17">
        <v>0</v>
      </c>
      <c r="AG289" s="17">
        <v>0.122976566841749</v>
      </c>
      <c r="AH289" s="17">
        <v>6.6986197051192298E-2</v>
      </c>
      <c r="AI289" s="17">
        <v>0.14992759499185301</v>
      </c>
      <c r="AJ289" s="17">
        <v>0.14607978243001099</v>
      </c>
      <c r="AK289" s="17">
        <v>0.13053082394065901</v>
      </c>
      <c r="AL289" s="17">
        <v>9.5842299562984304E-2</v>
      </c>
      <c r="AM289" s="17">
        <v>7.3185540231476401E-2</v>
      </c>
      <c r="AN289" s="17">
        <v>3.9970607827815197E-2</v>
      </c>
      <c r="AO289" s="17">
        <v>4.8271813183265302E-2</v>
      </c>
      <c r="AP289" s="17">
        <v>6.3023050066337294E-2</v>
      </c>
      <c r="AQ289" s="17">
        <v>0.155291093696107</v>
      </c>
      <c r="AR289" s="17">
        <v>8.5879346463833606E-2</v>
      </c>
      <c r="AS289" s="17">
        <v>0</v>
      </c>
      <c r="AT289" s="17">
        <v>8.0510723237377499E-2</v>
      </c>
      <c r="AU289" s="17">
        <v>8.4944166689684297E-2</v>
      </c>
      <c r="AV289" s="17"/>
      <c r="AW289" s="17">
        <v>7.3225263454525902E-2</v>
      </c>
      <c r="AX289" s="17">
        <v>0.13073428291056199</v>
      </c>
      <c r="AY289" s="17"/>
      <c r="AZ289" s="17">
        <v>5.5827004454224297E-2</v>
      </c>
      <c r="BA289" s="17">
        <v>0.104505124395486</v>
      </c>
      <c r="BB289" s="17"/>
      <c r="BC289" s="17">
        <v>9.5529445131077001E-2</v>
      </c>
      <c r="BD289" s="17">
        <v>9.6669564682064293E-2</v>
      </c>
      <c r="BE289" s="17"/>
      <c r="BF289" s="17">
        <v>7.6802424236666306E-2</v>
      </c>
      <c r="BG289" s="17">
        <v>9.76523053405772E-2</v>
      </c>
      <c r="BH289" s="17"/>
      <c r="BI289" s="17">
        <v>3.5439619723011101E-2</v>
      </c>
      <c r="BJ289" s="17">
        <v>7.6605805287518605E-2</v>
      </c>
      <c r="BK289" s="17">
        <v>5.4243826687509697E-2</v>
      </c>
      <c r="BL289" s="17">
        <v>2.66714132925942E-2</v>
      </c>
      <c r="BM289" s="17">
        <v>0</v>
      </c>
      <c r="BN289" s="17"/>
      <c r="BO289" s="17">
        <v>6.4725160015086602E-2</v>
      </c>
      <c r="BP289" s="17">
        <v>5.9334729615803203E-2</v>
      </c>
      <c r="BQ289" s="17">
        <v>4.6813849023826598E-2</v>
      </c>
      <c r="BR289" s="17">
        <v>3.5060290915665399E-2</v>
      </c>
      <c r="BS289" s="17">
        <v>9.7776422667180896E-2</v>
      </c>
      <c r="BT289" s="17">
        <v>2.63176604132393E-2</v>
      </c>
      <c r="BU289" s="17"/>
      <c r="BV289" s="17">
        <v>6.07977171026454E-2</v>
      </c>
      <c r="BW289" s="17">
        <v>0.105378269999765</v>
      </c>
      <c r="BX289" s="17"/>
      <c r="BY289" s="17">
        <v>4.7584146999717601E-2</v>
      </c>
      <c r="BZ289" s="17"/>
      <c r="CA289" s="17">
        <v>6.0949837485483001E-2</v>
      </c>
      <c r="CB289" s="17"/>
      <c r="CC289" s="17">
        <v>3.6364537057205201E-2</v>
      </c>
    </row>
    <row r="290" spans="2:81" x14ac:dyDescent="0.3">
      <c r="B290" t="s">
        <v>124</v>
      </c>
      <c r="C290" s="17">
        <v>0.16911603568709399</v>
      </c>
      <c r="D290" s="17">
        <v>0.13980582413159501</v>
      </c>
      <c r="E290" s="17">
        <v>0.20016682919415801</v>
      </c>
      <c r="F290" s="17"/>
      <c r="G290" s="17">
        <v>0.17813902804264101</v>
      </c>
      <c r="H290" s="17">
        <v>6.9050144347215306E-2</v>
      </c>
      <c r="I290" s="17">
        <v>0.23117340851530499</v>
      </c>
      <c r="J290" s="17">
        <v>0.154366166517654</v>
      </c>
      <c r="K290" s="17">
        <v>0.16816230496406301</v>
      </c>
      <c r="L290" s="17">
        <v>0.232826955925237</v>
      </c>
      <c r="M290" s="17"/>
      <c r="N290" s="17">
        <v>0.102830021919953</v>
      </c>
      <c r="O290" s="17">
        <v>0.14327740716788001</v>
      </c>
      <c r="P290" s="17">
        <v>0.177909325731999</v>
      </c>
      <c r="Q290" s="17">
        <v>0.256961208004229</v>
      </c>
      <c r="R290" s="17"/>
      <c r="S290" s="17">
        <v>0.12248644343023</v>
      </c>
      <c r="T290" s="17">
        <v>0.26128337203226598</v>
      </c>
      <c r="U290" s="17">
        <v>0.10685783412807601</v>
      </c>
      <c r="V290" s="17">
        <v>0.15866797838997601</v>
      </c>
      <c r="W290" s="17">
        <v>0.153837593265824</v>
      </c>
      <c r="X290" s="17">
        <v>0.162333192280321</v>
      </c>
      <c r="Y290" s="17">
        <v>0.16342514392735299</v>
      </c>
      <c r="Z290" s="17">
        <v>0</v>
      </c>
      <c r="AA290" s="17">
        <v>0.21420375026349101</v>
      </c>
      <c r="AB290" s="17">
        <v>0.13512160496450101</v>
      </c>
      <c r="AC290" s="17">
        <v>0.269866167595534</v>
      </c>
      <c r="AD290" s="17">
        <v>0.28946473720200599</v>
      </c>
      <c r="AE290" s="17"/>
      <c r="AF290" s="17">
        <v>0</v>
      </c>
      <c r="AG290" s="17">
        <v>0.21368837474604799</v>
      </c>
      <c r="AH290" s="17">
        <v>0.21945828703546899</v>
      </c>
      <c r="AI290" s="17">
        <v>0.24865714461473601</v>
      </c>
      <c r="AJ290" s="17">
        <v>0.17856260260470799</v>
      </c>
      <c r="AK290" s="17">
        <v>0.128445868549247</v>
      </c>
      <c r="AL290" s="17">
        <v>0.204101541629292</v>
      </c>
      <c r="AM290" s="17">
        <v>0.114649341298975</v>
      </c>
      <c r="AN290" s="17">
        <v>0.17187137537449801</v>
      </c>
      <c r="AO290" s="17">
        <v>0.12958229410014699</v>
      </c>
      <c r="AP290" s="17">
        <v>4.2824778269936498E-2</v>
      </c>
      <c r="AQ290" s="17">
        <v>0.206011168647946</v>
      </c>
      <c r="AR290" s="17">
        <v>0.14873350230139301</v>
      </c>
      <c r="AS290" s="17">
        <v>0</v>
      </c>
      <c r="AT290" s="17">
        <v>7.2166138559925902E-2</v>
      </c>
      <c r="AU290" s="17">
        <v>0.153172010086086</v>
      </c>
      <c r="AV290" s="17"/>
      <c r="AW290" s="17">
        <v>0.15863041102164699</v>
      </c>
      <c r="AX290" s="17">
        <v>0.18663600346286299</v>
      </c>
      <c r="AY290" s="17"/>
      <c r="AZ290" s="17">
        <v>0.19662082354368601</v>
      </c>
      <c r="BA290" s="17">
        <v>0.163266588713882</v>
      </c>
      <c r="BB290" s="17"/>
      <c r="BC290" s="17">
        <v>0.170306072692963</v>
      </c>
      <c r="BD290" s="17">
        <v>0.164830070121329</v>
      </c>
      <c r="BE290" s="17"/>
      <c r="BF290" s="17">
        <v>0.219301649003243</v>
      </c>
      <c r="BG290" s="17">
        <v>0.164706416742852</v>
      </c>
      <c r="BH290" s="17"/>
      <c r="BI290" s="17">
        <v>0.17034963723952601</v>
      </c>
      <c r="BJ290" s="17">
        <v>9.3618120631769094E-2</v>
      </c>
      <c r="BK290" s="17">
        <v>0.23253929836186299</v>
      </c>
      <c r="BL290" s="17">
        <v>0.21633200948423001</v>
      </c>
      <c r="BM290" s="17">
        <v>0.40882977693760503</v>
      </c>
      <c r="BN290" s="17"/>
      <c r="BO290" s="17">
        <v>8.7337632735664902E-2</v>
      </c>
      <c r="BP290" s="17">
        <v>0.117263127938213</v>
      </c>
      <c r="BQ290" s="17">
        <v>0.17277392126668101</v>
      </c>
      <c r="BR290" s="17">
        <v>0.15983143724104301</v>
      </c>
      <c r="BS290" s="17">
        <v>0.14508703064622999</v>
      </c>
      <c r="BT290" s="17">
        <v>0.56780406269264305</v>
      </c>
      <c r="BU290" s="17"/>
      <c r="BV290" s="17">
        <v>8.4521501218454101E-2</v>
      </c>
      <c r="BW290" s="17">
        <v>0.11017497165697999</v>
      </c>
      <c r="BX290" s="17"/>
      <c r="BY290" s="17">
        <v>7.9972348971645194E-2</v>
      </c>
      <c r="BZ290" s="17"/>
      <c r="CA290" s="17">
        <v>9.7615734909561699E-2</v>
      </c>
      <c r="CB290" s="17"/>
      <c r="CC290" s="17">
        <v>0.113496199840944</v>
      </c>
    </row>
    <row r="291" spans="2:81" x14ac:dyDescent="0.3">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row>
    <row r="292" spans="2:81" x14ac:dyDescent="0.3">
      <c r="B292" s="6" t="s">
        <v>224</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row>
    <row r="293" spans="2:81" x14ac:dyDescent="0.3">
      <c r="B293" s="24" t="s">
        <v>214</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row>
    <row r="294" spans="2:81" x14ac:dyDescent="0.3">
      <c r="B294" t="s">
        <v>210</v>
      </c>
      <c r="C294" s="17">
        <v>0.19986919598486699</v>
      </c>
      <c r="D294" s="17">
        <v>0.238357884188274</v>
      </c>
      <c r="E294" s="17">
        <v>0.16476928939028401</v>
      </c>
      <c r="F294" s="17"/>
      <c r="G294" s="17">
        <v>0.38024798275428001</v>
      </c>
      <c r="H294" s="17">
        <v>0.18304673948639</v>
      </c>
      <c r="I294" s="17">
        <v>0.224890582967468</v>
      </c>
      <c r="J294" s="17">
        <v>0.184629125688649</v>
      </c>
      <c r="K294" s="17">
        <v>0.106554802948068</v>
      </c>
      <c r="L294" s="17">
        <v>0.112130481628996</v>
      </c>
      <c r="M294" s="17"/>
      <c r="N294" s="17">
        <v>0.24872672284519901</v>
      </c>
      <c r="O294" s="17">
        <v>0.178743257366627</v>
      </c>
      <c r="P294" s="17">
        <v>0.20514787167405901</v>
      </c>
      <c r="Q294" s="17">
        <v>0.16843866436358201</v>
      </c>
      <c r="R294" s="17"/>
      <c r="S294" s="17">
        <v>0.38182975531483399</v>
      </c>
      <c r="T294" s="17">
        <v>0.19265701803068999</v>
      </c>
      <c r="U294" s="17">
        <v>5.3749654117137599E-2</v>
      </c>
      <c r="V294" s="17">
        <v>8.17441133584072E-2</v>
      </c>
      <c r="W294" s="17">
        <v>0.14999709614640999</v>
      </c>
      <c r="X294" s="17">
        <v>0.112171382927027</v>
      </c>
      <c r="Y294" s="17">
        <v>0.23961836566977299</v>
      </c>
      <c r="Z294" s="17">
        <v>0.205198518500469</v>
      </c>
      <c r="AA294" s="17">
        <v>0.24448901719862201</v>
      </c>
      <c r="AB294" s="17">
        <v>0.15755562757990499</v>
      </c>
      <c r="AC294" s="17">
        <v>0.222154208599145</v>
      </c>
      <c r="AD294" s="17">
        <v>0.28124342375674899</v>
      </c>
      <c r="AE294" s="17"/>
      <c r="AF294" s="17">
        <v>0</v>
      </c>
      <c r="AG294" s="17">
        <v>0.153599277741086</v>
      </c>
      <c r="AH294" s="17">
        <v>0.19687949608903599</v>
      </c>
      <c r="AI294" s="17">
        <v>0.224951362927095</v>
      </c>
      <c r="AJ294" s="17">
        <v>0.29170295898015303</v>
      </c>
      <c r="AK294" s="17">
        <v>0.174122267107405</v>
      </c>
      <c r="AL294" s="17">
        <v>0.15763052674536901</v>
      </c>
      <c r="AM294" s="17">
        <v>0.138303002291253</v>
      </c>
      <c r="AN294" s="17">
        <v>0.187725207677963</v>
      </c>
      <c r="AO294" s="17">
        <v>0.244918594910503</v>
      </c>
      <c r="AP294" s="17">
        <v>0.18942424905366501</v>
      </c>
      <c r="AQ294" s="17">
        <v>0.23102517279712401</v>
      </c>
      <c r="AR294" s="17">
        <v>0.13984083952814</v>
      </c>
      <c r="AS294" s="17">
        <v>0.15073251078147401</v>
      </c>
      <c r="AT294" s="17">
        <v>0.36427314830644603</v>
      </c>
      <c r="AU294" s="17">
        <v>0.23798067803503301</v>
      </c>
      <c r="AV294" s="17"/>
      <c r="AW294" s="17">
        <v>0.17240211000542</v>
      </c>
      <c r="AX294" s="17">
        <v>0.24180561384541299</v>
      </c>
      <c r="AY294" s="17"/>
      <c r="AZ294" s="17">
        <v>0.119379417074016</v>
      </c>
      <c r="BA294" s="17">
        <v>0.215890202821935</v>
      </c>
      <c r="BB294" s="17"/>
      <c r="BC294" s="17">
        <v>0.19452588714022401</v>
      </c>
      <c r="BD294" s="17">
        <v>0.19542457802363</v>
      </c>
      <c r="BE294" s="17"/>
      <c r="BF294" s="17">
        <v>0.108478071434932</v>
      </c>
      <c r="BG294" s="17">
        <v>0.206938669272066</v>
      </c>
      <c r="BH294" s="17"/>
      <c r="BI294" s="17">
        <v>6.2896759823191803E-2</v>
      </c>
      <c r="BJ294" s="17">
        <v>0.32162861523505898</v>
      </c>
      <c r="BK294" s="17">
        <v>0.244427836736655</v>
      </c>
      <c r="BL294" s="17">
        <v>0.10457201537531299</v>
      </c>
      <c r="BM294" s="17">
        <v>0.169505238564162</v>
      </c>
      <c r="BN294" s="17"/>
      <c r="BO294" s="17">
        <v>0.42143301517942</v>
      </c>
      <c r="BP294" s="17">
        <v>0.106557251843205</v>
      </c>
      <c r="BQ294" s="17">
        <v>0.20107552525032299</v>
      </c>
      <c r="BR294" s="17">
        <v>0.11716790148029101</v>
      </c>
      <c r="BS294" s="17">
        <v>0.119737379963833</v>
      </c>
      <c r="BT294" s="17">
        <v>0.100696307187969</v>
      </c>
      <c r="BU294" s="17"/>
      <c r="BV294" s="17">
        <v>0.42968735979302097</v>
      </c>
      <c r="BW294" s="17">
        <v>0.115663040365314</v>
      </c>
      <c r="BX294" s="17"/>
      <c r="BY294" s="17">
        <v>0.229886468866315</v>
      </c>
      <c r="BZ294" s="17"/>
      <c r="CA294" s="17">
        <v>0.33162295722145102</v>
      </c>
      <c r="CB294" s="17"/>
      <c r="CC294" s="17">
        <v>0.32531842839935998</v>
      </c>
    </row>
    <row r="295" spans="2:81" x14ac:dyDescent="0.3">
      <c r="B295" t="s">
        <v>211</v>
      </c>
      <c r="C295" s="17">
        <v>0.51518453932588903</v>
      </c>
      <c r="D295" s="17">
        <v>0.54212204404351705</v>
      </c>
      <c r="E295" s="17">
        <v>0.49415945810649098</v>
      </c>
      <c r="F295" s="17"/>
      <c r="G295" s="17">
        <v>0.38466413245947501</v>
      </c>
      <c r="H295" s="17">
        <v>0.61541301148340599</v>
      </c>
      <c r="I295" s="17">
        <v>0.43738049858678901</v>
      </c>
      <c r="J295" s="17">
        <v>0.51688048632584105</v>
      </c>
      <c r="K295" s="17">
        <v>0.496392236611927</v>
      </c>
      <c r="L295" s="17">
        <v>0.61772742160816096</v>
      </c>
      <c r="M295" s="17"/>
      <c r="N295" s="17">
        <v>0.54964061460474301</v>
      </c>
      <c r="O295" s="17">
        <v>0.53931637936167098</v>
      </c>
      <c r="P295" s="17">
        <v>0.441079326885572</v>
      </c>
      <c r="Q295" s="17">
        <v>0.52202508831218697</v>
      </c>
      <c r="R295" s="17"/>
      <c r="S295" s="17">
        <v>0.39354423353766799</v>
      </c>
      <c r="T295" s="17">
        <v>0.48502784108526797</v>
      </c>
      <c r="U295" s="17">
        <v>0.68449634931879999</v>
      </c>
      <c r="V295" s="17">
        <v>0.64765475636077097</v>
      </c>
      <c r="W295" s="17">
        <v>0.56669362197045703</v>
      </c>
      <c r="X295" s="17">
        <v>0.66107005033731803</v>
      </c>
      <c r="Y295" s="17">
        <v>0.44404612220497902</v>
      </c>
      <c r="Z295" s="17">
        <v>0.36823357554893399</v>
      </c>
      <c r="AA295" s="17">
        <v>0.54718895761207098</v>
      </c>
      <c r="AB295" s="17">
        <v>0.52257449592356697</v>
      </c>
      <c r="AC295" s="17">
        <v>0.54130128385160303</v>
      </c>
      <c r="AD295" s="17">
        <v>0.18150892240658301</v>
      </c>
      <c r="AE295" s="17"/>
      <c r="AF295" s="17">
        <v>1</v>
      </c>
      <c r="AG295" s="17">
        <v>0.58594784480522299</v>
      </c>
      <c r="AH295" s="17">
        <v>0.29045284193660098</v>
      </c>
      <c r="AI295" s="17">
        <v>0.32244602275465201</v>
      </c>
      <c r="AJ295" s="17">
        <v>0.43358149771640703</v>
      </c>
      <c r="AK295" s="17">
        <v>0.44697261927402299</v>
      </c>
      <c r="AL295" s="17">
        <v>0.512550171118481</v>
      </c>
      <c r="AM295" s="17">
        <v>0.70746086348320403</v>
      </c>
      <c r="AN295" s="17">
        <v>0.50582292707749799</v>
      </c>
      <c r="AO295" s="17">
        <v>0.69555116548270102</v>
      </c>
      <c r="AP295" s="17">
        <v>0.53292087608942196</v>
      </c>
      <c r="AQ295" s="17">
        <v>0.56091299433147102</v>
      </c>
      <c r="AR295" s="17">
        <v>0.64594014105822495</v>
      </c>
      <c r="AS295" s="17">
        <v>0.57721356881761499</v>
      </c>
      <c r="AT295" s="17">
        <v>0.47387171670823097</v>
      </c>
      <c r="AU295" s="17">
        <v>0.59736587881935499</v>
      </c>
      <c r="AV295" s="17"/>
      <c r="AW295" s="17">
        <v>0.54833363289827397</v>
      </c>
      <c r="AX295" s="17">
        <v>0.46763790889018397</v>
      </c>
      <c r="AY295" s="17"/>
      <c r="AZ295" s="17">
        <v>0.56710013347145705</v>
      </c>
      <c r="BA295" s="17">
        <v>0.50485105226689397</v>
      </c>
      <c r="BB295" s="17"/>
      <c r="BC295" s="17">
        <v>0.53019661726995304</v>
      </c>
      <c r="BD295" s="17">
        <v>0.51412437009755096</v>
      </c>
      <c r="BE295" s="17"/>
      <c r="BF295" s="17">
        <v>0.53790628146718</v>
      </c>
      <c r="BG295" s="17">
        <v>0.51342692063044604</v>
      </c>
      <c r="BH295" s="17"/>
      <c r="BI295" s="17">
        <v>0.74126308332134405</v>
      </c>
      <c r="BJ295" s="17">
        <v>0.47406400197050103</v>
      </c>
      <c r="BK295" s="17">
        <v>0.43337559367248701</v>
      </c>
      <c r="BL295" s="17">
        <v>0.62607791360433496</v>
      </c>
      <c r="BM295" s="17">
        <v>0.64802653514458597</v>
      </c>
      <c r="BN295" s="17"/>
      <c r="BO295" s="17">
        <v>0.36565297499806698</v>
      </c>
      <c r="BP295" s="17">
        <v>0.73902196275571297</v>
      </c>
      <c r="BQ295" s="17">
        <v>0.594771651632237</v>
      </c>
      <c r="BR295" s="17">
        <v>0.689980862220408</v>
      </c>
      <c r="BS295" s="17">
        <v>0.51297479727490303</v>
      </c>
      <c r="BT295" s="17">
        <v>0.34003692076412201</v>
      </c>
      <c r="BU295" s="17"/>
      <c r="BV295" s="17">
        <v>0.36816939439268898</v>
      </c>
      <c r="BW295" s="17">
        <v>0.67590461944751801</v>
      </c>
      <c r="BX295" s="17"/>
      <c r="BY295" s="17">
        <v>0.60778099584400302</v>
      </c>
      <c r="BZ295" s="17"/>
      <c r="CA295" s="17">
        <v>0.48128944438827598</v>
      </c>
      <c r="CB295" s="17"/>
      <c r="CC295" s="17">
        <v>0.52025980694395701</v>
      </c>
    </row>
    <row r="296" spans="2:81" x14ac:dyDescent="0.3">
      <c r="B296" t="s">
        <v>212</v>
      </c>
      <c r="C296" s="17">
        <v>9.3593855862506597E-2</v>
      </c>
      <c r="D296" s="17">
        <v>7.1254608914505801E-2</v>
      </c>
      <c r="E296" s="17">
        <v>0.115943640864706</v>
      </c>
      <c r="F296" s="17"/>
      <c r="G296" s="17">
        <v>0.10450460694937901</v>
      </c>
      <c r="H296" s="17">
        <v>8.8427123086979406E-2</v>
      </c>
      <c r="I296" s="17">
        <v>0.145334216229595</v>
      </c>
      <c r="J296" s="17">
        <v>0.11891342319382001</v>
      </c>
      <c r="K296" s="17">
        <v>0.102735810087057</v>
      </c>
      <c r="L296" s="17">
        <v>2.0875446568583301E-2</v>
      </c>
      <c r="M296" s="17"/>
      <c r="N296" s="17">
        <v>4.3994966760673097E-2</v>
      </c>
      <c r="O296" s="17">
        <v>8.0091859364469595E-2</v>
      </c>
      <c r="P296" s="17">
        <v>0.101156334629756</v>
      </c>
      <c r="Q296" s="17">
        <v>0.15038056963020499</v>
      </c>
      <c r="R296" s="17"/>
      <c r="S296" s="17">
        <v>0.111376073513137</v>
      </c>
      <c r="T296" s="17">
        <v>5.97730405288526E-2</v>
      </c>
      <c r="U296" s="17">
        <v>5.4227963887264703E-2</v>
      </c>
      <c r="V296" s="17">
        <v>0.111655723690794</v>
      </c>
      <c r="W296" s="17">
        <v>0.167773598987767</v>
      </c>
      <c r="X296" s="17">
        <v>3.5791418007108902E-2</v>
      </c>
      <c r="Y296" s="17">
        <v>0.110307232340111</v>
      </c>
      <c r="Z296" s="17">
        <v>0.117940910508976</v>
      </c>
      <c r="AA296" s="17">
        <v>6.3081942445394806E-2</v>
      </c>
      <c r="AB296" s="17">
        <v>5.4646015420013301E-2</v>
      </c>
      <c r="AC296" s="17">
        <v>8.9692058852509401E-2</v>
      </c>
      <c r="AD296" s="17">
        <v>0.28889850719773502</v>
      </c>
      <c r="AE296" s="17"/>
      <c r="AF296" s="17">
        <v>0</v>
      </c>
      <c r="AG296" s="17">
        <v>9.8937737845561896E-2</v>
      </c>
      <c r="AH296" s="17">
        <v>0.28190933815219299</v>
      </c>
      <c r="AI296" s="17">
        <v>0.15817608408379899</v>
      </c>
      <c r="AJ296" s="17">
        <v>3.8022216948653799E-2</v>
      </c>
      <c r="AK296" s="17">
        <v>8.8876168577356404E-2</v>
      </c>
      <c r="AL296" s="17">
        <v>8.1787493598202601E-2</v>
      </c>
      <c r="AM296" s="17">
        <v>4.3190469398706299E-2</v>
      </c>
      <c r="AN296" s="17">
        <v>7.1683367957068506E-2</v>
      </c>
      <c r="AO296" s="17">
        <v>0</v>
      </c>
      <c r="AP296" s="17">
        <v>0.174919267411727</v>
      </c>
      <c r="AQ296" s="17">
        <v>9.8675687013146704E-2</v>
      </c>
      <c r="AR296" s="17">
        <v>0.122844580040673</v>
      </c>
      <c r="AS296" s="17">
        <v>0</v>
      </c>
      <c r="AT296" s="17">
        <v>5.2840060903700303E-2</v>
      </c>
      <c r="AU296" s="17">
        <v>0</v>
      </c>
      <c r="AV296" s="17"/>
      <c r="AW296" s="17">
        <v>0.10072663712685</v>
      </c>
      <c r="AX296" s="17">
        <v>8.4308435494375306E-2</v>
      </c>
      <c r="AY296" s="17"/>
      <c r="AZ296" s="17">
        <v>0.12353522347628799</v>
      </c>
      <c r="BA296" s="17">
        <v>8.7634206553706101E-2</v>
      </c>
      <c r="BB296" s="17"/>
      <c r="BC296" s="17">
        <v>9.5599330085188006E-2</v>
      </c>
      <c r="BD296" s="17">
        <v>9.5423237137590405E-2</v>
      </c>
      <c r="BE296" s="17"/>
      <c r="BF296" s="17">
        <v>8.2575237685160202E-2</v>
      </c>
      <c r="BG296" s="17">
        <v>9.4446190564045907E-2</v>
      </c>
      <c r="BH296" s="17"/>
      <c r="BI296" s="17">
        <v>2.9220650618642999E-2</v>
      </c>
      <c r="BJ296" s="17">
        <v>6.2282964395746501E-2</v>
      </c>
      <c r="BK296" s="17">
        <v>2.7979312788410898E-2</v>
      </c>
      <c r="BL296" s="17">
        <v>0.1039017598131</v>
      </c>
      <c r="BM296" s="17">
        <v>0</v>
      </c>
      <c r="BN296" s="17"/>
      <c r="BO296" s="17">
        <v>6.1080134616437701E-2</v>
      </c>
      <c r="BP296" s="17">
        <v>3.2834915618768203E-2</v>
      </c>
      <c r="BQ296" s="17">
        <v>2.7092298773429901E-2</v>
      </c>
      <c r="BR296" s="17">
        <v>8.9606108733646703E-2</v>
      </c>
      <c r="BS296" s="17">
        <v>0.13987835923790201</v>
      </c>
      <c r="BT296" s="17">
        <v>0</v>
      </c>
      <c r="BU296" s="17"/>
      <c r="BV296" s="17">
        <v>5.8421888391443001E-2</v>
      </c>
      <c r="BW296" s="17">
        <v>6.9642375631693301E-2</v>
      </c>
      <c r="BX296" s="17"/>
      <c r="BY296" s="17">
        <v>0.105351573112152</v>
      </c>
      <c r="BZ296" s="17"/>
      <c r="CA296" s="17">
        <v>8.8689626066311894E-2</v>
      </c>
      <c r="CB296" s="17"/>
      <c r="CC296" s="17">
        <v>3.06295115900511E-2</v>
      </c>
    </row>
    <row r="297" spans="2:81" x14ac:dyDescent="0.3">
      <c r="B297" t="s">
        <v>124</v>
      </c>
      <c r="C297" s="17">
        <v>0.19135240882673801</v>
      </c>
      <c r="D297" s="17">
        <v>0.14826546285370301</v>
      </c>
      <c r="E297" s="17">
        <v>0.22512761163851799</v>
      </c>
      <c r="F297" s="17"/>
      <c r="G297" s="17">
        <v>0.13058327783686599</v>
      </c>
      <c r="H297" s="17">
        <v>0.11311312594322501</v>
      </c>
      <c r="I297" s="17">
        <v>0.19239470221614799</v>
      </c>
      <c r="J297" s="17">
        <v>0.17957696479169</v>
      </c>
      <c r="K297" s="17">
        <v>0.29431715035294698</v>
      </c>
      <c r="L297" s="17">
        <v>0.24926665019426</v>
      </c>
      <c r="M297" s="17"/>
      <c r="N297" s="17">
        <v>0.157637695789385</v>
      </c>
      <c r="O297" s="17">
        <v>0.201848503907233</v>
      </c>
      <c r="P297" s="17">
        <v>0.25261646681061301</v>
      </c>
      <c r="Q297" s="17">
        <v>0.159155677694026</v>
      </c>
      <c r="R297" s="17"/>
      <c r="S297" s="17">
        <v>0.113249937634361</v>
      </c>
      <c r="T297" s="17">
        <v>0.26254210035518999</v>
      </c>
      <c r="U297" s="17">
        <v>0.20752603267679801</v>
      </c>
      <c r="V297" s="17">
        <v>0.15894540659002801</v>
      </c>
      <c r="W297" s="17">
        <v>0.115535682895366</v>
      </c>
      <c r="X297" s="17">
        <v>0.190967148728546</v>
      </c>
      <c r="Y297" s="17">
        <v>0.20602827978513799</v>
      </c>
      <c r="Z297" s="17">
        <v>0.30862699544162098</v>
      </c>
      <c r="AA297" s="17">
        <v>0.14524008274391201</v>
      </c>
      <c r="AB297" s="17">
        <v>0.26522386107651402</v>
      </c>
      <c r="AC297" s="17">
        <v>0.14685244869674299</v>
      </c>
      <c r="AD297" s="17">
        <v>0.24834914663893201</v>
      </c>
      <c r="AE297" s="17"/>
      <c r="AF297" s="17">
        <v>0</v>
      </c>
      <c r="AG297" s="17">
        <v>0.16151513960812999</v>
      </c>
      <c r="AH297" s="17">
        <v>0.23075832382217101</v>
      </c>
      <c r="AI297" s="17">
        <v>0.29442653023445498</v>
      </c>
      <c r="AJ297" s="17">
        <v>0.23669332635478599</v>
      </c>
      <c r="AK297" s="17">
        <v>0.29002894504121601</v>
      </c>
      <c r="AL297" s="17">
        <v>0.24803180853794801</v>
      </c>
      <c r="AM297" s="17">
        <v>0.111045664826837</v>
      </c>
      <c r="AN297" s="17">
        <v>0.23476849728747101</v>
      </c>
      <c r="AO297" s="17">
        <v>5.95302396067958E-2</v>
      </c>
      <c r="AP297" s="17">
        <v>0.10273560744518601</v>
      </c>
      <c r="AQ297" s="17">
        <v>0.109386145858258</v>
      </c>
      <c r="AR297" s="17">
        <v>9.1374439372962704E-2</v>
      </c>
      <c r="AS297" s="17">
        <v>0.27205392040091098</v>
      </c>
      <c r="AT297" s="17">
        <v>0.109015074081622</v>
      </c>
      <c r="AU297" s="17">
        <v>0.16465344314561201</v>
      </c>
      <c r="AV297" s="17"/>
      <c r="AW297" s="17">
        <v>0.178537619969457</v>
      </c>
      <c r="AX297" s="17">
        <v>0.20624804177002801</v>
      </c>
      <c r="AY297" s="17"/>
      <c r="AZ297" s="17">
        <v>0.18998522597824</v>
      </c>
      <c r="BA297" s="17">
        <v>0.19162453835746401</v>
      </c>
      <c r="BB297" s="17"/>
      <c r="BC297" s="17">
        <v>0.179678165504635</v>
      </c>
      <c r="BD297" s="17">
        <v>0.19502781474122799</v>
      </c>
      <c r="BE297" s="17"/>
      <c r="BF297" s="17">
        <v>0.271040409412728</v>
      </c>
      <c r="BG297" s="17">
        <v>0.185188219533442</v>
      </c>
      <c r="BH297" s="17"/>
      <c r="BI297" s="17">
        <v>0.16661950623682101</v>
      </c>
      <c r="BJ297" s="17">
        <v>0.14202441839869301</v>
      </c>
      <c r="BK297" s="17">
        <v>0.29421725680244698</v>
      </c>
      <c r="BL297" s="17">
        <v>0.16544831120725301</v>
      </c>
      <c r="BM297" s="17">
        <v>0.18246822629125201</v>
      </c>
      <c r="BN297" s="17"/>
      <c r="BO297" s="17">
        <v>0.151833875206075</v>
      </c>
      <c r="BP297" s="17">
        <v>0.121585869782315</v>
      </c>
      <c r="BQ297" s="17">
        <v>0.17706052434400901</v>
      </c>
      <c r="BR297" s="17">
        <v>0.103245127565654</v>
      </c>
      <c r="BS297" s="17">
        <v>0.227409463523362</v>
      </c>
      <c r="BT297" s="17">
        <v>0.55926677204790898</v>
      </c>
      <c r="BU297" s="17"/>
      <c r="BV297" s="17">
        <v>0.143721357422847</v>
      </c>
      <c r="BW297" s="17">
        <v>0.13878996455547499</v>
      </c>
      <c r="BX297" s="17"/>
      <c r="BY297" s="17">
        <v>5.6980962177530903E-2</v>
      </c>
      <c r="BZ297" s="17"/>
      <c r="CA297" s="17">
        <v>9.83979723239609E-2</v>
      </c>
      <c r="CB297" s="17"/>
      <c r="CC297" s="17">
        <v>0.123792253066632</v>
      </c>
    </row>
    <row r="298" spans="2:81" x14ac:dyDescent="0.3">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row>
    <row r="299" spans="2:81" x14ac:dyDescent="0.3">
      <c r="B299" s="6" t="s">
        <v>225</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row>
    <row r="300" spans="2:81" x14ac:dyDescent="0.3">
      <c r="B300" s="24" t="s">
        <v>214</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row>
    <row r="301" spans="2:81" x14ac:dyDescent="0.3">
      <c r="B301" t="s">
        <v>210</v>
      </c>
      <c r="C301" s="17">
        <v>0.33535033942040599</v>
      </c>
      <c r="D301" s="17">
        <v>0.35779173868407699</v>
      </c>
      <c r="E301" s="17">
        <v>0.30930009618915699</v>
      </c>
      <c r="F301" s="17"/>
      <c r="G301" s="17">
        <v>0.44643037839319699</v>
      </c>
      <c r="H301" s="17">
        <v>0.481982023368276</v>
      </c>
      <c r="I301" s="17">
        <v>0.26610531896824202</v>
      </c>
      <c r="J301" s="17">
        <v>0.34338490038876401</v>
      </c>
      <c r="K301" s="17">
        <v>0.24010615919898801</v>
      </c>
      <c r="L301" s="17">
        <v>0.28270529026142299</v>
      </c>
      <c r="M301" s="17"/>
      <c r="N301" s="17">
        <v>0.35275083370965998</v>
      </c>
      <c r="O301" s="17">
        <v>0.44025543562663799</v>
      </c>
      <c r="P301" s="17">
        <v>0.26031853309502601</v>
      </c>
      <c r="Q301" s="17">
        <v>0.25489020397085599</v>
      </c>
      <c r="R301" s="17"/>
      <c r="S301" s="17">
        <v>0.41122088498742199</v>
      </c>
      <c r="T301" s="17">
        <v>0.20186640199099601</v>
      </c>
      <c r="U301" s="17">
        <v>0.268317984880663</v>
      </c>
      <c r="V301" s="17">
        <v>0.37129223643633202</v>
      </c>
      <c r="W301" s="17">
        <v>0.268157402099442</v>
      </c>
      <c r="X301" s="17">
        <v>0.47452013905224999</v>
      </c>
      <c r="Y301" s="17">
        <v>0.17102490635520701</v>
      </c>
      <c r="Z301" s="17">
        <v>0.43922139785391501</v>
      </c>
      <c r="AA301" s="17">
        <v>0.46422721199938799</v>
      </c>
      <c r="AB301" s="17">
        <v>0.292799295527084</v>
      </c>
      <c r="AC301" s="17">
        <v>0.31601581652653599</v>
      </c>
      <c r="AD301" s="17">
        <v>0.27089275963598403</v>
      </c>
      <c r="AE301" s="17"/>
      <c r="AF301" s="17">
        <v>0.48391468584658198</v>
      </c>
      <c r="AG301" s="17">
        <v>0.50678510788548803</v>
      </c>
      <c r="AH301" s="17">
        <v>0.15996984142585199</v>
      </c>
      <c r="AI301" s="17">
        <v>0.32028072696492599</v>
      </c>
      <c r="AJ301" s="17">
        <v>0.42201644128746701</v>
      </c>
      <c r="AK301" s="17">
        <v>0.28917907021532102</v>
      </c>
      <c r="AL301" s="17">
        <v>0.28862141513891798</v>
      </c>
      <c r="AM301" s="17">
        <v>0.35670726866427099</v>
      </c>
      <c r="AN301" s="17">
        <v>0.24708128835166501</v>
      </c>
      <c r="AO301" s="17">
        <v>0.47507241800771899</v>
      </c>
      <c r="AP301" s="17">
        <v>0.35558627339452198</v>
      </c>
      <c r="AQ301" s="17">
        <v>0.38012167703224098</v>
      </c>
      <c r="AR301" s="17">
        <v>0.50583571756350798</v>
      </c>
      <c r="AS301" s="17">
        <v>0.29315162447255</v>
      </c>
      <c r="AT301" s="17">
        <v>0.32150445815706402</v>
      </c>
      <c r="AU301" s="17">
        <v>0.41167489627533299</v>
      </c>
      <c r="AV301" s="17"/>
      <c r="AW301" s="17">
        <v>0.35377381513105799</v>
      </c>
      <c r="AX301" s="17">
        <v>0.312002271105072</v>
      </c>
      <c r="AY301" s="17"/>
      <c r="AZ301" s="17">
        <v>0.24362178429329201</v>
      </c>
      <c r="BA301" s="17">
        <v>0.35341370015347601</v>
      </c>
      <c r="BB301" s="17"/>
      <c r="BC301" s="17">
        <v>0.308783821651962</v>
      </c>
      <c r="BD301" s="17">
        <v>0.35870440883557603</v>
      </c>
      <c r="BE301" s="17"/>
      <c r="BF301" s="17">
        <v>0.20338358530769299</v>
      </c>
      <c r="BG301" s="17">
        <v>0.34610783243973198</v>
      </c>
      <c r="BH301" s="17"/>
      <c r="BI301" s="17">
        <v>0.158041253264707</v>
      </c>
      <c r="BJ301" s="17">
        <v>0.53835936024560405</v>
      </c>
      <c r="BK301" s="17">
        <v>0.32272912040750801</v>
      </c>
      <c r="BL301" s="17">
        <v>0.21480065277864999</v>
      </c>
      <c r="BM301" s="17">
        <v>0.45414417895105003</v>
      </c>
      <c r="BN301" s="17"/>
      <c r="BO301" s="17">
        <v>0.62509697478696502</v>
      </c>
      <c r="BP301" s="17">
        <v>0.23307554256336399</v>
      </c>
      <c r="BQ301" s="17">
        <v>0.36732062349530897</v>
      </c>
      <c r="BR301" s="17">
        <v>0.1953161952969</v>
      </c>
      <c r="BS301" s="17">
        <v>0.42273131647033202</v>
      </c>
      <c r="BT301" s="17">
        <v>0.206280284778254</v>
      </c>
      <c r="BU301" s="17"/>
      <c r="BV301" s="17">
        <v>0.65294481557280704</v>
      </c>
      <c r="BW301" s="17">
        <v>0.32137245928310598</v>
      </c>
      <c r="BX301" s="17"/>
      <c r="BY301" s="17">
        <v>0.43853404621234798</v>
      </c>
      <c r="BZ301" s="17"/>
      <c r="CA301" s="17">
        <v>0.59587098178276399</v>
      </c>
      <c r="CB301" s="17"/>
      <c r="CC301" s="17">
        <v>0.59752915350797398</v>
      </c>
    </row>
    <row r="302" spans="2:81" x14ac:dyDescent="0.3">
      <c r="B302" t="s">
        <v>211</v>
      </c>
      <c r="C302" s="17">
        <v>0.35680420849644101</v>
      </c>
      <c r="D302" s="17">
        <v>0.38943239988735301</v>
      </c>
      <c r="E302" s="17">
        <v>0.318929015780406</v>
      </c>
      <c r="F302" s="17"/>
      <c r="G302" s="17">
        <v>0.26200813539280199</v>
      </c>
      <c r="H302" s="17">
        <v>0.28832469014061202</v>
      </c>
      <c r="I302" s="17">
        <v>0.44600243397851203</v>
      </c>
      <c r="J302" s="17">
        <v>0.33784233695683102</v>
      </c>
      <c r="K302" s="17">
        <v>0.45252943676063101</v>
      </c>
      <c r="L302" s="17">
        <v>0.34823103324085303</v>
      </c>
      <c r="M302" s="17"/>
      <c r="N302" s="17">
        <v>0.350416530022234</v>
      </c>
      <c r="O302" s="17">
        <v>0.315257688287787</v>
      </c>
      <c r="P302" s="17">
        <v>0.40552726557882501</v>
      </c>
      <c r="Q302" s="17">
        <v>0.36980171847091298</v>
      </c>
      <c r="R302" s="17"/>
      <c r="S302" s="17">
        <v>0.31641573462811901</v>
      </c>
      <c r="T302" s="17">
        <v>0.43312334675507902</v>
      </c>
      <c r="U302" s="17">
        <v>0.48302069301987899</v>
      </c>
      <c r="V302" s="17">
        <v>0.35728622308999602</v>
      </c>
      <c r="W302" s="17">
        <v>0.50026574720293904</v>
      </c>
      <c r="X302" s="17">
        <v>0.16052399303782</v>
      </c>
      <c r="Y302" s="17">
        <v>0.415992747085416</v>
      </c>
      <c r="Z302" s="17">
        <v>0.30414840541163801</v>
      </c>
      <c r="AA302" s="17">
        <v>0.381045141500026</v>
      </c>
      <c r="AB302" s="17">
        <v>0.14825365977317001</v>
      </c>
      <c r="AC302" s="17">
        <v>0.34127678309625198</v>
      </c>
      <c r="AD302" s="17">
        <v>0.446687296671408</v>
      </c>
      <c r="AE302" s="17"/>
      <c r="AF302" s="17">
        <v>0.51608531415341896</v>
      </c>
      <c r="AG302" s="17">
        <v>0.14220236064854599</v>
      </c>
      <c r="AH302" s="17">
        <v>0.28134531816448299</v>
      </c>
      <c r="AI302" s="17">
        <v>0.40675203594948101</v>
      </c>
      <c r="AJ302" s="17">
        <v>0.34495455124494601</v>
      </c>
      <c r="AK302" s="17">
        <v>0.41397625022758699</v>
      </c>
      <c r="AL302" s="17">
        <v>0.35375750238874398</v>
      </c>
      <c r="AM302" s="17">
        <v>0.37809937956016398</v>
      </c>
      <c r="AN302" s="17">
        <v>0.39704100925476798</v>
      </c>
      <c r="AO302" s="17">
        <v>0.37609331194678902</v>
      </c>
      <c r="AP302" s="17">
        <v>0.46719047383893703</v>
      </c>
      <c r="AQ302" s="17">
        <v>0.27464506038507303</v>
      </c>
      <c r="AR302" s="17">
        <v>0.14188473282435801</v>
      </c>
      <c r="AS302" s="17">
        <v>0.53889180074075904</v>
      </c>
      <c r="AT302" s="17">
        <v>0.40187141843231899</v>
      </c>
      <c r="AU302" s="17">
        <v>0.37184464209387802</v>
      </c>
      <c r="AV302" s="17"/>
      <c r="AW302" s="17">
        <v>0.38145565958462102</v>
      </c>
      <c r="AX302" s="17">
        <v>0.31815940331687198</v>
      </c>
      <c r="AY302" s="17"/>
      <c r="AZ302" s="17">
        <v>0.46926142737325799</v>
      </c>
      <c r="BA302" s="17">
        <v>0.334658920054964</v>
      </c>
      <c r="BB302" s="17"/>
      <c r="BC302" s="17">
        <v>0.39985601137028598</v>
      </c>
      <c r="BD302" s="17">
        <v>0.31805102659379503</v>
      </c>
      <c r="BE302" s="17"/>
      <c r="BF302" s="17">
        <v>0.50851569432841104</v>
      </c>
      <c r="BG302" s="17">
        <v>0.344437190297333</v>
      </c>
      <c r="BH302" s="17"/>
      <c r="BI302" s="17">
        <v>0.62548472231184704</v>
      </c>
      <c r="BJ302" s="17">
        <v>0.263960007646382</v>
      </c>
      <c r="BK302" s="17">
        <v>0.339242854283202</v>
      </c>
      <c r="BL302" s="17">
        <v>0.42724444097435998</v>
      </c>
      <c r="BM302" s="17">
        <v>0.336395686226928</v>
      </c>
      <c r="BN302" s="17"/>
      <c r="BO302" s="17">
        <v>0.210556444446103</v>
      </c>
      <c r="BP302" s="17">
        <v>0.56806836663905502</v>
      </c>
      <c r="BQ302" s="17">
        <v>0.29213330313249403</v>
      </c>
      <c r="BR302" s="17">
        <v>0.53141201384278103</v>
      </c>
      <c r="BS302" s="17">
        <v>0.34225210977103099</v>
      </c>
      <c r="BT302" s="17">
        <v>0.237513859825006</v>
      </c>
      <c r="BU302" s="17"/>
      <c r="BV302" s="17">
        <v>0.21987039116946799</v>
      </c>
      <c r="BW302" s="17">
        <v>0.34745113849394099</v>
      </c>
      <c r="BX302" s="17"/>
      <c r="BY302" s="17">
        <v>0.43038258806867902</v>
      </c>
      <c r="BZ302" s="17"/>
      <c r="CA302" s="17">
        <v>0.22618796382701301</v>
      </c>
      <c r="CB302" s="17"/>
      <c r="CC302" s="17">
        <v>0.202071017498968</v>
      </c>
    </row>
    <row r="303" spans="2:81" x14ac:dyDescent="0.3">
      <c r="B303" t="s">
        <v>212</v>
      </c>
      <c r="C303" s="17">
        <v>8.9390387441028493E-2</v>
      </c>
      <c r="D303" s="17">
        <v>7.3567546153005398E-2</v>
      </c>
      <c r="E303" s="17">
        <v>0.107757729838867</v>
      </c>
      <c r="F303" s="17"/>
      <c r="G303" s="17">
        <v>0.13761499292673701</v>
      </c>
      <c r="H303" s="17">
        <v>0.103581317926704</v>
      </c>
      <c r="I303" s="17">
        <v>0.10386925418093</v>
      </c>
      <c r="J303" s="17">
        <v>9.7804402276628399E-2</v>
      </c>
      <c r="K303" s="17">
        <v>4.4682311206642102E-2</v>
      </c>
      <c r="L303" s="17">
        <v>5.8728355849193302E-2</v>
      </c>
      <c r="M303" s="17"/>
      <c r="N303" s="17">
        <v>6.9751348747308706E-2</v>
      </c>
      <c r="O303" s="17">
        <v>8.21751380872901E-2</v>
      </c>
      <c r="P303" s="17">
        <v>9.2407191088483401E-2</v>
      </c>
      <c r="Q303" s="17">
        <v>0.12174733652132699</v>
      </c>
      <c r="R303" s="17"/>
      <c r="S303" s="17">
        <v>0.10570756179030701</v>
      </c>
      <c r="T303" s="17">
        <v>4.8530167579449501E-2</v>
      </c>
      <c r="U303" s="17">
        <v>0.103575148556832</v>
      </c>
      <c r="V303" s="17">
        <v>0.103165720308129</v>
      </c>
      <c r="W303" s="17">
        <v>4.1144259596394901E-2</v>
      </c>
      <c r="X303" s="17">
        <v>8.5385716556291402E-2</v>
      </c>
      <c r="Y303" s="17">
        <v>0.16598925556435401</v>
      </c>
      <c r="Z303" s="17">
        <v>5.4506460788995001E-2</v>
      </c>
      <c r="AA303" s="17">
        <v>3.7604259128538799E-2</v>
      </c>
      <c r="AB303" s="17">
        <v>0.114176525396116</v>
      </c>
      <c r="AC303" s="17">
        <v>0.14483768528788199</v>
      </c>
      <c r="AD303" s="17">
        <v>0.15419539637997501</v>
      </c>
      <c r="AE303" s="17"/>
      <c r="AF303" s="17">
        <v>0</v>
      </c>
      <c r="AG303" s="17">
        <v>0</v>
      </c>
      <c r="AH303" s="17">
        <v>0.20573819791953801</v>
      </c>
      <c r="AI303" s="17">
        <v>0.113562944736122</v>
      </c>
      <c r="AJ303" s="17">
        <v>2.50094725907406E-2</v>
      </c>
      <c r="AK303" s="17">
        <v>8.0409394862392805E-2</v>
      </c>
      <c r="AL303" s="17">
        <v>0.11606337998484099</v>
      </c>
      <c r="AM303" s="17">
        <v>5.7225155416437801E-2</v>
      </c>
      <c r="AN303" s="17">
        <v>9.4682981135727706E-2</v>
      </c>
      <c r="AO303" s="17">
        <v>3.5583079235231699E-2</v>
      </c>
      <c r="AP303" s="17">
        <v>0</v>
      </c>
      <c r="AQ303" s="17">
        <v>0.208757285220806</v>
      </c>
      <c r="AR303" s="17">
        <v>6.7844344481691493E-2</v>
      </c>
      <c r="AS303" s="17">
        <v>0</v>
      </c>
      <c r="AT303" s="17">
        <v>0</v>
      </c>
      <c r="AU303" s="17">
        <v>8.9468093284592806E-2</v>
      </c>
      <c r="AV303" s="17"/>
      <c r="AW303" s="17">
        <v>5.9364895868751502E-2</v>
      </c>
      <c r="AX303" s="17">
        <v>0.131753767360827</v>
      </c>
      <c r="AY303" s="17"/>
      <c r="AZ303" s="17">
        <v>6.7871729903701702E-2</v>
      </c>
      <c r="BA303" s="17">
        <v>9.3627882221683195E-2</v>
      </c>
      <c r="BB303" s="17"/>
      <c r="BC303" s="17">
        <v>7.3874416542640001E-2</v>
      </c>
      <c r="BD303" s="17">
        <v>9.8471127944474199E-2</v>
      </c>
      <c r="BE303" s="17"/>
      <c r="BF303" s="17">
        <v>7.1960409661479693E-2</v>
      </c>
      <c r="BG303" s="17">
        <v>9.0811221540883405E-2</v>
      </c>
      <c r="BH303" s="17"/>
      <c r="BI303" s="17">
        <v>4.0950620757056903E-2</v>
      </c>
      <c r="BJ303" s="17">
        <v>5.6181060648267299E-2</v>
      </c>
      <c r="BK303" s="17">
        <v>4.9392336705716702E-2</v>
      </c>
      <c r="BL303" s="17">
        <v>5.7535181766251497E-2</v>
      </c>
      <c r="BM303" s="17">
        <v>4.4752878232302701E-2</v>
      </c>
      <c r="BN303" s="17"/>
      <c r="BO303" s="17">
        <v>5.5906797199205702E-2</v>
      </c>
      <c r="BP303" s="17">
        <v>3.0586131108976001E-2</v>
      </c>
      <c r="BQ303" s="17">
        <v>9.4557042851197204E-2</v>
      </c>
      <c r="BR303" s="17">
        <v>4.8788302327551998E-2</v>
      </c>
      <c r="BS303" s="17">
        <v>5.2287384034024102E-2</v>
      </c>
      <c r="BT303" s="17">
        <v>4.7206190040511603E-2</v>
      </c>
      <c r="BU303" s="17"/>
      <c r="BV303" s="17">
        <v>3.8310190039353098E-2</v>
      </c>
      <c r="BW303" s="17">
        <v>9.0022570636223695E-2</v>
      </c>
      <c r="BX303" s="17"/>
      <c r="BY303" s="17">
        <v>5.4310479567452899E-2</v>
      </c>
      <c r="BZ303" s="17"/>
      <c r="CA303" s="17">
        <v>7.70871108588181E-2</v>
      </c>
      <c r="CB303" s="17"/>
      <c r="CC303" s="17">
        <v>7.6026808192644305E-2</v>
      </c>
    </row>
    <row r="304" spans="2:81" x14ac:dyDescent="0.3">
      <c r="B304" t="s">
        <v>124</v>
      </c>
      <c r="C304" s="17">
        <v>0.218455064642125</v>
      </c>
      <c r="D304" s="17">
        <v>0.179208315275564</v>
      </c>
      <c r="E304" s="17">
        <v>0.26401315819157001</v>
      </c>
      <c r="F304" s="17"/>
      <c r="G304" s="17">
        <v>0.15394649328726401</v>
      </c>
      <c r="H304" s="17">
        <v>0.12611196856440901</v>
      </c>
      <c r="I304" s="17">
        <v>0.18402299287231699</v>
      </c>
      <c r="J304" s="17">
        <v>0.22096836037777701</v>
      </c>
      <c r="K304" s="17">
        <v>0.262682092833738</v>
      </c>
      <c r="L304" s="17">
        <v>0.31033532064852998</v>
      </c>
      <c r="M304" s="17"/>
      <c r="N304" s="17">
        <v>0.22708128752079701</v>
      </c>
      <c r="O304" s="17">
        <v>0.16231173799828499</v>
      </c>
      <c r="P304" s="17">
        <v>0.24174701023766601</v>
      </c>
      <c r="Q304" s="17">
        <v>0.25356074103690401</v>
      </c>
      <c r="R304" s="17"/>
      <c r="S304" s="17">
        <v>0.16665581859415299</v>
      </c>
      <c r="T304" s="17">
        <v>0.316480083674475</v>
      </c>
      <c r="U304" s="17">
        <v>0.14508617354262601</v>
      </c>
      <c r="V304" s="17">
        <v>0.168255820165542</v>
      </c>
      <c r="W304" s="17">
        <v>0.19043259110122299</v>
      </c>
      <c r="X304" s="17">
        <v>0.279570151353638</v>
      </c>
      <c r="Y304" s="17">
        <v>0.24699309099502301</v>
      </c>
      <c r="Z304" s="17">
        <v>0.20212373594545199</v>
      </c>
      <c r="AA304" s="17">
        <v>0.117123387372047</v>
      </c>
      <c r="AB304" s="17">
        <v>0.44477051930362999</v>
      </c>
      <c r="AC304" s="17">
        <v>0.19786971508932999</v>
      </c>
      <c r="AD304" s="17">
        <v>0.128224547312633</v>
      </c>
      <c r="AE304" s="17"/>
      <c r="AF304" s="17">
        <v>0</v>
      </c>
      <c r="AG304" s="17">
        <v>0.351012531465966</v>
      </c>
      <c r="AH304" s="17">
        <v>0.35294664249012703</v>
      </c>
      <c r="AI304" s="17">
        <v>0.15940429234947101</v>
      </c>
      <c r="AJ304" s="17">
        <v>0.20801953487684599</v>
      </c>
      <c r="AK304" s="17">
        <v>0.2164352846947</v>
      </c>
      <c r="AL304" s="17">
        <v>0.241557702487496</v>
      </c>
      <c r="AM304" s="17">
        <v>0.207968196359127</v>
      </c>
      <c r="AN304" s="17">
        <v>0.26119472125783999</v>
      </c>
      <c r="AO304" s="17">
        <v>0.11325119081026</v>
      </c>
      <c r="AP304" s="17">
        <v>0.177223252766541</v>
      </c>
      <c r="AQ304" s="17">
        <v>0.13647597736188</v>
      </c>
      <c r="AR304" s="17">
        <v>0.28443520513044301</v>
      </c>
      <c r="AS304" s="17">
        <v>0.16795657478669199</v>
      </c>
      <c r="AT304" s="17">
        <v>0.27662412341061698</v>
      </c>
      <c r="AU304" s="17">
        <v>0.127012368346197</v>
      </c>
      <c r="AV304" s="17"/>
      <c r="AW304" s="17">
        <v>0.20540562941557</v>
      </c>
      <c r="AX304" s="17">
        <v>0.23808455821723001</v>
      </c>
      <c r="AY304" s="17"/>
      <c r="AZ304" s="17">
        <v>0.21924505842974901</v>
      </c>
      <c r="BA304" s="17">
        <v>0.21829949756987699</v>
      </c>
      <c r="BB304" s="17"/>
      <c r="BC304" s="17">
        <v>0.21748575043511101</v>
      </c>
      <c r="BD304" s="17">
        <v>0.22477343662615401</v>
      </c>
      <c r="BE304" s="17"/>
      <c r="BF304" s="17">
        <v>0.21614031070241599</v>
      </c>
      <c r="BG304" s="17">
        <v>0.218643755722051</v>
      </c>
      <c r="BH304" s="17"/>
      <c r="BI304" s="17">
        <v>0.17552340366638899</v>
      </c>
      <c r="BJ304" s="17">
        <v>0.14149957145974701</v>
      </c>
      <c r="BK304" s="17">
        <v>0.28863568860357303</v>
      </c>
      <c r="BL304" s="17">
        <v>0.300419724480739</v>
      </c>
      <c r="BM304" s="17">
        <v>0.16470725658971899</v>
      </c>
      <c r="BN304" s="17"/>
      <c r="BO304" s="17">
        <v>0.108439783567727</v>
      </c>
      <c r="BP304" s="17">
        <v>0.168269959688606</v>
      </c>
      <c r="BQ304" s="17">
        <v>0.24598903052099999</v>
      </c>
      <c r="BR304" s="17">
        <v>0.22448348853276701</v>
      </c>
      <c r="BS304" s="17">
        <v>0.18272918972461399</v>
      </c>
      <c r="BT304" s="17">
        <v>0.50899966535622798</v>
      </c>
      <c r="BU304" s="17"/>
      <c r="BV304" s="17">
        <v>8.8874603218371998E-2</v>
      </c>
      <c r="BW304" s="17">
        <v>0.24115383158672901</v>
      </c>
      <c r="BX304" s="17"/>
      <c r="BY304" s="17">
        <v>7.67728861515206E-2</v>
      </c>
      <c r="BZ304" s="17"/>
      <c r="CA304" s="17">
        <v>0.10085394353140401</v>
      </c>
      <c r="CB304" s="17"/>
      <c r="CC304" s="17">
        <v>0.124373020800414</v>
      </c>
    </row>
    <row r="305" spans="2:81" x14ac:dyDescent="0.3">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row>
    <row r="306" spans="2:81" x14ac:dyDescent="0.3">
      <c r="B306" s="6" t="s">
        <v>236</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row>
    <row r="307" spans="2:81" x14ac:dyDescent="0.3">
      <c r="B307" s="24" t="s">
        <v>94</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row>
    <row r="308" spans="2:81" x14ac:dyDescent="0.3">
      <c r="B308" t="s">
        <v>230</v>
      </c>
      <c r="C308" s="17">
        <v>0.57355102784434997</v>
      </c>
      <c r="D308" s="17">
        <v>0.55031688604532802</v>
      </c>
      <c r="E308" s="17">
        <v>0.59455518970120602</v>
      </c>
      <c r="F308" s="17"/>
      <c r="G308" s="17">
        <v>0.62191050956365501</v>
      </c>
      <c r="H308" s="17">
        <v>0.56937242941617505</v>
      </c>
      <c r="I308" s="17">
        <v>0.57164930293762695</v>
      </c>
      <c r="J308" s="17">
        <v>0.587969062285153</v>
      </c>
      <c r="K308" s="17">
        <v>0.58319989991929599</v>
      </c>
      <c r="L308" s="17">
        <v>0.52806284546461102</v>
      </c>
      <c r="M308" s="17"/>
      <c r="N308" s="17">
        <v>0.56296904278314897</v>
      </c>
      <c r="O308" s="17">
        <v>0.57245364596947901</v>
      </c>
      <c r="P308" s="17">
        <v>0.58411636660979804</v>
      </c>
      <c r="Q308" s="17">
        <v>0.57520953857611401</v>
      </c>
      <c r="R308" s="17"/>
      <c r="S308" s="17">
        <v>0.53987382654489402</v>
      </c>
      <c r="T308" s="17">
        <v>0.50925627054335798</v>
      </c>
      <c r="U308" s="17">
        <v>0.55328972410520205</v>
      </c>
      <c r="V308" s="17">
        <v>0.53077770032907501</v>
      </c>
      <c r="W308" s="17">
        <v>0.54993577545587402</v>
      </c>
      <c r="X308" s="17">
        <v>0.58594625666179201</v>
      </c>
      <c r="Y308" s="17">
        <v>0.51912476634941696</v>
      </c>
      <c r="Z308" s="17">
        <v>0.61484332843603495</v>
      </c>
      <c r="AA308" s="17">
        <v>0.66523130618436599</v>
      </c>
      <c r="AB308" s="17">
        <v>0.69427392056943205</v>
      </c>
      <c r="AC308" s="17">
        <v>0.62684513750319004</v>
      </c>
      <c r="AD308" s="17">
        <v>0.51234689290199298</v>
      </c>
      <c r="AE308" s="17"/>
      <c r="AF308" s="17">
        <v>0.48382380695475902</v>
      </c>
      <c r="AG308" s="17">
        <v>0.61028774537257602</v>
      </c>
      <c r="AH308" s="17">
        <v>0.62098451647563202</v>
      </c>
      <c r="AI308" s="17">
        <v>0.561288110961639</v>
      </c>
      <c r="AJ308" s="17">
        <v>0.64048136462008598</v>
      </c>
      <c r="AK308" s="17">
        <v>0.56504803403864301</v>
      </c>
      <c r="AL308" s="17">
        <v>0.56366993411256805</v>
      </c>
      <c r="AM308" s="17">
        <v>0.57409127377029301</v>
      </c>
      <c r="AN308" s="17">
        <v>0.51858826092843002</v>
      </c>
      <c r="AO308" s="17">
        <v>0.62273200941715601</v>
      </c>
      <c r="AP308" s="17">
        <v>0.57981019953613699</v>
      </c>
      <c r="AQ308" s="17">
        <v>0.54129020672675399</v>
      </c>
      <c r="AR308" s="17">
        <v>0.539505510579671</v>
      </c>
      <c r="AS308" s="17">
        <v>0.55403434879444102</v>
      </c>
      <c r="AT308" s="17">
        <v>0.52108837216466397</v>
      </c>
      <c r="AU308" s="17">
        <v>0.577185990419812</v>
      </c>
      <c r="AV308" s="17"/>
      <c r="AW308" s="17">
        <v>0.59974412583801895</v>
      </c>
      <c r="AX308" s="17">
        <v>0.53589523154670404</v>
      </c>
      <c r="AY308" s="17"/>
      <c r="AZ308" s="17">
        <v>0.62604082216994095</v>
      </c>
      <c r="BA308" s="17">
        <v>0.56186046561778802</v>
      </c>
      <c r="BB308" s="17"/>
      <c r="BC308" s="17">
        <v>0.62060983138865999</v>
      </c>
      <c r="BD308" s="17">
        <v>0.53973093869823896</v>
      </c>
      <c r="BE308" s="17"/>
      <c r="BF308" s="17">
        <v>0.63692626730880497</v>
      </c>
      <c r="BG308" s="17">
        <v>0.56845834027639697</v>
      </c>
      <c r="BH308" s="17"/>
      <c r="BI308" s="17">
        <v>0.47597782000407102</v>
      </c>
      <c r="BJ308" s="17">
        <v>0.64238497961424401</v>
      </c>
      <c r="BK308" s="17">
        <v>0.55119582670356404</v>
      </c>
      <c r="BL308" s="17">
        <v>0.47371227311428699</v>
      </c>
      <c r="BM308" s="17">
        <v>0.60265800355682198</v>
      </c>
      <c r="BN308" s="17"/>
      <c r="BO308" s="17">
        <v>0.60867252837225705</v>
      </c>
      <c r="BP308" s="17">
        <v>0.49412837771132501</v>
      </c>
      <c r="BQ308" s="17">
        <v>0.60296709978103802</v>
      </c>
      <c r="BR308" s="17">
        <v>0.52994279073285</v>
      </c>
      <c r="BS308" s="17">
        <v>0.67789152230987104</v>
      </c>
      <c r="BT308" s="17">
        <v>0.55443069322986505</v>
      </c>
      <c r="BU308" s="17"/>
      <c r="BV308" s="17">
        <v>0.60042110907485502</v>
      </c>
      <c r="BW308" s="17">
        <v>0.72021660799762</v>
      </c>
      <c r="BX308" s="17"/>
      <c r="BY308" s="17">
        <v>0.62592889131026197</v>
      </c>
      <c r="BZ308" s="17"/>
      <c r="CA308" s="17">
        <v>0.69436402845115597</v>
      </c>
      <c r="CB308" s="17"/>
      <c r="CC308" s="17">
        <v>0.64062349641976601</v>
      </c>
    </row>
    <row r="309" spans="2:81" x14ac:dyDescent="0.3">
      <c r="B309" t="s">
        <v>231</v>
      </c>
      <c r="C309" s="17">
        <v>0.31759381039711398</v>
      </c>
      <c r="D309" s="17">
        <v>0.31991970438244799</v>
      </c>
      <c r="E309" s="17">
        <v>0.31657542860765903</v>
      </c>
      <c r="F309" s="17"/>
      <c r="G309" s="17">
        <v>0.21325361345534499</v>
      </c>
      <c r="H309" s="17">
        <v>0.31160396148223402</v>
      </c>
      <c r="I309" s="17">
        <v>0.30028707678386202</v>
      </c>
      <c r="J309" s="17">
        <v>0.33130698914302098</v>
      </c>
      <c r="K309" s="17">
        <v>0.32259112797423001</v>
      </c>
      <c r="L309" s="17">
        <v>0.39167520506798598</v>
      </c>
      <c r="M309" s="17"/>
      <c r="N309" s="17">
        <v>0.33792396315501899</v>
      </c>
      <c r="O309" s="17">
        <v>0.33125886274740501</v>
      </c>
      <c r="P309" s="17">
        <v>0.31328105419605501</v>
      </c>
      <c r="Q309" s="17">
        <v>0.28596658825548199</v>
      </c>
      <c r="R309" s="17"/>
      <c r="S309" s="17">
        <v>0.29967382877750098</v>
      </c>
      <c r="T309" s="17">
        <v>0.40632582451662502</v>
      </c>
      <c r="U309" s="17">
        <v>0.39332106357799701</v>
      </c>
      <c r="V309" s="17">
        <v>0.34808704892711301</v>
      </c>
      <c r="W309" s="17">
        <v>0.32833836293421897</v>
      </c>
      <c r="X309" s="17">
        <v>0.28614017441171702</v>
      </c>
      <c r="Y309" s="17">
        <v>0.35990424590278097</v>
      </c>
      <c r="Z309" s="17">
        <v>0.32918315926721697</v>
      </c>
      <c r="AA309" s="17">
        <v>0.243193025371785</v>
      </c>
      <c r="AB309" s="17">
        <v>0.194802267039481</v>
      </c>
      <c r="AC309" s="17">
        <v>0.26194002991674498</v>
      </c>
      <c r="AD309" s="17">
        <v>0.39838897763855302</v>
      </c>
      <c r="AE309" s="17"/>
      <c r="AF309" s="17">
        <v>0.29028056672164199</v>
      </c>
      <c r="AG309" s="17">
        <v>0.23371452311787799</v>
      </c>
      <c r="AH309" s="17">
        <v>0.27333595425992302</v>
      </c>
      <c r="AI309" s="17">
        <v>0.29130729012219803</v>
      </c>
      <c r="AJ309" s="17">
        <v>0.27995548104996099</v>
      </c>
      <c r="AK309" s="17">
        <v>0.31420569783257002</v>
      </c>
      <c r="AL309" s="17">
        <v>0.34679049990035699</v>
      </c>
      <c r="AM309" s="17">
        <v>0.349734559956138</v>
      </c>
      <c r="AN309" s="17">
        <v>0.33289669846003</v>
      </c>
      <c r="AO309" s="17">
        <v>0.299695452465149</v>
      </c>
      <c r="AP309" s="17">
        <v>0.28821428822531697</v>
      </c>
      <c r="AQ309" s="17">
        <v>0.33226271834820797</v>
      </c>
      <c r="AR309" s="17">
        <v>0.39504394269252002</v>
      </c>
      <c r="AS309" s="17">
        <v>0.255302178617558</v>
      </c>
      <c r="AT309" s="17">
        <v>0.37890709947315399</v>
      </c>
      <c r="AU309" s="17">
        <v>0.37924142485676399</v>
      </c>
      <c r="AV309" s="17"/>
      <c r="AW309" s="17">
        <v>0.31553214563734799</v>
      </c>
      <c r="AX309" s="17">
        <v>0.32043458299508099</v>
      </c>
      <c r="AY309" s="17"/>
      <c r="AZ309" s="17">
        <v>0.29587420977776702</v>
      </c>
      <c r="BA309" s="17">
        <v>0.32243121442658201</v>
      </c>
      <c r="BB309" s="17"/>
      <c r="BC309" s="17">
        <v>0.28123086980436901</v>
      </c>
      <c r="BD309" s="17">
        <v>0.34611428878710598</v>
      </c>
      <c r="BE309" s="17"/>
      <c r="BF309" s="17">
        <v>0.28042436120307102</v>
      </c>
      <c r="BG309" s="17">
        <v>0.32058066130951701</v>
      </c>
      <c r="BH309" s="17"/>
      <c r="BI309" s="17">
        <v>0.40065853797944201</v>
      </c>
      <c r="BJ309" s="17">
        <v>0.283032659795595</v>
      </c>
      <c r="BK309" s="17">
        <v>0.34224186090888797</v>
      </c>
      <c r="BL309" s="17">
        <v>0.36049366472830602</v>
      </c>
      <c r="BM309" s="17">
        <v>0.26354964689085703</v>
      </c>
      <c r="BN309" s="17"/>
      <c r="BO309" s="17">
        <v>0.303618422774112</v>
      </c>
      <c r="BP309" s="17">
        <v>0.370249000837234</v>
      </c>
      <c r="BQ309" s="17">
        <v>0.31139756640858801</v>
      </c>
      <c r="BR309" s="17">
        <v>0.35573616643122302</v>
      </c>
      <c r="BS309" s="17">
        <v>0.18916086013128899</v>
      </c>
      <c r="BT309" s="17">
        <v>0.33812438375418202</v>
      </c>
      <c r="BU309" s="17"/>
      <c r="BV309" s="17">
        <v>0.31457009109581202</v>
      </c>
      <c r="BW309" s="17">
        <v>0.22453925578938699</v>
      </c>
      <c r="BX309" s="17"/>
      <c r="BY309" s="17">
        <v>0.279316771105666</v>
      </c>
      <c r="BZ309" s="17"/>
      <c r="CA309" s="17">
        <v>0.22471798662438799</v>
      </c>
      <c r="CB309" s="17"/>
      <c r="CC309" s="17">
        <v>0.277118204023729</v>
      </c>
    </row>
    <row r="310" spans="2:81" x14ac:dyDescent="0.3">
      <c r="B310" t="s">
        <v>232</v>
      </c>
      <c r="C310" s="17">
        <v>7.9911520987697604E-2</v>
      </c>
      <c r="D310" s="17">
        <v>9.3832458931956894E-2</v>
      </c>
      <c r="E310" s="17">
        <v>6.6634095573979799E-2</v>
      </c>
      <c r="F310" s="17"/>
      <c r="G310" s="17">
        <v>9.2599966403574194E-2</v>
      </c>
      <c r="H310" s="17">
        <v>8.5203986129895701E-2</v>
      </c>
      <c r="I310" s="17">
        <v>9.0064251606319298E-2</v>
      </c>
      <c r="J310" s="17">
        <v>6.3296029531663897E-2</v>
      </c>
      <c r="K310" s="17">
        <v>8.7205584487108204E-2</v>
      </c>
      <c r="L310" s="17">
        <v>6.7490172601424703E-2</v>
      </c>
      <c r="M310" s="17"/>
      <c r="N310" s="17">
        <v>7.9496616158552094E-2</v>
      </c>
      <c r="O310" s="17">
        <v>7.00403180191978E-2</v>
      </c>
      <c r="P310" s="17">
        <v>7.9562988180172198E-2</v>
      </c>
      <c r="Q310" s="17">
        <v>9.1569623243618101E-2</v>
      </c>
      <c r="R310" s="17"/>
      <c r="S310" s="17">
        <v>0.11757028621596601</v>
      </c>
      <c r="T310" s="17">
        <v>6.5868198412987203E-2</v>
      </c>
      <c r="U310" s="17">
        <v>4.0370297869317603E-2</v>
      </c>
      <c r="V310" s="17">
        <v>9.4181627831769102E-2</v>
      </c>
      <c r="W310" s="17">
        <v>9.4903130656279505E-2</v>
      </c>
      <c r="X310" s="17">
        <v>8.9559977539703295E-2</v>
      </c>
      <c r="Y310" s="17">
        <v>9.5305567351511106E-2</v>
      </c>
      <c r="Z310" s="17">
        <v>5.5973512296748199E-2</v>
      </c>
      <c r="AA310" s="17">
        <v>5.0544191070469202E-2</v>
      </c>
      <c r="AB310" s="17">
        <v>8.1938731111551602E-2</v>
      </c>
      <c r="AC310" s="17">
        <v>7.2453532226565601E-2</v>
      </c>
      <c r="AD310" s="17">
        <v>6.8707364112254796E-2</v>
      </c>
      <c r="AE310" s="17"/>
      <c r="AF310" s="17">
        <v>0.225895626323599</v>
      </c>
      <c r="AG310" s="17">
        <v>9.8993180266654393E-2</v>
      </c>
      <c r="AH310" s="17">
        <v>6.2790405646580102E-2</v>
      </c>
      <c r="AI310" s="17">
        <v>0.103114428299854</v>
      </c>
      <c r="AJ310" s="17">
        <v>6.2029505722409103E-2</v>
      </c>
      <c r="AK310" s="17">
        <v>8.9281372985668503E-2</v>
      </c>
      <c r="AL310" s="17">
        <v>5.9069024888514399E-2</v>
      </c>
      <c r="AM310" s="17">
        <v>6.4038137094091396E-2</v>
      </c>
      <c r="AN310" s="17">
        <v>0.105849707219629</v>
      </c>
      <c r="AO310" s="17">
        <v>5.63075836775805E-2</v>
      </c>
      <c r="AP310" s="17">
        <v>9.0371337758764103E-2</v>
      </c>
      <c r="AQ310" s="17">
        <v>8.4637272757824497E-2</v>
      </c>
      <c r="AR310" s="17">
        <v>6.5450546727809394E-2</v>
      </c>
      <c r="AS310" s="17">
        <v>0.12769769155651101</v>
      </c>
      <c r="AT310" s="17">
        <v>0.100004528362182</v>
      </c>
      <c r="AU310" s="17">
        <v>4.3572584723423402E-2</v>
      </c>
      <c r="AV310" s="17"/>
      <c r="AW310" s="17">
        <v>6.1398695947725998E-2</v>
      </c>
      <c r="AX310" s="17">
        <v>0.106348481192844</v>
      </c>
      <c r="AY310" s="17"/>
      <c r="AZ310" s="17">
        <v>5.3261118605832498E-2</v>
      </c>
      <c r="BA310" s="17">
        <v>8.5847116495569906E-2</v>
      </c>
      <c r="BB310" s="17"/>
      <c r="BC310" s="17">
        <v>6.3503566531210198E-2</v>
      </c>
      <c r="BD310" s="17">
        <v>8.9493088949508998E-2</v>
      </c>
      <c r="BE310" s="17"/>
      <c r="BF310" s="17">
        <v>4.2895797671424603E-2</v>
      </c>
      <c r="BG310" s="17">
        <v>8.2886018844345696E-2</v>
      </c>
      <c r="BH310" s="17"/>
      <c r="BI310" s="17">
        <v>0.100493078909275</v>
      </c>
      <c r="BJ310" s="17">
        <v>5.6712917427481697E-2</v>
      </c>
      <c r="BK310" s="17">
        <v>7.3029115261076902E-2</v>
      </c>
      <c r="BL310" s="17">
        <v>0.12050111056050999</v>
      </c>
      <c r="BM310" s="17">
        <v>0.107964926750449</v>
      </c>
      <c r="BN310" s="17"/>
      <c r="BO310" s="17">
        <v>6.8018478081296893E-2</v>
      </c>
      <c r="BP310" s="17">
        <v>0.113124967156304</v>
      </c>
      <c r="BQ310" s="17">
        <v>5.2311348947744099E-2</v>
      </c>
      <c r="BR310" s="17">
        <v>8.0923074074729998E-2</v>
      </c>
      <c r="BS310" s="17">
        <v>0.10371633484944499</v>
      </c>
      <c r="BT310" s="17">
        <v>8.6844038948452301E-2</v>
      </c>
      <c r="BU310" s="17"/>
      <c r="BV310" s="17">
        <v>6.7172486006182294E-2</v>
      </c>
      <c r="BW310" s="17">
        <v>3.7313247087165199E-2</v>
      </c>
      <c r="BX310" s="17"/>
      <c r="BY310" s="17">
        <v>7.9364222252195707E-2</v>
      </c>
      <c r="BZ310" s="17"/>
      <c r="CA310" s="17">
        <v>5.9977834411317002E-2</v>
      </c>
      <c r="CB310" s="17"/>
      <c r="CC310" s="17">
        <v>6.7894046229377003E-2</v>
      </c>
    </row>
    <row r="311" spans="2:81" x14ac:dyDescent="0.3">
      <c r="B311" t="s">
        <v>233</v>
      </c>
      <c r="C311" s="17">
        <v>1.5504178228188101E-2</v>
      </c>
      <c r="D311" s="17">
        <v>2.10266651485599E-2</v>
      </c>
      <c r="E311" s="17">
        <v>1.01730906858829E-2</v>
      </c>
      <c r="F311" s="17"/>
      <c r="G311" s="17">
        <v>4.30999651161788E-2</v>
      </c>
      <c r="H311" s="17">
        <v>1.1765981028866E-2</v>
      </c>
      <c r="I311" s="17">
        <v>2.0687978490306898E-2</v>
      </c>
      <c r="J311" s="17">
        <v>9.7859334124281508E-3</v>
      </c>
      <c r="K311" s="17">
        <v>7.0033876193663002E-3</v>
      </c>
      <c r="L311" s="17">
        <v>6.24737977789606E-3</v>
      </c>
      <c r="M311" s="17"/>
      <c r="N311" s="17">
        <v>1.46614442805546E-2</v>
      </c>
      <c r="O311" s="17">
        <v>1.3068510416651E-2</v>
      </c>
      <c r="P311" s="17">
        <v>1.03719643903147E-2</v>
      </c>
      <c r="Q311" s="17">
        <v>2.3588459468999502E-2</v>
      </c>
      <c r="R311" s="17"/>
      <c r="S311" s="17">
        <v>3.02421929414621E-2</v>
      </c>
      <c r="T311" s="17">
        <v>8.0741228966432002E-3</v>
      </c>
      <c r="U311" s="17">
        <v>5.91795613522033E-3</v>
      </c>
      <c r="V311" s="17">
        <v>2.0508560939719301E-2</v>
      </c>
      <c r="W311" s="17">
        <v>6.1797119157354901E-3</v>
      </c>
      <c r="X311" s="17">
        <v>1.0215301181840801E-2</v>
      </c>
      <c r="Y311" s="17">
        <v>1.8938575567401202E-2</v>
      </c>
      <c r="Z311" s="17">
        <v>0</v>
      </c>
      <c r="AA311" s="17">
        <v>1.8289346208601499E-2</v>
      </c>
      <c r="AB311" s="17">
        <v>1.11145162754803E-2</v>
      </c>
      <c r="AC311" s="17">
        <v>2.81213905364678E-2</v>
      </c>
      <c r="AD311" s="17">
        <v>2.0556765347199399E-2</v>
      </c>
      <c r="AE311" s="17"/>
      <c r="AF311" s="17">
        <v>0</v>
      </c>
      <c r="AG311" s="17">
        <v>2.4274106482000301E-2</v>
      </c>
      <c r="AH311" s="17">
        <v>2.7516974369898101E-2</v>
      </c>
      <c r="AI311" s="17">
        <v>1.8853189924308102E-2</v>
      </c>
      <c r="AJ311" s="17">
        <v>1.13186679765094E-2</v>
      </c>
      <c r="AK311" s="17">
        <v>2.3074016243739202E-2</v>
      </c>
      <c r="AL311" s="17">
        <v>1.56963650765445E-2</v>
      </c>
      <c r="AM311" s="17">
        <v>5.5167846806010896E-3</v>
      </c>
      <c r="AN311" s="17">
        <v>3.4626954242117099E-2</v>
      </c>
      <c r="AO311" s="17">
        <v>8.2697971857184204E-3</v>
      </c>
      <c r="AP311" s="17">
        <v>7.3713774001997797E-3</v>
      </c>
      <c r="AQ311" s="17">
        <v>1.6987630605467399E-2</v>
      </c>
      <c r="AR311" s="17">
        <v>0</v>
      </c>
      <c r="AS311" s="17">
        <v>6.2965781031488796E-2</v>
      </c>
      <c r="AT311" s="17">
        <v>0</v>
      </c>
      <c r="AU311" s="17">
        <v>0</v>
      </c>
      <c r="AV311" s="17"/>
      <c r="AW311" s="17">
        <v>1.2971150845630001E-2</v>
      </c>
      <c r="AX311" s="17">
        <v>1.9299096732446099E-2</v>
      </c>
      <c r="AY311" s="17"/>
      <c r="AZ311" s="17">
        <v>1.6505709223967699E-2</v>
      </c>
      <c r="BA311" s="17">
        <v>1.5281116572519E-2</v>
      </c>
      <c r="BB311" s="17"/>
      <c r="BC311" s="17">
        <v>2.1578373355985499E-2</v>
      </c>
      <c r="BD311" s="17">
        <v>1.1635805608136001E-2</v>
      </c>
      <c r="BE311" s="17"/>
      <c r="BF311" s="17">
        <v>2.6024471825621499E-2</v>
      </c>
      <c r="BG311" s="17">
        <v>1.46587917828253E-2</v>
      </c>
      <c r="BH311" s="17"/>
      <c r="BI311" s="17">
        <v>1.26733272352622E-2</v>
      </c>
      <c r="BJ311" s="17">
        <v>8.2085811703544904E-3</v>
      </c>
      <c r="BK311" s="17">
        <v>2.6942381578856301E-2</v>
      </c>
      <c r="BL311" s="17">
        <v>2.89224583227079E-2</v>
      </c>
      <c r="BM311" s="17">
        <v>1.6198487970315499E-2</v>
      </c>
      <c r="BN311" s="17"/>
      <c r="BO311" s="17">
        <v>1.06097578668476E-2</v>
      </c>
      <c r="BP311" s="17">
        <v>1.47544904777323E-2</v>
      </c>
      <c r="BQ311" s="17">
        <v>2.8907647707426799E-2</v>
      </c>
      <c r="BR311" s="17">
        <v>2.2052628984372401E-2</v>
      </c>
      <c r="BS311" s="17">
        <v>1.4207002596385E-2</v>
      </c>
      <c r="BT311" s="17">
        <v>0</v>
      </c>
      <c r="BU311" s="17"/>
      <c r="BV311" s="17">
        <v>7.3866931694396504E-3</v>
      </c>
      <c r="BW311" s="17">
        <v>9.7329610866426306E-3</v>
      </c>
      <c r="BX311" s="17"/>
      <c r="BY311" s="17">
        <v>4.5008839965721102E-3</v>
      </c>
      <c r="BZ311" s="17"/>
      <c r="CA311" s="17">
        <v>1.00839630807986E-2</v>
      </c>
      <c r="CB311" s="17"/>
      <c r="CC311" s="17">
        <v>9.1003189521282907E-3</v>
      </c>
    </row>
    <row r="312" spans="2:81" x14ac:dyDescent="0.3">
      <c r="B312" t="s">
        <v>234</v>
      </c>
      <c r="C312" s="17">
        <v>6.7275873887602897E-3</v>
      </c>
      <c r="D312" s="17">
        <v>1.07010749787885E-2</v>
      </c>
      <c r="E312" s="17">
        <v>2.8743493780068801E-3</v>
      </c>
      <c r="F312" s="17"/>
      <c r="G312" s="17">
        <v>1.5155975785173199E-2</v>
      </c>
      <c r="H312" s="17">
        <v>1.2972323417614E-2</v>
      </c>
      <c r="I312" s="17">
        <v>4.04004184464555E-3</v>
      </c>
      <c r="J312" s="17">
        <v>5.1258035710911301E-3</v>
      </c>
      <c r="K312" s="17">
        <v>0</v>
      </c>
      <c r="L312" s="17">
        <v>4.0088276720001903E-3</v>
      </c>
      <c r="M312" s="17"/>
      <c r="N312" s="17">
        <v>1.53997477235883E-3</v>
      </c>
      <c r="O312" s="17">
        <v>7.1750935852558798E-3</v>
      </c>
      <c r="P312" s="17">
        <v>7.5388576913592202E-3</v>
      </c>
      <c r="Q312" s="17">
        <v>1.12036110918322E-2</v>
      </c>
      <c r="R312" s="17"/>
      <c r="S312" s="17">
        <v>8.8711632872335803E-3</v>
      </c>
      <c r="T312" s="17">
        <v>6.6970113859125997E-3</v>
      </c>
      <c r="U312" s="17">
        <v>0</v>
      </c>
      <c r="V312" s="17">
        <v>6.4450619723234103E-3</v>
      </c>
      <c r="W312" s="17">
        <v>1.4514202173230699E-2</v>
      </c>
      <c r="X312" s="17">
        <v>4.6027988191407196E-3</v>
      </c>
      <c r="Y312" s="17">
        <v>6.72684482888953E-3</v>
      </c>
      <c r="Z312" s="17">
        <v>0</v>
      </c>
      <c r="AA312" s="17">
        <v>4.86133757641559E-3</v>
      </c>
      <c r="AB312" s="17">
        <v>1.1134442986059E-2</v>
      </c>
      <c r="AC312" s="17">
        <v>1.06399098170319E-2</v>
      </c>
      <c r="AD312" s="17">
        <v>0</v>
      </c>
      <c r="AE312" s="17"/>
      <c r="AF312" s="17">
        <v>0</v>
      </c>
      <c r="AG312" s="17">
        <v>9.9755386048315502E-3</v>
      </c>
      <c r="AH312" s="17">
        <v>7.4100177891375596E-3</v>
      </c>
      <c r="AI312" s="17">
        <v>1.7991428857209502E-2</v>
      </c>
      <c r="AJ312" s="17">
        <v>6.2149806310341496E-3</v>
      </c>
      <c r="AK312" s="17">
        <v>0</v>
      </c>
      <c r="AL312" s="17">
        <v>4.3975346615348397E-3</v>
      </c>
      <c r="AM312" s="17">
        <v>0</v>
      </c>
      <c r="AN312" s="17">
        <v>8.0383791497938804E-3</v>
      </c>
      <c r="AO312" s="17">
        <v>1.2995157254395401E-2</v>
      </c>
      <c r="AP312" s="17">
        <v>1.9395714408955E-2</v>
      </c>
      <c r="AQ312" s="17">
        <v>1.6146749101225901E-2</v>
      </c>
      <c r="AR312" s="17">
        <v>0</v>
      </c>
      <c r="AS312" s="17">
        <v>0</v>
      </c>
      <c r="AT312" s="17">
        <v>0</v>
      </c>
      <c r="AU312" s="17">
        <v>0</v>
      </c>
      <c r="AV312" s="17"/>
      <c r="AW312" s="17">
        <v>6.9345703019352001E-3</v>
      </c>
      <c r="AX312" s="17">
        <v>6.4756064768234298E-3</v>
      </c>
      <c r="AY312" s="17"/>
      <c r="AZ312" s="17">
        <v>2.9090089559537001E-3</v>
      </c>
      <c r="BA312" s="17">
        <v>7.5780637405788399E-3</v>
      </c>
      <c r="BB312" s="17"/>
      <c r="BC312" s="17">
        <v>8.1079998595528398E-3</v>
      </c>
      <c r="BD312" s="17">
        <v>4.9902938431576104E-3</v>
      </c>
      <c r="BE312" s="17"/>
      <c r="BF312" s="17">
        <v>1.37291019910783E-2</v>
      </c>
      <c r="BG312" s="17">
        <v>6.16496187959646E-3</v>
      </c>
      <c r="BH312" s="17"/>
      <c r="BI312" s="17">
        <v>7.3154447490536697E-3</v>
      </c>
      <c r="BJ312" s="17">
        <v>8.2467220649254293E-3</v>
      </c>
      <c r="BK312" s="17">
        <v>0</v>
      </c>
      <c r="BL312" s="17">
        <v>8.8841057243306907E-3</v>
      </c>
      <c r="BM312" s="17">
        <v>0</v>
      </c>
      <c r="BN312" s="17"/>
      <c r="BO312" s="17">
        <v>7.1893363120275498E-3</v>
      </c>
      <c r="BP312" s="17">
        <v>4.8947079768907496E-3</v>
      </c>
      <c r="BQ312" s="17">
        <v>4.4163371552032298E-3</v>
      </c>
      <c r="BR312" s="17">
        <v>8.8224912365150506E-3</v>
      </c>
      <c r="BS312" s="17">
        <v>7.4969279299866498E-3</v>
      </c>
      <c r="BT312" s="17">
        <v>0</v>
      </c>
      <c r="BU312" s="17"/>
      <c r="BV312" s="17">
        <v>8.2730299582821996E-3</v>
      </c>
      <c r="BW312" s="17">
        <v>8.1979280391843695E-3</v>
      </c>
      <c r="BX312" s="17"/>
      <c r="BY312" s="17">
        <v>6.5085042068113103E-3</v>
      </c>
      <c r="BZ312" s="17"/>
      <c r="CA312" s="17">
        <v>7.8848090751710304E-3</v>
      </c>
      <c r="CB312" s="17"/>
      <c r="CC312" s="17">
        <v>2.5241828735106599E-3</v>
      </c>
    </row>
    <row r="313" spans="2:81" x14ac:dyDescent="0.3">
      <c r="B313" t="s">
        <v>92</v>
      </c>
      <c r="C313" s="17">
        <v>6.7118751538902798E-3</v>
      </c>
      <c r="D313" s="17">
        <v>4.2032105129188998E-3</v>
      </c>
      <c r="E313" s="17">
        <v>9.1878460532647099E-3</v>
      </c>
      <c r="F313" s="17"/>
      <c r="G313" s="17">
        <v>1.3979969676074301E-2</v>
      </c>
      <c r="H313" s="17">
        <v>9.0813185252155496E-3</v>
      </c>
      <c r="I313" s="17">
        <v>1.327134833724E-2</v>
      </c>
      <c r="J313" s="17">
        <v>2.51618205664345E-3</v>
      </c>
      <c r="K313" s="17">
        <v>0</v>
      </c>
      <c r="L313" s="17">
        <v>2.5155694160819701E-3</v>
      </c>
      <c r="M313" s="17"/>
      <c r="N313" s="17">
        <v>3.4089588503667901E-3</v>
      </c>
      <c r="O313" s="17">
        <v>6.0035692620113599E-3</v>
      </c>
      <c r="P313" s="17">
        <v>5.1287689323003399E-3</v>
      </c>
      <c r="Q313" s="17">
        <v>1.2462179363954599E-2</v>
      </c>
      <c r="R313" s="17"/>
      <c r="S313" s="17">
        <v>3.7687022329434398E-3</v>
      </c>
      <c r="T313" s="17">
        <v>3.7785722444747E-3</v>
      </c>
      <c r="U313" s="17">
        <v>7.10095831226242E-3</v>
      </c>
      <c r="V313" s="17">
        <v>0</v>
      </c>
      <c r="W313" s="17">
        <v>6.1288168646614098E-3</v>
      </c>
      <c r="X313" s="17">
        <v>2.3535491385806399E-2</v>
      </c>
      <c r="Y313" s="17">
        <v>0</v>
      </c>
      <c r="Z313" s="17">
        <v>0</v>
      </c>
      <c r="AA313" s="17">
        <v>1.78807935883625E-2</v>
      </c>
      <c r="AB313" s="17">
        <v>6.73612201799612E-3</v>
      </c>
      <c r="AC313" s="17">
        <v>0</v>
      </c>
      <c r="AD313" s="17">
        <v>0</v>
      </c>
      <c r="AE313" s="17"/>
      <c r="AF313" s="17">
        <v>0</v>
      </c>
      <c r="AG313" s="17">
        <v>2.2754906156059702E-2</v>
      </c>
      <c r="AH313" s="17">
        <v>7.9621314588289201E-3</v>
      </c>
      <c r="AI313" s="17">
        <v>7.44555183479157E-3</v>
      </c>
      <c r="AJ313" s="17">
        <v>0</v>
      </c>
      <c r="AK313" s="17">
        <v>8.3908788993792404E-3</v>
      </c>
      <c r="AL313" s="17">
        <v>1.03766413604805E-2</v>
      </c>
      <c r="AM313" s="17">
        <v>6.6192444988765996E-3</v>
      </c>
      <c r="AN313" s="17">
        <v>0</v>
      </c>
      <c r="AO313" s="17">
        <v>0</v>
      </c>
      <c r="AP313" s="17">
        <v>1.4837082670627199E-2</v>
      </c>
      <c r="AQ313" s="17">
        <v>8.6754224605206896E-3</v>
      </c>
      <c r="AR313" s="17">
        <v>0</v>
      </c>
      <c r="AS313" s="17">
        <v>0</v>
      </c>
      <c r="AT313" s="17">
        <v>0</v>
      </c>
      <c r="AU313" s="17">
        <v>0</v>
      </c>
      <c r="AV313" s="17"/>
      <c r="AW313" s="17">
        <v>3.4193114293410102E-3</v>
      </c>
      <c r="AX313" s="17">
        <v>1.15470010561018E-2</v>
      </c>
      <c r="AY313" s="17"/>
      <c r="AZ313" s="17">
        <v>5.40913126653857E-3</v>
      </c>
      <c r="BA313" s="17">
        <v>7.0020231469627896E-3</v>
      </c>
      <c r="BB313" s="17"/>
      <c r="BC313" s="17">
        <v>4.9693590602224898E-3</v>
      </c>
      <c r="BD313" s="17">
        <v>8.0355841138528301E-3</v>
      </c>
      <c r="BE313" s="17"/>
      <c r="BF313" s="17">
        <v>0</v>
      </c>
      <c r="BG313" s="17">
        <v>7.2512259073188902E-3</v>
      </c>
      <c r="BH313" s="17"/>
      <c r="BI313" s="17">
        <v>2.8817911228959298E-3</v>
      </c>
      <c r="BJ313" s="17">
        <v>1.4141399273993199E-3</v>
      </c>
      <c r="BK313" s="17">
        <v>6.5908155476141804E-3</v>
      </c>
      <c r="BL313" s="17">
        <v>7.4863875498584502E-3</v>
      </c>
      <c r="BM313" s="17">
        <v>9.6289348315563295E-3</v>
      </c>
      <c r="BN313" s="17"/>
      <c r="BO313" s="17">
        <v>1.89147659345883E-3</v>
      </c>
      <c r="BP313" s="17">
        <v>2.8484558405132902E-3</v>
      </c>
      <c r="BQ313" s="17">
        <v>0</v>
      </c>
      <c r="BR313" s="17">
        <v>2.5228485403093501E-3</v>
      </c>
      <c r="BS313" s="17">
        <v>7.5273521830239E-3</v>
      </c>
      <c r="BT313" s="17">
        <v>2.0600884067500502E-2</v>
      </c>
      <c r="BU313" s="17"/>
      <c r="BV313" s="17">
        <v>2.1765906954297602E-3</v>
      </c>
      <c r="BW313" s="17">
        <v>0</v>
      </c>
      <c r="BX313" s="17"/>
      <c r="BY313" s="17">
        <v>4.3807271284933402E-3</v>
      </c>
      <c r="BZ313" s="17"/>
      <c r="CA313" s="17">
        <v>2.9713783571693299E-3</v>
      </c>
      <c r="CB313" s="17"/>
      <c r="CC313" s="17">
        <v>2.7397515014890698E-3</v>
      </c>
    </row>
    <row r="314" spans="2:81" x14ac:dyDescent="0.3">
      <c r="B314" t="s">
        <v>192</v>
      </c>
      <c r="C314" s="17">
        <v>0.89114483824146395</v>
      </c>
      <c r="D314" s="17">
        <v>0.87023659042777601</v>
      </c>
      <c r="E314" s="17">
        <v>0.91113061830886599</v>
      </c>
      <c r="F314" s="17"/>
      <c r="G314" s="17">
        <v>0.83516412301899901</v>
      </c>
      <c r="H314" s="17">
        <v>0.88097639089840896</v>
      </c>
      <c r="I314" s="17">
        <v>0.87193637972148796</v>
      </c>
      <c r="J314" s="17">
        <v>0.91927605142817304</v>
      </c>
      <c r="K314" s="17">
        <v>0.90579102789352595</v>
      </c>
      <c r="L314" s="17">
        <v>0.91973805053259705</v>
      </c>
      <c r="M314" s="17"/>
      <c r="N314" s="17">
        <v>0.90089300593816801</v>
      </c>
      <c r="O314" s="17">
        <v>0.90371250871688402</v>
      </c>
      <c r="P314" s="17">
        <v>0.89739742080585305</v>
      </c>
      <c r="Q314" s="17">
        <v>0.86117612683159594</v>
      </c>
      <c r="R314" s="17"/>
      <c r="S314" s="17">
        <v>0.83954765532239495</v>
      </c>
      <c r="T314" s="17">
        <v>0.915582095059982</v>
      </c>
      <c r="U314" s="17">
        <v>0.94661078768319995</v>
      </c>
      <c r="V314" s="17">
        <v>0.87886474925618796</v>
      </c>
      <c r="W314" s="17">
        <v>0.87827413839009305</v>
      </c>
      <c r="X314" s="17">
        <v>0.87208643107350903</v>
      </c>
      <c r="Y314" s="17">
        <v>0.87902901225219798</v>
      </c>
      <c r="Z314" s="17">
        <v>0.94402648770325204</v>
      </c>
      <c r="AA314" s="17">
        <v>0.90842433155615099</v>
      </c>
      <c r="AB314" s="17">
        <v>0.88907618760891305</v>
      </c>
      <c r="AC314" s="17">
        <v>0.88878516741993496</v>
      </c>
      <c r="AD314" s="17">
        <v>0.91073587054054606</v>
      </c>
      <c r="AE314" s="17"/>
      <c r="AF314" s="17">
        <v>0.77410437367640095</v>
      </c>
      <c r="AG314" s="17">
        <v>0.84400226849045401</v>
      </c>
      <c r="AH314" s="17">
        <v>0.89432047073555498</v>
      </c>
      <c r="AI314" s="17">
        <v>0.85259540108383702</v>
      </c>
      <c r="AJ314" s="17">
        <v>0.92043684567004702</v>
      </c>
      <c r="AK314" s="17">
        <v>0.87925373187121303</v>
      </c>
      <c r="AL314" s="17">
        <v>0.91046043401292598</v>
      </c>
      <c r="AM314" s="17">
        <v>0.92382583372643101</v>
      </c>
      <c r="AN314" s="17">
        <v>0.85148495938846003</v>
      </c>
      <c r="AO314" s="17">
        <v>0.92242746188230595</v>
      </c>
      <c r="AP314" s="17">
        <v>0.86802448776145402</v>
      </c>
      <c r="AQ314" s="17">
        <v>0.87355292507496196</v>
      </c>
      <c r="AR314" s="17">
        <v>0.93454945327219097</v>
      </c>
      <c r="AS314" s="17">
        <v>0.80933652741200002</v>
      </c>
      <c r="AT314" s="17">
        <v>0.89999547163781801</v>
      </c>
      <c r="AU314" s="17">
        <v>0.95642741527657704</v>
      </c>
      <c r="AV314" s="17"/>
      <c r="AW314" s="17">
        <v>0.91527627147536805</v>
      </c>
      <c r="AX314" s="17">
        <v>0.85632981454178503</v>
      </c>
      <c r="AY314" s="17"/>
      <c r="AZ314" s="17">
        <v>0.92191503194770696</v>
      </c>
      <c r="BA314" s="17">
        <v>0.88429168004436898</v>
      </c>
      <c r="BB314" s="17"/>
      <c r="BC314" s="17">
        <v>0.90184070119302895</v>
      </c>
      <c r="BD314" s="17">
        <v>0.885845227485344</v>
      </c>
      <c r="BE314" s="17"/>
      <c r="BF314" s="17">
        <v>0.91735062851187599</v>
      </c>
      <c r="BG314" s="17">
        <v>0.88903900158591398</v>
      </c>
      <c r="BH314" s="17"/>
      <c r="BI314" s="17">
        <v>0.87663635798351303</v>
      </c>
      <c r="BJ314" s="17">
        <v>0.92541763940983901</v>
      </c>
      <c r="BK314" s="17">
        <v>0.89343768761245301</v>
      </c>
      <c r="BL314" s="17">
        <v>0.834205937842593</v>
      </c>
      <c r="BM314" s="17">
        <v>0.866207650447679</v>
      </c>
      <c r="BN314" s="17"/>
      <c r="BO314" s="17">
        <v>0.91229095114636904</v>
      </c>
      <c r="BP314" s="17">
        <v>0.86437737854856</v>
      </c>
      <c r="BQ314" s="17">
        <v>0.91436466618962597</v>
      </c>
      <c r="BR314" s="17">
        <v>0.88567895716407297</v>
      </c>
      <c r="BS314" s="17">
        <v>0.86705238244115901</v>
      </c>
      <c r="BT314" s="17">
        <v>0.89255507698404701</v>
      </c>
      <c r="BU314" s="17"/>
      <c r="BV314" s="17">
        <v>0.91499120017066604</v>
      </c>
      <c r="BW314" s="17">
        <v>0.94475586378700804</v>
      </c>
      <c r="BX314" s="17"/>
      <c r="BY314" s="17">
        <v>0.90524566241592797</v>
      </c>
      <c r="BZ314" s="17"/>
      <c r="CA314" s="17">
        <v>0.91908201507554399</v>
      </c>
      <c r="CB314" s="17"/>
      <c r="CC314" s="17">
        <v>0.91774170044349501</v>
      </c>
    </row>
    <row r="315" spans="2:81" x14ac:dyDescent="0.3">
      <c r="B315" t="s">
        <v>193</v>
      </c>
      <c r="C315" s="17">
        <v>2.2231765616948399E-2</v>
      </c>
      <c r="D315" s="17">
        <v>3.17277401273484E-2</v>
      </c>
      <c r="E315" s="17">
        <v>1.30474400638898E-2</v>
      </c>
      <c r="F315" s="17"/>
      <c r="G315" s="17">
        <v>5.8255940901351902E-2</v>
      </c>
      <c r="H315" s="17">
        <v>2.4738304446480001E-2</v>
      </c>
      <c r="I315" s="17">
        <v>2.4728020334952399E-2</v>
      </c>
      <c r="J315" s="17">
        <v>1.4911736983519301E-2</v>
      </c>
      <c r="K315" s="17">
        <v>7.0033876193663002E-3</v>
      </c>
      <c r="L315" s="17">
        <v>1.02562074498962E-2</v>
      </c>
      <c r="M315" s="17"/>
      <c r="N315" s="17">
        <v>1.6201419052913401E-2</v>
      </c>
      <c r="O315" s="17">
        <v>2.02436040019069E-2</v>
      </c>
      <c r="P315" s="17">
        <v>1.79108220816739E-2</v>
      </c>
      <c r="Q315" s="17">
        <v>3.4792070560831702E-2</v>
      </c>
      <c r="R315" s="17"/>
      <c r="S315" s="17">
        <v>3.9113356228695703E-2</v>
      </c>
      <c r="T315" s="17">
        <v>1.47711342825558E-2</v>
      </c>
      <c r="U315" s="17">
        <v>5.91795613522033E-3</v>
      </c>
      <c r="V315" s="17">
        <v>2.6953622912042698E-2</v>
      </c>
      <c r="W315" s="17">
        <v>2.06939140889662E-2</v>
      </c>
      <c r="X315" s="17">
        <v>1.48181000009815E-2</v>
      </c>
      <c r="Y315" s="17">
        <v>2.56654203962908E-2</v>
      </c>
      <c r="Z315" s="17">
        <v>0</v>
      </c>
      <c r="AA315" s="17">
        <v>2.3150683785017102E-2</v>
      </c>
      <c r="AB315" s="17">
        <v>2.2248959261539299E-2</v>
      </c>
      <c r="AC315" s="17">
        <v>3.8761300353499603E-2</v>
      </c>
      <c r="AD315" s="17">
        <v>2.0556765347199399E-2</v>
      </c>
      <c r="AE315" s="17"/>
      <c r="AF315" s="17">
        <v>0</v>
      </c>
      <c r="AG315" s="17">
        <v>3.4249645086831801E-2</v>
      </c>
      <c r="AH315" s="17">
        <v>3.4926992159035698E-2</v>
      </c>
      <c r="AI315" s="17">
        <v>3.6844618781517603E-2</v>
      </c>
      <c r="AJ315" s="17">
        <v>1.7533648607543601E-2</v>
      </c>
      <c r="AK315" s="17">
        <v>2.3074016243739202E-2</v>
      </c>
      <c r="AL315" s="17">
        <v>2.0093899738079402E-2</v>
      </c>
      <c r="AM315" s="17">
        <v>5.5167846806010896E-3</v>
      </c>
      <c r="AN315" s="17">
        <v>4.2665333391911003E-2</v>
      </c>
      <c r="AO315" s="17">
        <v>2.1264954440113799E-2</v>
      </c>
      <c r="AP315" s="17">
        <v>2.6767091809154799E-2</v>
      </c>
      <c r="AQ315" s="17">
        <v>3.31343797066933E-2</v>
      </c>
      <c r="AR315" s="17">
        <v>0</v>
      </c>
      <c r="AS315" s="17">
        <v>6.2965781031488796E-2</v>
      </c>
      <c r="AT315" s="17">
        <v>0</v>
      </c>
      <c r="AU315" s="17">
        <v>0</v>
      </c>
      <c r="AV315" s="17"/>
      <c r="AW315" s="17">
        <v>1.9905721147565201E-2</v>
      </c>
      <c r="AX315" s="17">
        <v>2.5774703209269501E-2</v>
      </c>
      <c r="AY315" s="17"/>
      <c r="AZ315" s="17">
        <v>1.9414718179921402E-2</v>
      </c>
      <c r="BA315" s="17">
        <v>2.2859180313097902E-2</v>
      </c>
      <c r="BB315" s="17"/>
      <c r="BC315" s="17">
        <v>2.9686373215538301E-2</v>
      </c>
      <c r="BD315" s="17">
        <v>1.6626099451293602E-2</v>
      </c>
      <c r="BE315" s="17"/>
      <c r="BF315" s="17">
        <v>3.9753573816699701E-2</v>
      </c>
      <c r="BG315" s="17">
        <v>2.0823753662421798E-2</v>
      </c>
      <c r="BH315" s="17"/>
      <c r="BI315" s="17">
        <v>1.9988771984315801E-2</v>
      </c>
      <c r="BJ315" s="17">
        <v>1.6455303235279901E-2</v>
      </c>
      <c r="BK315" s="17">
        <v>2.6942381578856301E-2</v>
      </c>
      <c r="BL315" s="17">
        <v>3.7806564047038603E-2</v>
      </c>
      <c r="BM315" s="17">
        <v>1.6198487970315499E-2</v>
      </c>
      <c r="BN315" s="17"/>
      <c r="BO315" s="17">
        <v>1.7799094178875201E-2</v>
      </c>
      <c r="BP315" s="17">
        <v>1.9649198454623099E-2</v>
      </c>
      <c r="BQ315" s="17">
        <v>3.3323984862630003E-2</v>
      </c>
      <c r="BR315" s="17">
        <v>3.0875120220887502E-2</v>
      </c>
      <c r="BS315" s="17">
        <v>2.1703930526371599E-2</v>
      </c>
      <c r="BT315" s="17">
        <v>0</v>
      </c>
      <c r="BU315" s="17"/>
      <c r="BV315" s="17">
        <v>1.5659723127721899E-2</v>
      </c>
      <c r="BW315" s="17">
        <v>1.7930889125827E-2</v>
      </c>
      <c r="BX315" s="17"/>
      <c r="BY315" s="17">
        <v>1.1009388203383401E-2</v>
      </c>
      <c r="BZ315" s="17"/>
      <c r="CA315" s="17">
        <v>1.7968772155969599E-2</v>
      </c>
      <c r="CB315" s="17"/>
      <c r="CC315" s="17">
        <v>1.1624501825639001E-2</v>
      </c>
    </row>
    <row r="316" spans="2:81" x14ac:dyDescent="0.3">
      <c r="B316" t="s">
        <v>194</v>
      </c>
      <c r="C316" s="17">
        <v>0.868913072624515</v>
      </c>
      <c r="D316" s="17">
        <v>0.83850885030042699</v>
      </c>
      <c r="E316" s="17">
        <v>0.89808317824497597</v>
      </c>
      <c r="F316" s="17"/>
      <c r="G316" s="17">
        <v>0.77690818211764801</v>
      </c>
      <c r="H316" s="17">
        <v>0.856238086451929</v>
      </c>
      <c r="I316" s="17">
        <v>0.84720835938653605</v>
      </c>
      <c r="J316" s="17">
        <v>0.90436431444465404</v>
      </c>
      <c r="K316" s="17">
        <v>0.89878764027415903</v>
      </c>
      <c r="L316" s="17">
        <v>0.90948184308270097</v>
      </c>
      <c r="M316" s="17"/>
      <c r="N316" s="17">
        <v>0.88469158688525396</v>
      </c>
      <c r="O316" s="17">
        <v>0.88346890471497697</v>
      </c>
      <c r="P316" s="17">
        <v>0.87948659872418</v>
      </c>
      <c r="Q316" s="17">
        <v>0.82638405627076394</v>
      </c>
      <c r="R316" s="17"/>
      <c r="S316" s="17">
        <v>0.80043429909369901</v>
      </c>
      <c r="T316" s="17">
        <v>0.90081096077742695</v>
      </c>
      <c r="U316" s="17">
        <v>0.940692831547979</v>
      </c>
      <c r="V316" s="17">
        <v>0.85191112634414501</v>
      </c>
      <c r="W316" s="17">
        <v>0.85758022430112701</v>
      </c>
      <c r="X316" s="17">
        <v>0.85726833107252698</v>
      </c>
      <c r="Y316" s="17">
        <v>0.85336359185590704</v>
      </c>
      <c r="Z316" s="17">
        <v>0.94402648770325204</v>
      </c>
      <c r="AA316" s="17">
        <v>0.88527364777113404</v>
      </c>
      <c r="AB316" s="17">
        <v>0.86682722834737402</v>
      </c>
      <c r="AC316" s="17">
        <v>0.85002386706643496</v>
      </c>
      <c r="AD316" s="17">
        <v>0.89017910519334598</v>
      </c>
      <c r="AE316" s="17"/>
      <c r="AF316" s="17">
        <v>0.77410437367640095</v>
      </c>
      <c r="AG316" s="17">
        <v>0.80975262340362197</v>
      </c>
      <c r="AH316" s="17">
        <v>0.85939347857651904</v>
      </c>
      <c r="AI316" s="17">
        <v>0.81575078230232001</v>
      </c>
      <c r="AJ316" s="17">
        <v>0.90290319706250399</v>
      </c>
      <c r="AK316" s="17">
        <v>0.85617971562747397</v>
      </c>
      <c r="AL316" s="17">
        <v>0.89036653427484602</v>
      </c>
      <c r="AM316" s="17">
        <v>0.91830904904582999</v>
      </c>
      <c r="AN316" s="17">
        <v>0.808819625996549</v>
      </c>
      <c r="AO316" s="17">
        <v>0.90116250744219195</v>
      </c>
      <c r="AP316" s="17">
        <v>0.84125739595229898</v>
      </c>
      <c r="AQ316" s="17">
        <v>0.84041854536826799</v>
      </c>
      <c r="AR316" s="17">
        <v>0.93454945327219097</v>
      </c>
      <c r="AS316" s="17">
        <v>0.74637074638051104</v>
      </c>
      <c r="AT316" s="17">
        <v>0.89999547163781801</v>
      </c>
      <c r="AU316" s="17">
        <v>0.95642741527657704</v>
      </c>
      <c r="AV316" s="17"/>
      <c r="AW316" s="17">
        <v>0.89537055032780299</v>
      </c>
      <c r="AX316" s="17">
        <v>0.83055511133251503</v>
      </c>
      <c r="AY316" s="17"/>
      <c r="AZ316" s="17">
        <v>0.90250031376778606</v>
      </c>
      <c r="BA316" s="17">
        <v>0.86143249973127201</v>
      </c>
      <c r="BB316" s="17"/>
      <c r="BC316" s="17">
        <v>0.87215432797749104</v>
      </c>
      <c r="BD316" s="17">
        <v>0.86921912803405099</v>
      </c>
      <c r="BE316" s="17"/>
      <c r="BF316" s="17">
        <v>0.87759705469517602</v>
      </c>
      <c r="BG316" s="17">
        <v>0.86821524792349203</v>
      </c>
      <c r="BH316" s="17"/>
      <c r="BI316" s="17">
        <v>0.85664758599919699</v>
      </c>
      <c r="BJ316" s="17">
        <v>0.90896233617455902</v>
      </c>
      <c r="BK316" s="17">
        <v>0.86649530603359604</v>
      </c>
      <c r="BL316" s="17">
        <v>0.79639937379555403</v>
      </c>
      <c r="BM316" s="17">
        <v>0.85000916247736402</v>
      </c>
      <c r="BN316" s="17"/>
      <c r="BO316" s="17">
        <v>0.894491856967494</v>
      </c>
      <c r="BP316" s="17">
        <v>0.84472818009393602</v>
      </c>
      <c r="BQ316" s="17">
        <v>0.88104068132699598</v>
      </c>
      <c r="BR316" s="17">
        <v>0.85480383694318596</v>
      </c>
      <c r="BS316" s="17">
        <v>0.84534845191478802</v>
      </c>
      <c r="BT316" s="17">
        <v>0.89255507698404701</v>
      </c>
      <c r="BU316" s="17"/>
      <c r="BV316" s="17">
        <v>0.89933147704294403</v>
      </c>
      <c r="BW316" s="17">
        <v>0.92682497466118097</v>
      </c>
      <c r="BX316" s="17"/>
      <c r="BY316" s="17">
        <v>0.89423627421254404</v>
      </c>
      <c r="BZ316" s="17"/>
      <c r="CA316" s="17">
        <v>0.90111324291957495</v>
      </c>
      <c r="CB316" s="17"/>
      <c r="CC316" s="17">
        <v>0.906117198617856</v>
      </c>
    </row>
    <row r="317" spans="2:81" x14ac:dyDescent="0.3">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row>
    <row r="318" spans="2:81" x14ac:dyDescent="0.3">
      <c r="B318" s="6" t="s">
        <v>237</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row>
    <row r="319" spans="2:81" x14ac:dyDescent="0.3">
      <c r="B319" s="24" t="s">
        <v>94</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row>
    <row r="320" spans="2:81" x14ac:dyDescent="0.3">
      <c r="B320" t="s">
        <v>230</v>
      </c>
      <c r="C320" s="17">
        <v>0.30506450060513801</v>
      </c>
      <c r="D320" s="17">
        <v>0.34398436255100501</v>
      </c>
      <c r="E320" s="17">
        <v>0.26534063491527698</v>
      </c>
      <c r="F320" s="17"/>
      <c r="G320" s="17">
        <v>0.319612051310873</v>
      </c>
      <c r="H320" s="17">
        <v>0.36019641960940801</v>
      </c>
      <c r="I320" s="17">
        <v>0.30789634575595498</v>
      </c>
      <c r="J320" s="17">
        <v>0.32611509129633798</v>
      </c>
      <c r="K320" s="17">
        <v>0.325471097276195</v>
      </c>
      <c r="L320" s="17">
        <v>0.21754223853274701</v>
      </c>
      <c r="M320" s="17"/>
      <c r="N320" s="17">
        <v>0.28839193877955099</v>
      </c>
      <c r="O320" s="17">
        <v>0.313004529220204</v>
      </c>
      <c r="P320" s="17">
        <v>0.32158191233665601</v>
      </c>
      <c r="Q320" s="17">
        <v>0.30270757615334398</v>
      </c>
      <c r="R320" s="17"/>
      <c r="S320" s="17">
        <v>0.35284586004111401</v>
      </c>
      <c r="T320" s="17">
        <v>0.19161928370849601</v>
      </c>
      <c r="U320" s="17">
        <v>0.26730096972032702</v>
      </c>
      <c r="V320" s="17">
        <v>0.33387316890867202</v>
      </c>
      <c r="W320" s="17">
        <v>0.262016239571364</v>
      </c>
      <c r="X320" s="17">
        <v>0.308713042851886</v>
      </c>
      <c r="Y320" s="17">
        <v>0.30409707301257499</v>
      </c>
      <c r="Z320" s="17">
        <v>0.37140303205909397</v>
      </c>
      <c r="AA320" s="17">
        <v>0.33052158307832702</v>
      </c>
      <c r="AB320" s="17">
        <v>0.373103475204829</v>
      </c>
      <c r="AC320" s="17">
        <v>0.31446941035523301</v>
      </c>
      <c r="AD320" s="17">
        <v>0.27810953597589799</v>
      </c>
      <c r="AE320" s="17"/>
      <c r="AF320" s="17">
        <v>0.40157117420904498</v>
      </c>
      <c r="AG320" s="17">
        <v>0.35827245476355002</v>
      </c>
      <c r="AH320" s="17">
        <v>0.33042076856344799</v>
      </c>
      <c r="AI320" s="17">
        <v>0.25830346713376001</v>
      </c>
      <c r="AJ320" s="17">
        <v>0.39086241690513801</v>
      </c>
      <c r="AK320" s="17">
        <v>0.31208710135113799</v>
      </c>
      <c r="AL320" s="17">
        <v>0.306492476748224</v>
      </c>
      <c r="AM320" s="17">
        <v>0.29913525638459798</v>
      </c>
      <c r="AN320" s="17">
        <v>0.24340602990486099</v>
      </c>
      <c r="AO320" s="17">
        <v>0.35403969653574902</v>
      </c>
      <c r="AP320" s="17">
        <v>0.27080394471407598</v>
      </c>
      <c r="AQ320" s="17">
        <v>0.29467777375805398</v>
      </c>
      <c r="AR320" s="17">
        <v>0.327149168729301</v>
      </c>
      <c r="AS320" s="17">
        <v>0.21158312271514501</v>
      </c>
      <c r="AT320" s="17">
        <v>0.27974727886397899</v>
      </c>
      <c r="AU320" s="17">
        <v>0.34490336060447002</v>
      </c>
      <c r="AV320" s="17"/>
      <c r="AW320" s="17">
        <v>0.31174026122582099</v>
      </c>
      <c r="AX320" s="17">
        <v>0.29642215614390999</v>
      </c>
      <c r="AY320" s="17"/>
      <c r="AZ320" s="17">
        <v>0.29964777869054499</v>
      </c>
      <c r="BA320" s="17">
        <v>0.30627091654599198</v>
      </c>
      <c r="BB320" s="17"/>
      <c r="BC320" s="17">
        <v>0.33787266765950003</v>
      </c>
      <c r="BD320" s="17">
        <v>0.28013369698260099</v>
      </c>
      <c r="BE320" s="17"/>
      <c r="BF320" s="17">
        <v>0.27734244714005102</v>
      </c>
      <c r="BG320" s="17">
        <v>0.30729218066177899</v>
      </c>
      <c r="BH320" s="17"/>
      <c r="BI320" s="17">
        <v>0.222450707110107</v>
      </c>
      <c r="BJ320" s="17">
        <v>0.35277691562812202</v>
      </c>
      <c r="BK320" s="17">
        <v>0.26761448739653199</v>
      </c>
      <c r="BL320" s="17">
        <v>0.293678332790687</v>
      </c>
      <c r="BM320" s="17">
        <v>0.35010181874131102</v>
      </c>
      <c r="BN320" s="17"/>
      <c r="BO320" s="17">
        <v>0.33076352012150101</v>
      </c>
      <c r="BP320" s="17">
        <v>0.246844081699546</v>
      </c>
      <c r="BQ320" s="17">
        <v>0.27038118568221398</v>
      </c>
      <c r="BR320" s="17">
        <v>0.347057226977946</v>
      </c>
      <c r="BS320" s="17">
        <v>0.40838929383176698</v>
      </c>
      <c r="BT320" s="17">
        <v>0.21923106724740399</v>
      </c>
      <c r="BU320" s="17"/>
      <c r="BV320" s="17">
        <v>0.32164769282012401</v>
      </c>
      <c r="BW320" s="17">
        <v>0.41051320330399899</v>
      </c>
      <c r="BX320" s="17"/>
      <c r="BY320" s="17">
        <v>0.378180275742728</v>
      </c>
      <c r="BZ320" s="17"/>
      <c r="CA320" s="17">
        <v>0.379371676496986</v>
      </c>
      <c r="CB320" s="17"/>
      <c r="CC320" s="17">
        <v>0.32294544609180198</v>
      </c>
    </row>
    <row r="321" spans="2:81" x14ac:dyDescent="0.3">
      <c r="B321" t="s">
        <v>231</v>
      </c>
      <c r="C321" s="17">
        <v>0.39642169110999298</v>
      </c>
      <c r="D321" s="17">
        <v>0.36777666480737398</v>
      </c>
      <c r="E321" s="17">
        <v>0.42595469502688199</v>
      </c>
      <c r="F321" s="17"/>
      <c r="G321" s="17">
        <v>0.42634996693462501</v>
      </c>
      <c r="H321" s="17">
        <v>0.37186178069980602</v>
      </c>
      <c r="I321" s="17">
        <v>0.41401944078076303</v>
      </c>
      <c r="J321" s="17">
        <v>0.38836618365451098</v>
      </c>
      <c r="K321" s="17">
        <v>0.38482166615952401</v>
      </c>
      <c r="L321" s="17">
        <v>0.39643791659951</v>
      </c>
      <c r="M321" s="17"/>
      <c r="N321" s="17">
        <v>0.43117797161722599</v>
      </c>
      <c r="O321" s="17">
        <v>0.412703595779148</v>
      </c>
      <c r="P321" s="17">
        <v>0.36375575999528598</v>
      </c>
      <c r="Q321" s="17">
        <v>0.36768870869147902</v>
      </c>
      <c r="R321" s="17"/>
      <c r="S321" s="17">
        <v>0.39087398035926402</v>
      </c>
      <c r="T321" s="17">
        <v>0.43416596791797002</v>
      </c>
      <c r="U321" s="17">
        <v>0.400767492431094</v>
      </c>
      <c r="V321" s="17">
        <v>0.33304388499016702</v>
      </c>
      <c r="W321" s="17">
        <v>0.381805063273155</v>
      </c>
      <c r="X321" s="17">
        <v>0.41356647900537402</v>
      </c>
      <c r="Y321" s="17">
        <v>0.40200441947488402</v>
      </c>
      <c r="Z321" s="17">
        <v>0.392164157452843</v>
      </c>
      <c r="AA321" s="17">
        <v>0.39617530790411498</v>
      </c>
      <c r="AB321" s="17">
        <v>0.329587935634996</v>
      </c>
      <c r="AC321" s="17">
        <v>0.47239447340235902</v>
      </c>
      <c r="AD321" s="17">
        <v>0.48671908443656298</v>
      </c>
      <c r="AE321" s="17"/>
      <c r="AF321" s="17">
        <v>0.307492264925188</v>
      </c>
      <c r="AG321" s="17">
        <v>0.347265258350897</v>
      </c>
      <c r="AH321" s="17">
        <v>0.324730991671483</v>
      </c>
      <c r="AI321" s="17">
        <v>0.39747142255104201</v>
      </c>
      <c r="AJ321" s="17">
        <v>0.34640542525587298</v>
      </c>
      <c r="AK321" s="17">
        <v>0.40514511598377001</v>
      </c>
      <c r="AL321" s="17">
        <v>0.41524722083023102</v>
      </c>
      <c r="AM321" s="17">
        <v>0.42076322371028302</v>
      </c>
      <c r="AN321" s="17">
        <v>0.40113483093969898</v>
      </c>
      <c r="AO321" s="17">
        <v>0.36911530739717402</v>
      </c>
      <c r="AP321" s="17">
        <v>0.417192122908705</v>
      </c>
      <c r="AQ321" s="17">
        <v>0.36382157402455401</v>
      </c>
      <c r="AR321" s="17">
        <v>0.47031863303922</v>
      </c>
      <c r="AS321" s="17">
        <v>0.45038486149504497</v>
      </c>
      <c r="AT321" s="17">
        <v>0.44027724956528402</v>
      </c>
      <c r="AU321" s="17">
        <v>0.46004999812945702</v>
      </c>
      <c r="AV321" s="17"/>
      <c r="AW321" s="17">
        <v>0.40241114539887801</v>
      </c>
      <c r="AX321" s="17">
        <v>0.38553850599740902</v>
      </c>
      <c r="AY321" s="17"/>
      <c r="AZ321" s="17">
        <v>0.44379773315237098</v>
      </c>
      <c r="BA321" s="17">
        <v>0.38587006722461098</v>
      </c>
      <c r="BB321" s="17"/>
      <c r="BC321" s="17">
        <v>0.38612319721115601</v>
      </c>
      <c r="BD321" s="17">
        <v>0.40532383867982602</v>
      </c>
      <c r="BE321" s="17"/>
      <c r="BF321" s="17">
        <v>0.44589570914256998</v>
      </c>
      <c r="BG321" s="17">
        <v>0.39244607352337102</v>
      </c>
      <c r="BH321" s="17"/>
      <c r="BI321" s="17">
        <v>0.40510285967646797</v>
      </c>
      <c r="BJ321" s="17">
        <v>0.42104928017279503</v>
      </c>
      <c r="BK321" s="17">
        <v>0.40452216853982498</v>
      </c>
      <c r="BL321" s="17">
        <v>0.35651597133823798</v>
      </c>
      <c r="BM321" s="17">
        <v>0.37033661954588598</v>
      </c>
      <c r="BN321" s="17"/>
      <c r="BO321" s="17">
        <v>0.44627493712264099</v>
      </c>
      <c r="BP321" s="17">
        <v>0.41110041293723598</v>
      </c>
      <c r="BQ321" s="17">
        <v>0.41880654134900802</v>
      </c>
      <c r="BR321" s="17">
        <v>0.34826840345236998</v>
      </c>
      <c r="BS321" s="17">
        <v>0.33545039337016702</v>
      </c>
      <c r="BT321" s="17">
        <v>0.37876061961923402</v>
      </c>
      <c r="BU321" s="17"/>
      <c r="BV321" s="17">
        <v>0.45538673113830802</v>
      </c>
      <c r="BW321" s="17">
        <v>0.35736259710880902</v>
      </c>
      <c r="BX321" s="17"/>
      <c r="BY321" s="17">
        <v>0.41077737854368401</v>
      </c>
      <c r="BZ321" s="17"/>
      <c r="CA321" s="17">
        <v>0.43957021820200498</v>
      </c>
      <c r="CB321" s="17"/>
      <c r="CC321" s="17">
        <v>0.45691080444337201</v>
      </c>
    </row>
    <row r="322" spans="2:81" x14ac:dyDescent="0.3">
      <c r="B322" t="s">
        <v>232</v>
      </c>
      <c r="C322" s="17">
        <v>0.16658513241544601</v>
      </c>
      <c r="D322" s="17">
        <v>0.163099232135024</v>
      </c>
      <c r="E322" s="17">
        <v>0.16962682149945399</v>
      </c>
      <c r="F322" s="17"/>
      <c r="G322" s="17">
        <v>0.154345590958682</v>
      </c>
      <c r="H322" s="17">
        <v>0.14177176245247899</v>
      </c>
      <c r="I322" s="17">
        <v>0.13783555789489299</v>
      </c>
      <c r="J322" s="17">
        <v>0.165777779976682</v>
      </c>
      <c r="K322" s="17">
        <v>0.186003646723477</v>
      </c>
      <c r="L322" s="17">
        <v>0.20585488434815699</v>
      </c>
      <c r="M322" s="17"/>
      <c r="N322" s="17">
        <v>0.16377927632111999</v>
      </c>
      <c r="O322" s="17">
        <v>0.14890108827990001</v>
      </c>
      <c r="P322" s="17">
        <v>0.161749899042437</v>
      </c>
      <c r="Q322" s="17">
        <v>0.19179590952046999</v>
      </c>
      <c r="R322" s="17"/>
      <c r="S322" s="17">
        <v>0.158611923583236</v>
      </c>
      <c r="T322" s="17">
        <v>0.24043840134568001</v>
      </c>
      <c r="U322" s="17">
        <v>0.14594881336985599</v>
      </c>
      <c r="V322" s="17">
        <v>0.16088053070768299</v>
      </c>
      <c r="W322" s="17">
        <v>0.197071223208309</v>
      </c>
      <c r="X322" s="17">
        <v>0.13805874092091999</v>
      </c>
      <c r="Y322" s="17">
        <v>0.159043401846857</v>
      </c>
      <c r="Z322" s="17">
        <v>0.11454141104063</v>
      </c>
      <c r="AA322" s="17">
        <v>0.14807472625364099</v>
      </c>
      <c r="AB322" s="17">
        <v>0.17598028879720601</v>
      </c>
      <c r="AC322" s="17">
        <v>0.13238574558640101</v>
      </c>
      <c r="AD322" s="17">
        <v>0.156634988217492</v>
      </c>
      <c r="AE322" s="17"/>
      <c r="AF322" s="17">
        <v>9.6165996511710802E-2</v>
      </c>
      <c r="AG322" s="17">
        <v>0.187744322106148</v>
      </c>
      <c r="AH322" s="17">
        <v>0.19922468378917499</v>
      </c>
      <c r="AI322" s="17">
        <v>0.18356706506378501</v>
      </c>
      <c r="AJ322" s="17">
        <v>0.153445276517679</v>
      </c>
      <c r="AK322" s="17">
        <v>0.17109909165664</v>
      </c>
      <c r="AL322" s="17">
        <v>0.133187021125382</v>
      </c>
      <c r="AM322" s="17">
        <v>0.152998639396526</v>
      </c>
      <c r="AN322" s="17">
        <v>0.209112170922056</v>
      </c>
      <c r="AO322" s="17">
        <v>0.122609022186444</v>
      </c>
      <c r="AP322" s="17">
        <v>0.15030060851945001</v>
      </c>
      <c r="AQ322" s="17">
        <v>0.23308954145858901</v>
      </c>
      <c r="AR322" s="17">
        <v>0.10256726365718</v>
      </c>
      <c r="AS322" s="17">
        <v>0.12954186675445101</v>
      </c>
      <c r="AT322" s="17">
        <v>0.18700326084423299</v>
      </c>
      <c r="AU322" s="17">
        <v>0.13132079882328301</v>
      </c>
      <c r="AV322" s="17"/>
      <c r="AW322" s="17">
        <v>0.171978481563688</v>
      </c>
      <c r="AX322" s="17">
        <v>0.15890023626245001</v>
      </c>
      <c r="AY322" s="17"/>
      <c r="AZ322" s="17">
        <v>0.152126743172182</v>
      </c>
      <c r="BA322" s="17">
        <v>0.169805314573063</v>
      </c>
      <c r="BB322" s="17"/>
      <c r="BC322" s="17">
        <v>0.15540795458086701</v>
      </c>
      <c r="BD322" s="17">
        <v>0.17412137270120301</v>
      </c>
      <c r="BE322" s="17"/>
      <c r="BF322" s="17">
        <v>0.190504847880822</v>
      </c>
      <c r="BG322" s="17">
        <v>0.16466299944034599</v>
      </c>
      <c r="BH322" s="17"/>
      <c r="BI322" s="17">
        <v>0.216999845115187</v>
      </c>
      <c r="BJ322" s="17">
        <v>0.148653041497428</v>
      </c>
      <c r="BK322" s="17">
        <v>0.138989151049906</v>
      </c>
      <c r="BL322" s="17">
        <v>0.17698815402241799</v>
      </c>
      <c r="BM322" s="17">
        <v>0.118123203160943</v>
      </c>
      <c r="BN322" s="17"/>
      <c r="BO322" s="17">
        <v>0.14801314996562701</v>
      </c>
      <c r="BP322" s="17">
        <v>0.189375885710418</v>
      </c>
      <c r="BQ322" s="17">
        <v>0.16374288438413501</v>
      </c>
      <c r="BR322" s="17">
        <v>0.16556896340163199</v>
      </c>
      <c r="BS322" s="17">
        <v>0.14170911239044101</v>
      </c>
      <c r="BT322" s="17">
        <v>0.200423726938084</v>
      </c>
      <c r="BU322" s="17"/>
      <c r="BV322" s="17">
        <v>0.14621506185691499</v>
      </c>
      <c r="BW322" s="17">
        <v>0.153174834243131</v>
      </c>
      <c r="BX322" s="17"/>
      <c r="BY322" s="17">
        <v>0.14365075252350401</v>
      </c>
      <c r="BZ322" s="17"/>
      <c r="CA322" s="17">
        <v>0.112968455884753</v>
      </c>
      <c r="CB322" s="17"/>
      <c r="CC322" s="17">
        <v>0.13853420431205299</v>
      </c>
    </row>
    <row r="323" spans="2:81" x14ac:dyDescent="0.3">
      <c r="B323" t="s">
        <v>233</v>
      </c>
      <c r="C323" s="17">
        <v>6.2022317815403002E-2</v>
      </c>
      <c r="D323" s="17">
        <v>6.9572760635979405E-2</v>
      </c>
      <c r="E323" s="17">
        <v>5.4894580866963298E-2</v>
      </c>
      <c r="F323" s="17"/>
      <c r="G323" s="17">
        <v>4.93850333734836E-2</v>
      </c>
      <c r="H323" s="17">
        <v>5.7905530736920501E-2</v>
      </c>
      <c r="I323" s="17">
        <v>6.9978891556766398E-2</v>
      </c>
      <c r="J323" s="17">
        <v>6.1431605832819397E-2</v>
      </c>
      <c r="K323" s="17">
        <v>3.5084081208979198E-2</v>
      </c>
      <c r="L323" s="17">
        <v>8.5879716833421799E-2</v>
      </c>
      <c r="M323" s="17"/>
      <c r="N323" s="17">
        <v>6.8430033655131797E-2</v>
      </c>
      <c r="O323" s="17">
        <v>6.8861495057518998E-2</v>
      </c>
      <c r="P323" s="17">
        <v>5.5504427377443703E-2</v>
      </c>
      <c r="Q323" s="17">
        <v>5.4223302345896299E-2</v>
      </c>
      <c r="R323" s="17"/>
      <c r="S323" s="17">
        <v>7.1358095412117795E-2</v>
      </c>
      <c r="T323" s="17">
        <v>6.9471586883640399E-2</v>
      </c>
      <c r="U323" s="17">
        <v>7.4566882617318295E-2</v>
      </c>
      <c r="V323" s="17">
        <v>7.0745885506240905E-2</v>
      </c>
      <c r="W323" s="17">
        <v>6.4931291260917706E-2</v>
      </c>
      <c r="X323" s="17">
        <v>3.9370654005247301E-2</v>
      </c>
      <c r="Y323" s="17">
        <v>9.1541298297829296E-2</v>
      </c>
      <c r="Z323" s="17">
        <v>6.7211491277939406E-2</v>
      </c>
      <c r="AA323" s="17">
        <v>6.1459870452748602E-2</v>
      </c>
      <c r="AB323" s="17">
        <v>4.2003775094200203E-2</v>
      </c>
      <c r="AC323" s="17">
        <v>2.9385975323058498E-2</v>
      </c>
      <c r="AD323" s="17">
        <v>1.8192103760273599E-2</v>
      </c>
      <c r="AE323" s="17"/>
      <c r="AF323" s="17">
        <v>0</v>
      </c>
      <c r="AG323" s="17">
        <v>5.0145830184720901E-2</v>
      </c>
      <c r="AH323" s="17">
        <v>4.1242071898007202E-2</v>
      </c>
      <c r="AI323" s="17">
        <v>6.2325288427794202E-2</v>
      </c>
      <c r="AJ323" s="17">
        <v>4.8922655078927998E-2</v>
      </c>
      <c r="AK323" s="17">
        <v>6.4564582455162001E-2</v>
      </c>
      <c r="AL323" s="17">
        <v>7.2324946177438398E-2</v>
      </c>
      <c r="AM323" s="17">
        <v>5.04731829871004E-2</v>
      </c>
      <c r="AN323" s="17">
        <v>0.108914990750602</v>
      </c>
      <c r="AO323" s="17">
        <v>6.5470067829229997E-2</v>
      </c>
      <c r="AP323" s="17">
        <v>8.0785829527004097E-2</v>
      </c>
      <c r="AQ323" s="17">
        <v>7.2203999481110601E-2</v>
      </c>
      <c r="AR323" s="17">
        <v>8.0107022141681306E-2</v>
      </c>
      <c r="AS323" s="17">
        <v>8.3007204818149605E-2</v>
      </c>
      <c r="AT323" s="17">
        <v>3.4297103687818402E-2</v>
      </c>
      <c r="AU323" s="17">
        <v>2.25604685516505E-2</v>
      </c>
      <c r="AV323" s="17"/>
      <c r="AW323" s="17">
        <v>5.5936222056139601E-2</v>
      </c>
      <c r="AX323" s="17">
        <v>7.1320423188954304E-2</v>
      </c>
      <c r="AY323" s="17"/>
      <c r="AZ323" s="17">
        <v>4.1899692871333598E-2</v>
      </c>
      <c r="BA323" s="17">
        <v>6.6504042350485196E-2</v>
      </c>
      <c r="BB323" s="17"/>
      <c r="BC323" s="17">
        <v>4.9729269904049099E-2</v>
      </c>
      <c r="BD323" s="17">
        <v>6.9833045578906405E-2</v>
      </c>
      <c r="BE323" s="17"/>
      <c r="BF323" s="17">
        <v>2.2541249607430199E-2</v>
      </c>
      <c r="BG323" s="17">
        <v>6.5194925081763402E-2</v>
      </c>
      <c r="BH323" s="17"/>
      <c r="BI323" s="17">
        <v>8.7149647689692605E-2</v>
      </c>
      <c r="BJ323" s="17">
        <v>3.5085313836167198E-2</v>
      </c>
      <c r="BK323" s="17">
        <v>9.6548376713633297E-2</v>
      </c>
      <c r="BL323" s="17">
        <v>7.3010538184256693E-2</v>
      </c>
      <c r="BM323" s="17">
        <v>8.9869612627736406E-2</v>
      </c>
      <c r="BN323" s="17"/>
      <c r="BO323" s="17">
        <v>3.5820775968584601E-2</v>
      </c>
      <c r="BP323" s="17">
        <v>8.1565157101633798E-2</v>
      </c>
      <c r="BQ323" s="17">
        <v>8.5228509354864701E-2</v>
      </c>
      <c r="BR323" s="17">
        <v>6.1068237283032803E-2</v>
      </c>
      <c r="BS323" s="17">
        <v>5.8128212072621199E-2</v>
      </c>
      <c r="BT323" s="17">
        <v>6.2273949399497999E-2</v>
      </c>
      <c r="BU323" s="17"/>
      <c r="BV323" s="17">
        <v>3.6017102956422603E-2</v>
      </c>
      <c r="BW323" s="17">
        <v>3.3357097072384198E-2</v>
      </c>
      <c r="BX323" s="17"/>
      <c r="BY323" s="17">
        <v>2.74167327930765E-2</v>
      </c>
      <c r="BZ323" s="17"/>
      <c r="CA323" s="17">
        <v>2.8145053103328099E-2</v>
      </c>
      <c r="CB323" s="17"/>
      <c r="CC323" s="17">
        <v>3.7895326879109403E-2</v>
      </c>
    </row>
    <row r="324" spans="2:81" x14ac:dyDescent="0.3">
      <c r="B324" t="s">
        <v>234</v>
      </c>
      <c r="C324" s="17">
        <v>2.17499319628504E-2</v>
      </c>
      <c r="D324" s="17">
        <v>2.55021250860899E-2</v>
      </c>
      <c r="E324" s="17">
        <v>1.8172020448452501E-2</v>
      </c>
      <c r="F324" s="17"/>
      <c r="G324" s="17">
        <v>7.1603694134697599E-3</v>
      </c>
      <c r="H324" s="17">
        <v>3.3045520043436097E-2</v>
      </c>
      <c r="I324" s="17">
        <v>1.7843880854347498E-2</v>
      </c>
      <c r="J324" s="17">
        <v>1.7028015981530299E-2</v>
      </c>
      <c r="K324" s="17">
        <v>2.3041167698303801E-2</v>
      </c>
      <c r="L324" s="17">
        <v>2.8435716649788799E-2</v>
      </c>
      <c r="M324" s="17"/>
      <c r="N324" s="17">
        <v>1.5085953440045499E-2</v>
      </c>
      <c r="O324" s="17">
        <v>1.4664807284630901E-2</v>
      </c>
      <c r="P324" s="17">
        <v>3.5325119393119997E-2</v>
      </c>
      <c r="Q324" s="17">
        <v>2.45381647426226E-2</v>
      </c>
      <c r="R324" s="17"/>
      <c r="S324" s="17">
        <v>9.13592300342435E-3</v>
      </c>
      <c r="T324" s="17">
        <v>3.0003267393807299E-2</v>
      </c>
      <c r="U324" s="17">
        <v>4.1273188019720297E-2</v>
      </c>
      <c r="V324" s="17">
        <v>2.9396337223941402E-2</v>
      </c>
      <c r="W324" s="17">
        <v>1.4244585678720599E-2</v>
      </c>
      <c r="X324" s="17">
        <v>2.4572783384042798E-2</v>
      </c>
      <c r="Y324" s="17">
        <v>1.13306397366811E-2</v>
      </c>
      <c r="Z324" s="17">
        <v>0</v>
      </c>
      <c r="AA324" s="17">
        <v>2.20503497509668E-2</v>
      </c>
      <c r="AB324" s="17">
        <v>2.63986357898628E-2</v>
      </c>
      <c r="AC324" s="17">
        <v>3.3924368544268599E-2</v>
      </c>
      <c r="AD324" s="17">
        <v>0</v>
      </c>
      <c r="AE324" s="17"/>
      <c r="AF324" s="17">
        <v>0</v>
      </c>
      <c r="AG324" s="17">
        <v>0</v>
      </c>
      <c r="AH324" s="17">
        <v>3.4271848323828701E-2</v>
      </c>
      <c r="AI324" s="17">
        <v>6.7847847768709696E-2</v>
      </c>
      <c r="AJ324" s="17">
        <v>1.554704705935E-2</v>
      </c>
      <c r="AK324" s="17">
        <v>1.3993764149748599E-2</v>
      </c>
      <c r="AL324" s="17">
        <v>1.9667952592251601E-2</v>
      </c>
      <c r="AM324" s="17">
        <v>1.08311151104053E-2</v>
      </c>
      <c r="AN324" s="17">
        <v>0</v>
      </c>
      <c r="AO324" s="17">
        <v>2.2420452232593001E-2</v>
      </c>
      <c r="AP324" s="17">
        <v>3.2570722449073199E-2</v>
      </c>
      <c r="AQ324" s="17">
        <v>2.7989722065267501E-2</v>
      </c>
      <c r="AR324" s="17">
        <v>1.0768075845759799E-2</v>
      </c>
      <c r="AS324" s="17">
        <v>0.10634331791401599</v>
      </c>
      <c r="AT324" s="17">
        <v>1.2885178851666601E-2</v>
      </c>
      <c r="AU324" s="17">
        <v>0</v>
      </c>
      <c r="AV324" s="17"/>
      <c r="AW324" s="17">
        <v>1.8258843290043701E-2</v>
      </c>
      <c r="AX324" s="17">
        <v>2.6982968361933601E-2</v>
      </c>
      <c r="AY324" s="17"/>
      <c r="AZ324" s="17">
        <v>1.22390228566066E-2</v>
      </c>
      <c r="BA324" s="17">
        <v>2.3868208023298101E-2</v>
      </c>
      <c r="BB324" s="17"/>
      <c r="BC324" s="17">
        <v>1.7569268901162002E-2</v>
      </c>
      <c r="BD324" s="17">
        <v>2.5034062700098499E-2</v>
      </c>
      <c r="BE324" s="17"/>
      <c r="BF324" s="17">
        <v>2.19745730038335E-2</v>
      </c>
      <c r="BG324" s="17">
        <v>2.1731880328705301E-2</v>
      </c>
      <c r="BH324" s="17"/>
      <c r="BI324" s="17">
        <v>2.4576973648081899E-2</v>
      </c>
      <c r="BJ324" s="17">
        <v>1.1385015511478601E-2</v>
      </c>
      <c r="BK324" s="17">
        <v>2.44381040302213E-2</v>
      </c>
      <c r="BL324" s="17">
        <v>5.0781648585034402E-2</v>
      </c>
      <c r="BM324" s="17">
        <v>3.1646794247338898E-2</v>
      </c>
      <c r="BN324" s="17"/>
      <c r="BO324" s="17">
        <v>6.9236886052997E-3</v>
      </c>
      <c r="BP324" s="17">
        <v>2.4338542128495299E-2</v>
      </c>
      <c r="BQ324" s="17">
        <v>2.19429793289443E-2</v>
      </c>
      <c r="BR324" s="17">
        <v>4.0116988533816698E-2</v>
      </c>
      <c r="BS324" s="17">
        <v>2.50144909994083E-2</v>
      </c>
      <c r="BT324" s="17">
        <v>1.9817012665313799E-2</v>
      </c>
      <c r="BU324" s="17"/>
      <c r="BV324" s="17">
        <v>7.9673395105517505E-3</v>
      </c>
      <c r="BW324" s="17">
        <v>1.7723879992276301E-2</v>
      </c>
      <c r="BX324" s="17"/>
      <c r="BY324" s="17">
        <v>1.57338310586531E-2</v>
      </c>
      <c r="BZ324" s="17"/>
      <c r="CA324" s="17">
        <v>1.06720103105622E-2</v>
      </c>
      <c r="CB324" s="17"/>
      <c r="CC324" s="17">
        <v>9.2159271027936699E-3</v>
      </c>
    </row>
    <row r="325" spans="2:81" x14ac:dyDescent="0.3">
      <c r="B325" t="s">
        <v>92</v>
      </c>
      <c r="C325" s="17">
        <v>4.8156426091169602E-2</v>
      </c>
      <c r="D325" s="17">
        <v>3.0064854784528E-2</v>
      </c>
      <c r="E325" s="17">
        <v>6.6011247242970694E-2</v>
      </c>
      <c r="F325" s="17"/>
      <c r="G325" s="17">
        <v>4.3146988008865898E-2</v>
      </c>
      <c r="H325" s="17">
        <v>3.5218986457951199E-2</v>
      </c>
      <c r="I325" s="17">
        <v>5.2425883157274901E-2</v>
      </c>
      <c r="J325" s="17">
        <v>4.1281323258118702E-2</v>
      </c>
      <c r="K325" s="17">
        <v>4.5578340933520499E-2</v>
      </c>
      <c r="L325" s="17">
        <v>6.5849527036374603E-2</v>
      </c>
      <c r="M325" s="17"/>
      <c r="N325" s="17">
        <v>3.3134826186924302E-2</v>
      </c>
      <c r="O325" s="17">
        <v>4.1864484378598701E-2</v>
      </c>
      <c r="P325" s="17">
        <v>6.2082881855058197E-2</v>
      </c>
      <c r="Q325" s="17">
        <v>5.90463385461878E-2</v>
      </c>
      <c r="R325" s="17"/>
      <c r="S325" s="17">
        <v>1.7174217600843901E-2</v>
      </c>
      <c r="T325" s="17">
        <v>3.43014927504059E-2</v>
      </c>
      <c r="U325" s="17">
        <v>7.0142653841684097E-2</v>
      </c>
      <c r="V325" s="17">
        <v>7.2060192663295899E-2</v>
      </c>
      <c r="W325" s="17">
        <v>7.9931597007533606E-2</v>
      </c>
      <c r="X325" s="17">
        <v>7.5718299832529395E-2</v>
      </c>
      <c r="Y325" s="17">
        <v>3.1983167631173301E-2</v>
      </c>
      <c r="Z325" s="17">
        <v>5.4679908169493897E-2</v>
      </c>
      <c r="AA325" s="17">
        <v>4.17181625602022E-2</v>
      </c>
      <c r="AB325" s="17">
        <v>5.2925889478905599E-2</v>
      </c>
      <c r="AC325" s="17">
        <v>1.74400267886788E-2</v>
      </c>
      <c r="AD325" s="17">
        <v>6.03442876097742E-2</v>
      </c>
      <c r="AE325" s="17"/>
      <c r="AF325" s="17">
        <v>0.19477056435405701</v>
      </c>
      <c r="AG325" s="17">
        <v>5.6572134594683597E-2</v>
      </c>
      <c r="AH325" s="17">
        <v>7.0109635754057903E-2</v>
      </c>
      <c r="AI325" s="17">
        <v>3.0484909054909099E-2</v>
      </c>
      <c r="AJ325" s="17">
        <v>4.4817179183032102E-2</v>
      </c>
      <c r="AK325" s="17">
        <v>3.3110344403540798E-2</v>
      </c>
      <c r="AL325" s="17">
        <v>5.30803825264737E-2</v>
      </c>
      <c r="AM325" s="17">
        <v>6.57985824110872E-2</v>
      </c>
      <c r="AN325" s="17">
        <v>3.7431977482782E-2</v>
      </c>
      <c r="AO325" s="17">
        <v>6.6345453818810296E-2</v>
      </c>
      <c r="AP325" s="17">
        <v>4.83467718816925E-2</v>
      </c>
      <c r="AQ325" s="17">
        <v>8.21738921242475E-3</v>
      </c>
      <c r="AR325" s="17">
        <v>9.0898365868578301E-3</v>
      </c>
      <c r="AS325" s="17">
        <v>1.9139626303193401E-2</v>
      </c>
      <c r="AT325" s="17">
        <v>4.5789928187018297E-2</v>
      </c>
      <c r="AU325" s="17">
        <v>4.1165373891139903E-2</v>
      </c>
      <c r="AV325" s="17"/>
      <c r="AW325" s="17">
        <v>3.9675046465429999E-2</v>
      </c>
      <c r="AX325" s="17">
        <v>6.0835710045342502E-2</v>
      </c>
      <c r="AY325" s="17"/>
      <c r="AZ325" s="17">
        <v>5.0289029256962797E-2</v>
      </c>
      <c r="BA325" s="17">
        <v>4.7681451282550198E-2</v>
      </c>
      <c r="BB325" s="17"/>
      <c r="BC325" s="17">
        <v>5.3297641743265498E-2</v>
      </c>
      <c r="BD325" s="17">
        <v>4.5553983357363902E-2</v>
      </c>
      <c r="BE325" s="17"/>
      <c r="BF325" s="17">
        <v>4.1741173225293401E-2</v>
      </c>
      <c r="BG325" s="17">
        <v>4.8671940964034897E-2</v>
      </c>
      <c r="BH325" s="17"/>
      <c r="BI325" s="17">
        <v>4.3719966760463601E-2</v>
      </c>
      <c r="BJ325" s="17">
        <v>3.1050433354009602E-2</v>
      </c>
      <c r="BK325" s="17">
        <v>6.7887712269882799E-2</v>
      </c>
      <c r="BL325" s="17">
        <v>4.9025355079365E-2</v>
      </c>
      <c r="BM325" s="17">
        <v>3.9921951676785E-2</v>
      </c>
      <c r="BN325" s="17"/>
      <c r="BO325" s="17">
        <v>3.22039282163461E-2</v>
      </c>
      <c r="BP325" s="17">
        <v>4.6775920422670703E-2</v>
      </c>
      <c r="BQ325" s="17">
        <v>3.9897899900833998E-2</v>
      </c>
      <c r="BR325" s="17">
        <v>3.7920180351202301E-2</v>
      </c>
      <c r="BS325" s="17">
        <v>3.1308497335595799E-2</v>
      </c>
      <c r="BT325" s="17">
        <v>0.11949362413046601</v>
      </c>
      <c r="BU325" s="17"/>
      <c r="BV325" s="17">
        <v>3.2766071717679202E-2</v>
      </c>
      <c r="BW325" s="17">
        <v>2.78683882794005E-2</v>
      </c>
      <c r="BX325" s="17"/>
      <c r="BY325" s="17">
        <v>2.4241029338355102E-2</v>
      </c>
      <c r="BZ325" s="17"/>
      <c r="CA325" s="17">
        <v>2.9272586002365E-2</v>
      </c>
      <c r="CB325" s="17"/>
      <c r="CC325" s="17">
        <v>3.4498291170870797E-2</v>
      </c>
    </row>
    <row r="326" spans="2:81" x14ac:dyDescent="0.3">
      <c r="B326" t="s">
        <v>192</v>
      </c>
      <c r="C326" s="17">
        <v>0.70148619171513105</v>
      </c>
      <c r="D326" s="17">
        <v>0.71176102735837898</v>
      </c>
      <c r="E326" s="17">
        <v>0.69129532994215903</v>
      </c>
      <c r="F326" s="17"/>
      <c r="G326" s="17">
        <v>0.74596201824549802</v>
      </c>
      <c r="H326" s="17">
        <v>0.73205820030921298</v>
      </c>
      <c r="I326" s="17">
        <v>0.72191578653671795</v>
      </c>
      <c r="J326" s="17">
        <v>0.71448127495085001</v>
      </c>
      <c r="K326" s="17">
        <v>0.71029276343571901</v>
      </c>
      <c r="L326" s="17">
        <v>0.61398015513225701</v>
      </c>
      <c r="M326" s="17"/>
      <c r="N326" s="17">
        <v>0.71956991039677798</v>
      </c>
      <c r="O326" s="17">
        <v>0.725708124999352</v>
      </c>
      <c r="P326" s="17">
        <v>0.68533767233194198</v>
      </c>
      <c r="Q326" s="17">
        <v>0.67039628484482305</v>
      </c>
      <c r="R326" s="17"/>
      <c r="S326" s="17">
        <v>0.74371984040037797</v>
      </c>
      <c r="T326" s="17">
        <v>0.62578525162646603</v>
      </c>
      <c r="U326" s="17">
        <v>0.66806846215142202</v>
      </c>
      <c r="V326" s="17">
        <v>0.66691705389883904</v>
      </c>
      <c r="W326" s="17">
        <v>0.64382130284451899</v>
      </c>
      <c r="X326" s="17">
        <v>0.72227952185726096</v>
      </c>
      <c r="Y326" s="17">
        <v>0.70610149248745901</v>
      </c>
      <c r="Z326" s="17">
        <v>0.76356718951193703</v>
      </c>
      <c r="AA326" s="17">
        <v>0.72669689098244195</v>
      </c>
      <c r="AB326" s="17">
        <v>0.702691410839825</v>
      </c>
      <c r="AC326" s="17">
        <v>0.78686388375759297</v>
      </c>
      <c r="AD326" s="17">
        <v>0.76482862041246102</v>
      </c>
      <c r="AE326" s="17"/>
      <c r="AF326" s="17">
        <v>0.70906343913423298</v>
      </c>
      <c r="AG326" s="17">
        <v>0.70553771311444702</v>
      </c>
      <c r="AH326" s="17">
        <v>0.65515176023493105</v>
      </c>
      <c r="AI326" s="17">
        <v>0.65577488968480202</v>
      </c>
      <c r="AJ326" s="17">
        <v>0.73726784216101104</v>
      </c>
      <c r="AK326" s="17">
        <v>0.71723221733490805</v>
      </c>
      <c r="AL326" s="17">
        <v>0.72173969757845402</v>
      </c>
      <c r="AM326" s="17">
        <v>0.719898480094881</v>
      </c>
      <c r="AN326" s="17">
        <v>0.64454086084455997</v>
      </c>
      <c r="AO326" s="17">
        <v>0.72315500393292298</v>
      </c>
      <c r="AP326" s="17">
        <v>0.68799606762277998</v>
      </c>
      <c r="AQ326" s="17">
        <v>0.65849934778260799</v>
      </c>
      <c r="AR326" s="17">
        <v>0.79746780176852095</v>
      </c>
      <c r="AS326" s="17">
        <v>0.66196798421018999</v>
      </c>
      <c r="AT326" s="17">
        <v>0.72002452842926301</v>
      </c>
      <c r="AU326" s="17">
        <v>0.80495335873392604</v>
      </c>
      <c r="AV326" s="17"/>
      <c r="AW326" s="17">
        <v>0.714151406624699</v>
      </c>
      <c r="AX326" s="17">
        <v>0.68196066214131901</v>
      </c>
      <c r="AY326" s="17"/>
      <c r="AZ326" s="17">
        <v>0.74344551184291496</v>
      </c>
      <c r="BA326" s="17">
        <v>0.69214098377060296</v>
      </c>
      <c r="BB326" s="17"/>
      <c r="BC326" s="17">
        <v>0.72399586487065604</v>
      </c>
      <c r="BD326" s="17">
        <v>0.68545753566242795</v>
      </c>
      <c r="BE326" s="17"/>
      <c r="BF326" s="17">
        <v>0.723238156282621</v>
      </c>
      <c r="BG326" s="17">
        <v>0.69973825418515001</v>
      </c>
      <c r="BH326" s="17"/>
      <c r="BI326" s="17">
        <v>0.62755356678657503</v>
      </c>
      <c r="BJ326" s="17">
        <v>0.77382619580091705</v>
      </c>
      <c r="BK326" s="17">
        <v>0.67213665593635696</v>
      </c>
      <c r="BL326" s="17">
        <v>0.65019430412892598</v>
      </c>
      <c r="BM326" s="17">
        <v>0.720438438287197</v>
      </c>
      <c r="BN326" s="17"/>
      <c r="BO326" s="17">
        <v>0.777038457244142</v>
      </c>
      <c r="BP326" s="17">
        <v>0.65794449463678195</v>
      </c>
      <c r="BQ326" s="17">
        <v>0.689187727031222</v>
      </c>
      <c r="BR326" s="17">
        <v>0.69532563043031603</v>
      </c>
      <c r="BS326" s="17">
        <v>0.74383968720193305</v>
      </c>
      <c r="BT326" s="17">
        <v>0.59799168686663795</v>
      </c>
      <c r="BU326" s="17"/>
      <c r="BV326" s="17">
        <v>0.77703442395843103</v>
      </c>
      <c r="BW326" s="17">
        <v>0.76787580041280801</v>
      </c>
      <c r="BX326" s="17"/>
      <c r="BY326" s="17">
        <v>0.78895765428641196</v>
      </c>
      <c r="BZ326" s="17"/>
      <c r="CA326" s="17">
        <v>0.81894189469899104</v>
      </c>
      <c r="CB326" s="17"/>
      <c r="CC326" s="17">
        <v>0.77985625053517404</v>
      </c>
    </row>
    <row r="327" spans="2:81" x14ac:dyDescent="0.3">
      <c r="B327" t="s">
        <v>193</v>
      </c>
      <c r="C327" s="17">
        <v>8.3772249778253302E-2</v>
      </c>
      <c r="D327" s="17">
        <v>9.5074885722069305E-2</v>
      </c>
      <c r="E327" s="17">
        <v>7.30666013154158E-2</v>
      </c>
      <c r="F327" s="17"/>
      <c r="G327" s="17">
        <v>5.6545402786953303E-2</v>
      </c>
      <c r="H327" s="17">
        <v>9.0951050780356604E-2</v>
      </c>
      <c r="I327" s="17">
        <v>8.78227724111139E-2</v>
      </c>
      <c r="J327" s="17">
        <v>7.8459621814349706E-2</v>
      </c>
      <c r="K327" s="17">
        <v>5.8125248907283003E-2</v>
      </c>
      <c r="L327" s="17">
        <v>0.11431543348321099</v>
      </c>
      <c r="M327" s="17"/>
      <c r="N327" s="17">
        <v>8.3515987095177296E-2</v>
      </c>
      <c r="O327" s="17">
        <v>8.3526302342149805E-2</v>
      </c>
      <c r="P327" s="17">
        <v>9.0829546770563693E-2</v>
      </c>
      <c r="Q327" s="17">
        <v>7.8761467088518902E-2</v>
      </c>
      <c r="R327" s="17"/>
      <c r="S327" s="17">
        <v>8.0494018415542198E-2</v>
      </c>
      <c r="T327" s="17">
        <v>9.9474854277447705E-2</v>
      </c>
      <c r="U327" s="17">
        <v>0.11584007063703899</v>
      </c>
      <c r="V327" s="17">
        <v>0.100142222730182</v>
      </c>
      <c r="W327" s="17">
        <v>7.9175876939638304E-2</v>
      </c>
      <c r="X327" s="17">
        <v>6.3943437389290106E-2</v>
      </c>
      <c r="Y327" s="17">
        <v>0.10287193803451</v>
      </c>
      <c r="Z327" s="17">
        <v>6.7211491277939406E-2</v>
      </c>
      <c r="AA327" s="17">
        <v>8.3510220203715402E-2</v>
      </c>
      <c r="AB327" s="17">
        <v>6.8402410884063E-2</v>
      </c>
      <c r="AC327" s="17">
        <v>6.3310343867327104E-2</v>
      </c>
      <c r="AD327" s="17">
        <v>1.8192103760273599E-2</v>
      </c>
      <c r="AE327" s="17"/>
      <c r="AF327" s="17">
        <v>0</v>
      </c>
      <c r="AG327" s="17">
        <v>5.0145830184720901E-2</v>
      </c>
      <c r="AH327" s="17">
        <v>7.5513920221836006E-2</v>
      </c>
      <c r="AI327" s="17">
        <v>0.130173136196504</v>
      </c>
      <c r="AJ327" s="17">
        <v>6.4469702138278004E-2</v>
      </c>
      <c r="AK327" s="17">
        <v>7.8558346604910595E-2</v>
      </c>
      <c r="AL327" s="17">
        <v>9.1992898769689996E-2</v>
      </c>
      <c r="AM327" s="17">
        <v>6.1304298097505698E-2</v>
      </c>
      <c r="AN327" s="17">
        <v>0.108914990750602</v>
      </c>
      <c r="AO327" s="17">
        <v>8.7890520061823005E-2</v>
      </c>
      <c r="AP327" s="17">
        <v>0.113356551976077</v>
      </c>
      <c r="AQ327" s="17">
        <v>0.100193721546378</v>
      </c>
      <c r="AR327" s="17">
        <v>9.0875097987441006E-2</v>
      </c>
      <c r="AS327" s="17">
        <v>0.18935052273216499</v>
      </c>
      <c r="AT327" s="17">
        <v>4.7182282539484997E-2</v>
      </c>
      <c r="AU327" s="17">
        <v>2.25604685516505E-2</v>
      </c>
      <c r="AV327" s="17"/>
      <c r="AW327" s="17">
        <v>7.4195065346183295E-2</v>
      </c>
      <c r="AX327" s="17">
        <v>9.8303391550887895E-2</v>
      </c>
      <c r="AY327" s="17"/>
      <c r="AZ327" s="17">
        <v>5.4138715727940198E-2</v>
      </c>
      <c r="BA327" s="17">
        <v>9.03722503737832E-2</v>
      </c>
      <c r="BB327" s="17"/>
      <c r="BC327" s="17">
        <v>6.7298538805211097E-2</v>
      </c>
      <c r="BD327" s="17">
        <v>9.4867108279004894E-2</v>
      </c>
      <c r="BE327" s="17"/>
      <c r="BF327" s="17">
        <v>4.4515822611263703E-2</v>
      </c>
      <c r="BG327" s="17">
        <v>8.6926805410468697E-2</v>
      </c>
      <c r="BH327" s="17"/>
      <c r="BI327" s="17">
        <v>0.111726621337775</v>
      </c>
      <c r="BJ327" s="17">
        <v>4.6470329347645799E-2</v>
      </c>
      <c r="BK327" s="17">
        <v>0.120986480743855</v>
      </c>
      <c r="BL327" s="17">
        <v>0.123792186769291</v>
      </c>
      <c r="BM327" s="17">
        <v>0.12151640687507501</v>
      </c>
      <c r="BN327" s="17"/>
      <c r="BO327" s="17">
        <v>4.2744464573884297E-2</v>
      </c>
      <c r="BP327" s="17">
        <v>0.105903699230129</v>
      </c>
      <c r="BQ327" s="17">
        <v>0.107171488683809</v>
      </c>
      <c r="BR327" s="17">
        <v>0.10118522581684899</v>
      </c>
      <c r="BS327" s="17">
        <v>8.3142703072029506E-2</v>
      </c>
      <c r="BT327" s="17">
        <v>8.2090962064811798E-2</v>
      </c>
      <c r="BU327" s="17"/>
      <c r="BV327" s="17">
        <v>4.3984442466974298E-2</v>
      </c>
      <c r="BW327" s="17">
        <v>5.1080977064660499E-2</v>
      </c>
      <c r="BX327" s="17"/>
      <c r="BY327" s="17">
        <v>4.3150563851729599E-2</v>
      </c>
      <c r="BZ327" s="17"/>
      <c r="CA327" s="17">
        <v>3.8817063413890303E-2</v>
      </c>
      <c r="CB327" s="17"/>
      <c r="CC327" s="17">
        <v>4.7111253981903002E-2</v>
      </c>
    </row>
    <row r="328" spans="2:81" x14ac:dyDescent="0.3">
      <c r="B328" t="s">
        <v>194</v>
      </c>
      <c r="C328" s="17">
        <v>0.61771394193687701</v>
      </c>
      <c r="D328" s="17">
        <v>0.61668614163630997</v>
      </c>
      <c r="E328" s="17">
        <v>0.61822872862674305</v>
      </c>
      <c r="F328" s="17"/>
      <c r="G328" s="17">
        <v>0.68941661545854505</v>
      </c>
      <c r="H328" s="17">
        <v>0.64110714952885695</v>
      </c>
      <c r="I328" s="17">
        <v>0.63409301412560404</v>
      </c>
      <c r="J328" s="17">
        <v>0.63602165313650005</v>
      </c>
      <c r="K328" s="17">
        <v>0.65216751452843602</v>
      </c>
      <c r="L328" s="17">
        <v>0.49966472164904702</v>
      </c>
      <c r="M328" s="17"/>
      <c r="N328" s="17">
        <v>0.63605392330160104</v>
      </c>
      <c r="O328" s="17">
        <v>0.64218182265720203</v>
      </c>
      <c r="P328" s="17">
        <v>0.594508125561378</v>
      </c>
      <c r="Q328" s="17">
        <v>0.591634817756304</v>
      </c>
      <c r="R328" s="17"/>
      <c r="S328" s="17">
        <v>0.66322582198483504</v>
      </c>
      <c r="T328" s="17">
        <v>0.52631039734901897</v>
      </c>
      <c r="U328" s="17">
        <v>0.55222839151438297</v>
      </c>
      <c r="V328" s="17">
        <v>0.56677483116865701</v>
      </c>
      <c r="W328" s="17">
        <v>0.56464542590488098</v>
      </c>
      <c r="X328" s="17">
        <v>0.65833608446797098</v>
      </c>
      <c r="Y328" s="17">
        <v>0.60322955445294901</v>
      </c>
      <c r="Z328" s="17">
        <v>0.69635569823399701</v>
      </c>
      <c r="AA328" s="17">
        <v>0.64318667077872604</v>
      </c>
      <c r="AB328" s="17">
        <v>0.63428899995576205</v>
      </c>
      <c r="AC328" s="17">
        <v>0.72355353989026605</v>
      </c>
      <c r="AD328" s="17">
        <v>0.746636516652187</v>
      </c>
      <c r="AE328" s="17"/>
      <c r="AF328" s="17">
        <v>0.70906343913423298</v>
      </c>
      <c r="AG328" s="17">
        <v>0.65539188292972606</v>
      </c>
      <c r="AH328" s="17">
        <v>0.57963784001309504</v>
      </c>
      <c r="AI328" s="17">
        <v>0.52560175348829796</v>
      </c>
      <c r="AJ328" s="17">
        <v>0.67279814002273297</v>
      </c>
      <c r="AK328" s="17">
        <v>0.63867387072999804</v>
      </c>
      <c r="AL328" s="17">
        <v>0.62974679880876405</v>
      </c>
      <c r="AM328" s="17">
        <v>0.65859418199737596</v>
      </c>
      <c r="AN328" s="17">
        <v>0.53562587009395801</v>
      </c>
      <c r="AO328" s="17">
        <v>0.63526448387110002</v>
      </c>
      <c r="AP328" s="17">
        <v>0.57463951564670301</v>
      </c>
      <c r="AQ328" s="17">
        <v>0.55830562623623003</v>
      </c>
      <c r="AR328" s="17">
        <v>0.70659270378107997</v>
      </c>
      <c r="AS328" s="17">
        <v>0.47261746147802502</v>
      </c>
      <c r="AT328" s="17">
        <v>0.67284224588977803</v>
      </c>
      <c r="AU328" s="17">
        <v>0.78239289018227598</v>
      </c>
      <c r="AV328" s="17"/>
      <c r="AW328" s="17">
        <v>0.63995634127851497</v>
      </c>
      <c r="AX328" s="17">
        <v>0.58365727059043104</v>
      </c>
      <c r="AY328" s="17"/>
      <c r="AZ328" s="17">
        <v>0.68930679611497503</v>
      </c>
      <c r="BA328" s="17">
        <v>0.60176873339682002</v>
      </c>
      <c r="BB328" s="17"/>
      <c r="BC328" s="17">
        <v>0.65669732606544495</v>
      </c>
      <c r="BD328" s="17">
        <v>0.59059042738342304</v>
      </c>
      <c r="BE328" s="17"/>
      <c r="BF328" s="17">
        <v>0.67872233367135704</v>
      </c>
      <c r="BG328" s="17">
        <v>0.61281144877468197</v>
      </c>
      <c r="BH328" s="17"/>
      <c r="BI328" s="17">
        <v>0.51582694544880003</v>
      </c>
      <c r="BJ328" s="17">
        <v>0.72735586645327099</v>
      </c>
      <c r="BK328" s="17">
        <v>0.55115017519250198</v>
      </c>
      <c r="BL328" s="17">
        <v>0.52640211735963405</v>
      </c>
      <c r="BM328" s="17">
        <v>0.59892203141212197</v>
      </c>
      <c r="BN328" s="17"/>
      <c r="BO328" s="17">
        <v>0.73429399267025797</v>
      </c>
      <c r="BP328" s="17">
        <v>0.55204079540665296</v>
      </c>
      <c r="BQ328" s="17">
        <v>0.58201623834741301</v>
      </c>
      <c r="BR328" s="17">
        <v>0.59414040461346596</v>
      </c>
      <c r="BS328" s="17">
        <v>0.66069698412990396</v>
      </c>
      <c r="BT328" s="17">
        <v>0.51590072480182703</v>
      </c>
      <c r="BU328" s="17"/>
      <c r="BV328" s="17">
        <v>0.73304998149145695</v>
      </c>
      <c r="BW328" s="17">
        <v>0.71679482334814804</v>
      </c>
      <c r="BX328" s="17"/>
      <c r="BY328" s="17">
        <v>0.74580709043468196</v>
      </c>
      <c r="BZ328" s="17"/>
      <c r="CA328" s="17">
        <v>0.78012483128510102</v>
      </c>
      <c r="CB328" s="17"/>
      <c r="CC328" s="17">
        <v>0.73274499655327097</v>
      </c>
    </row>
    <row r="329" spans="2:81" x14ac:dyDescent="0.3">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row>
    <row r="330" spans="2:81" x14ac:dyDescent="0.3">
      <c r="B330" s="6" t="s">
        <v>238</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row>
    <row r="331" spans="2:81" x14ac:dyDescent="0.3">
      <c r="B331" s="24" t="s">
        <v>94</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row>
    <row r="332" spans="2:81" x14ac:dyDescent="0.3">
      <c r="B332" t="s">
        <v>230</v>
      </c>
      <c r="C332" s="17">
        <v>0.31578048065714898</v>
      </c>
      <c r="D332" s="17">
        <v>0.333904636632403</v>
      </c>
      <c r="E332" s="17">
        <v>0.29640412094687102</v>
      </c>
      <c r="F332" s="17"/>
      <c r="G332" s="17">
        <v>0.41032482933714398</v>
      </c>
      <c r="H332" s="17">
        <v>0.365195743102943</v>
      </c>
      <c r="I332" s="17">
        <v>0.36869125305886702</v>
      </c>
      <c r="J332" s="17">
        <v>0.294041453232121</v>
      </c>
      <c r="K332" s="17">
        <v>0.2593839999111</v>
      </c>
      <c r="L332" s="17">
        <v>0.22504028302581999</v>
      </c>
      <c r="M332" s="17"/>
      <c r="N332" s="17">
        <v>0.32079214369475401</v>
      </c>
      <c r="O332" s="17">
        <v>0.28844129827064802</v>
      </c>
      <c r="P332" s="17">
        <v>0.33573865631934302</v>
      </c>
      <c r="Q332" s="17">
        <v>0.32169232878381099</v>
      </c>
      <c r="R332" s="17"/>
      <c r="S332" s="17">
        <v>0.38084868600562599</v>
      </c>
      <c r="T332" s="17">
        <v>0.271968201428408</v>
      </c>
      <c r="U332" s="17">
        <v>0.29312862236566201</v>
      </c>
      <c r="V332" s="17">
        <v>0.33508729482899202</v>
      </c>
      <c r="W332" s="17">
        <v>0.256124498564888</v>
      </c>
      <c r="X332" s="17">
        <v>0.30147098935115202</v>
      </c>
      <c r="Y332" s="17">
        <v>0.26197809242171799</v>
      </c>
      <c r="Z332" s="17">
        <v>0.357477680359857</v>
      </c>
      <c r="AA332" s="17">
        <v>0.35162597921229199</v>
      </c>
      <c r="AB332" s="17">
        <v>0.37400992361533297</v>
      </c>
      <c r="AC332" s="17">
        <v>0.32987710579776103</v>
      </c>
      <c r="AD332" s="17">
        <v>0.14414701095031399</v>
      </c>
      <c r="AE332" s="17"/>
      <c r="AF332" s="17">
        <v>0.490362265780378</v>
      </c>
      <c r="AG332" s="17">
        <v>0.43714932277478402</v>
      </c>
      <c r="AH332" s="17">
        <v>0.36717539569058999</v>
      </c>
      <c r="AI332" s="17">
        <v>0.22434731645212799</v>
      </c>
      <c r="AJ332" s="17">
        <v>0.40036501893383902</v>
      </c>
      <c r="AK332" s="17">
        <v>0.28919270717767498</v>
      </c>
      <c r="AL332" s="17">
        <v>0.29809563479815898</v>
      </c>
      <c r="AM332" s="17">
        <v>0.32416756750091003</v>
      </c>
      <c r="AN332" s="17">
        <v>0.21052675673243401</v>
      </c>
      <c r="AO332" s="17">
        <v>0.34467841626941698</v>
      </c>
      <c r="AP332" s="17">
        <v>0.29697690623231199</v>
      </c>
      <c r="AQ332" s="17">
        <v>0.25063381216143599</v>
      </c>
      <c r="AR332" s="17">
        <v>0.27510424263979399</v>
      </c>
      <c r="AS332" s="17">
        <v>0.34481724464945701</v>
      </c>
      <c r="AT332" s="17">
        <v>0.40060105161934401</v>
      </c>
      <c r="AU332" s="17">
        <v>0.41969418726537</v>
      </c>
      <c r="AV332" s="17"/>
      <c r="AW332" s="17">
        <v>0.30550931991950703</v>
      </c>
      <c r="AX332" s="17">
        <v>0.32785360832196703</v>
      </c>
      <c r="AY332" s="17"/>
      <c r="AZ332" s="17">
        <v>0.29589594731989499</v>
      </c>
      <c r="BA332" s="17">
        <v>0.32020917726973902</v>
      </c>
      <c r="BB332" s="17"/>
      <c r="BC332" s="17">
        <v>0.35585801028438002</v>
      </c>
      <c r="BD332" s="17">
        <v>0.28476415770079699</v>
      </c>
      <c r="BE332" s="17"/>
      <c r="BF332" s="17">
        <v>0.30897136583534801</v>
      </c>
      <c r="BG332" s="17">
        <v>0.316327645365239</v>
      </c>
      <c r="BH332" s="17"/>
      <c r="BI332" s="17">
        <v>0.26043692080875702</v>
      </c>
      <c r="BJ332" s="17">
        <v>0.36848614611456199</v>
      </c>
      <c r="BK332" s="17">
        <v>0.28492116324889399</v>
      </c>
      <c r="BL332" s="17">
        <v>0.23402394268535501</v>
      </c>
      <c r="BM332" s="17">
        <v>0.34153330111529501</v>
      </c>
      <c r="BN332" s="17"/>
      <c r="BO332" s="17">
        <v>0.357984432845874</v>
      </c>
      <c r="BP332" s="17">
        <v>0.25997235497627902</v>
      </c>
      <c r="BQ332" s="17">
        <v>0.33719620025170299</v>
      </c>
      <c r="BR332" s="17">
        <v>0.29921601728680502</v>
      </c>
      <c r="BS332" s="17">
        <v>0.40540978955901003</v>
      </c>
      <c r="BT332" s="17">
        <v>0.25083562636176698</v>
      </c>
      <c r="BU332" s="17"/>
      <c r="BV332" s="17">
        <v>0.35304930593358202</v>
      </c>
      <c r="BW332" s="17">
        <v>0.39711730889664598</v>
      </c>
      <c r="BX332" s="17"/>
      <c r="BY332" s="17">
        <v>0.384046159989683</v>
      </c>
      <c r="BZ332" s="17"/>
      <c r="CA332" s="17">
        <v>0.40028667148040498</v>
      </c>
      <c r="CB332" s="17"/>
      <c r="CC332" s="17">
        <v>0.37136359677018599</v>
      </c>
    </row>
    <row r="333" spans="2:81" x14ac:dyDescent="0.3">
      <c r="B333" t="s">
        <v>231</v>
      </c>
      <c r="C333" s="17">
        <v>0.39714183458727198</v>
      </c>
      <c r="D333" s="17">
        <v>0.37972045633725598</v>
      </c>
      <c r="E333" s="17">
        <v>0.41469969744803697</v>
      </c>
      <c r="F333" s="17"/>
      <c r="G333" s="17">
        <v>0.40195030518997799</v>
      </c>
      <c r="H333" s="17">
        <v>0.41253300840031898</v>
      </c>
      <c r="I333" s="17">
        <v>0.38524546808079102</v>
      </c>
      <c r="J333" s="17">
        <v>0.41867172474849601</v>
      </c>
      <c r="K333" s="17">
        <v>0.386126297344414</v>
      </c>
      <c r="L333" s="17">
        <v>0.381002221517525</v>
      </c>
      <c r="M333" s="17"/>
      <c r="N333" s="17">
        <v>0.41176714470021902</v>
      </c>
      <c r="O333" s="17">
        <v>0.41401043048562702</v>
      </c>
      <c r="P333" s="17">
        <v>0.38520806798203999</v>
      </c>
      <c r="Q333" s="17">
        <v>0.37571433780998498</v>
      </c>
      <c r="R333" s="17"/>
      <c r="S333" s="17">
        <v>0.39200642292215099</v>
      </c>
      <c r="T333" s="17">
        <v>0.438493889254993</v>
      </c>
      <c r="U333" s="17">
        <v>0.39191792086845201</v>
      </c>
      <c r="V333" s="17">
        <v>0.332404500340656</v>
      </c>
      <c r="W333" s="17">
        <v>0.49047467105523102</v>
      </c>
      <c r="X333" s="17">
        <v>0.38238716521166299</v>
      </c>
      <c r="Y333" s="17">
        <v>0.46129379013766902</v>
      </c>
      <c r="Z333" s="17">
        <v>0.38325945945525602</v>
      </c>
      <c r="AA333" s="17">
        <v>0.37905103835119902</v>
      </c>
      <c r="AB333" s="17">
        <v>0.325276164646431</v>
      </c>
      <c r="AC333" s="17">
        <v>0.40111092725558101</v>
      </c>
      <c r="AD333" s="17">
        <v>0.40052832619032702</v>
      </c>
      <c r="AE333" s="17"/>
      <c r="AF333" s="17">
        <v>0.19993318362951101</v>
      </c>
      <c r="AG333" s="17">
        <v>0.23462165249713501</v>
      </c>
      <c r="AH333" s="17">
        <v>0.31668495382348999</v>
      </c>
      <c r="AI333" s="17">
        <v>0.42702920415517498</v>
      </c>
      <c r="AJ333" s="17">
        <v>0.373869405444615</v>
      </c>
      <c r="AK333" s="17">
        <v>0.425711473302891</v>
      </c>
      <c r="AL333" s="17">
        <v>0.432317714502787</v>
      </c>
      <c r="AM333" s="17">
        <v>0.32955937137602298</v>
      </c>
      <c r="AN333" s="17">
        <v>0.46143170761554198</v>
      </c>
      <c r="AO333" s="17">
        <v>0.396606052518163</v>
      </c>
      <c r="AP333" s="17">
        <v>0.41449186115742598</v>
      </c>
      <c r="AQ333" s="17">
        <v>0.458680771682484</v>
      </c>
      <c r="AR333" s="17">
        <v>0.52637285054790295</v>
      </c>
      <c r="AS333" s="17">
        <v>0.37004698394628899</v>
      </c>
      <c r="AT333" s="17">
        <v>0.320589788348562</v>
      </c>
      <c r="AU333" s="17">
        <v>0.39604846277376199</v>
      </c>
      <c r="AV333" s="17"/>
      <c r="AW333" s="17">
        <v>0.42523610838042802</v>
      </c>
      <c r="AX333" s="17">
        <v>0.35812837844714701</v>
      </c>
      <c r="AY333" s="17"/>
      <c r="AZ333" s="17">
        <v>0.45314107349955102</v>
      </c>
      <c r="BA333" s="17">
        <v>0.38466964650660901</v>
      </c>
      <c r="BB333" s="17"/>
      <c r="BC333" s="17">
        <v>0.40202898607787602</v>
      </c>
      <c r="BD333" s="17">
        <v>0.396570946757836</v>
      </c>
      <c r="BE333" s="17"/>
      <c r="BF333" s="17">
        <v>0.47058076485436701</v>
      </c>
      <c r="BG333" s="17">
        <v>0.39124045211778602</v>
      </c>
      <c r="BH333" s="17"/>
      <c r="BI333" s="17">
        <v>0.348798227556878</v>
      </c>
      <c r="BJ333" s="17">
        <v>0.44150078196386</v>
      </c>
      <c r="BK333" s="17">
        <v>0.414996890298236</v>
      </c>
      <c r="BL333" s="17">
        <v>0.37195096342181599</v>
      </c>
      <c r="BM333" s="17">
        <v>0.40038742840136698</v>
      </c>
      <c r="BN333" s="17"/>
      <c r="BO333" s="17">
        <v>0.43810961581494301</v>
      </c>
      <c r="BP333" s="17">
        <v>0.41248935682176002</v>
      </c>
      <c r="BQ333" s="17">
        <v>0.41955527173764001</v>
      </c>
      <c r="BR333" s="17">
        <v>0.34598229048988</v>
      </c>
      <c r="BS333" s="17">
        <v>0.35543953401067102</v>
      </c>
      <c r="BT333" s="17">
        <v>0.39426330140585603</v>
      </c>
      <c r="BU333" s="17"/>
      <c r="BV333" s="17">
        <v>0.45039337552874698</v>
      </c>
      <c r="BW333" s="17">
        <v>0.42500742639845701</v>
      </c>
      <c r="BX333" s="17"/>
      <c r="BY333" s="17">
        <v>0.44403200078581301</v>
      </c>
      <c r="BZ333" s="17"/>
      <c r="CA333" s="17">
        <v>0.46267904072834898</v>
      </c>
      <c r="CB333" s="17"/>
      <c r="CC333" s="17">
        <v>0.45539225971597203</v>
      </c>
    </row>
    <row r="334" spans="2:81" x14ac:dyDescent="0.3">
      <c r="B334" t="s">
        <v>232</v>
      </c>
      <c r="C334" s="17">
        <v>0.16933542024572901</v>
      </c>
      <c r="D334" s="17">
        <v>0.15892041900709</v>
      </c>
      <c r="E334" s="17">
        <v>0.180172678147447</v>
      </c>
      <c r="F334" s="17"/>
      <c r="G334" s="17">
        <v>0.13878636047288101</v>
      </c>
      <c r="H334" s="17">
        <v>0.149058379169143</v>
      </c>
      <c r="I334" s="17">
        <v>0.13898501285048601</v>
      </c>
      <c r="J334" s="17">
        <v>0.178905033601333</v>
      </c>
      <c r="K334" s="17">
        <v>0.186710025875234</v>
      </c>
      <c r="L334" s="17">
        <v>0.21140124508084299</v>
      </c>
      <c r="M334" s="17"/>
      <c r="N334" s="17">
        <v>0.162581582772751</v>
      </c>
      <c r="O334" s="17">
        <v>0.18271093156804699</v>
      </c>
      <c r="P334" s="17">
        <v>0.153691013725376</v>
      </c>
      <c r="Q334" s="17">
        <v>0.17784182633025</v>
      </c>
      <c r="R334" s="17"/>
      <c r="S334" s="17">
        <v>0.14257793415309999</v>
      </c>
      <c r="T334" s="17">
        <v>0.16052150562977099</v>
      </c>
      <c r="U334" s="17">
        <v>0.14896088842821401</v>
      </c>
      <c r="V334" s="17">
        <v>0.190176749086648</v>
      </c>
      <c r="W334" s="17">
        <v>0.179737025254947</v>
      </c>
      <c r="X334" s="17">
        <v>0.181849591853294</v>
      </c>
      <c r="Y334" s="17">
        <v>0.16626470983463601</v>
      </c>
      <c r="Z334" s="17">
        <v>0.20827121394935599</v>
      </c>
      <c r="AA334" s="17">
        <v>0.15418146256141099</v>
      </c>
      <c r="AB334" s="17">
        <v>0.16071744047561901</v>
      </c>
      <c r="AC334" s="17">
        <v>0.17544271880999701</v>
      </c>
      <c r="AD334" s="17">
        <v>0.29072379867292902</v>
      </c>
      <c r="AE334" s="17"/>
      <c r="AF334" s="17">
        <v>0</v>
      </c>
      <c r="AG334" s="17">
        <v>0.230322935835444</v>
      </c>
      <c r="AH334" s="17">
        <v>0.21564413035581301</v>
      </c>
      <c r="AI334" s="17">
        <v>0.215674550905571</v>
      </c>
      <c r="AJ334" s="17">
        <v>0.134314713208323</v>
      </c>
      <c r="AK334" s="17">
        <v>0.173917209828122</v>
      </c>
      <c r="AL334" s="17">
        <v>0.17000177621711199</v>
      </c>
      <c r="AM334" s="17">
        <v>0.205788801017216</v>
      </c>
      <c r="AN334" s="17">
        <v>0.161969697177264</v>
      </c>
      <c r="AO334" s="17">
        <v>0.11033628300678899</v>
      </c>
      <c r="AP334" s="17">
        <v>0.119793763456499</v>
      </c>
      <c r="AQ334" s="17">
        <v>0.17178454083880401</v>
      </c>
      <c r="AR334" s="17">
        <v>0.11383052045216401</v>
      </c>
      <c r="AS334" s="17">
        <v>0.18697484625556099</v>
      </c>
      <c r="AT334" s="17">
        <v>0.20644222498846301</v>
      </c>
      <c r="AU334" s="17">
        <v>0.12587566168620701</v>
      </c>
      <c r="AV334" s="17"/>
      <c r="AW334" s="17">
        <v>0.162157242453007</v>
      </c>
      <c r="AX334" s="17">
        <v>0.18100117313844999</v>
      </c>
      <c r="AY334" s="17"/>
      <c r="AZ334" s="17">
        <v>0.154706739665255</v>
      </c>
      <c r="BA334" s="17">
        <v>0.172593529804279</v>
      </c>
      <c r="BB334" s="17"/>
      <c r="BC334" s="17">
        <v>0.14698237945158599</v>
      </c>
      <c r="BD334" s="17">
        <v>0.18542947217189501</v>
      </c>
      <c r="BE334" s="17"/>
      <c r="BF334" s="17">
        <v>0.13637993370603699</v>
      </c>
      <c r="BG334" s="17">
        <v>0.17198364687200701</v>
      </c>
      <c r="BH334" s="17"/>
      <c r="BI334" s="17">
        <v>0.20613845091514901</v>
      </c>
      <c r="BJ334" s="17">
        <v>0.132264923056924</v>
      </c>
      <c r="BK334" s="17">
        <v>0.18229935854620299</v>
      </c>
      <c r="BL334" s="17">
        <v>0.206452396496177</v>
      </c>
      <c r="BM334" s="17">
        <v>0.15737147833814599</v>
      </c>
      <c r="BN334" s="17"/>
      <c r="BO334" s="17">
        <v>0.15058506160782201</v>
      </c>
      <c r="BP334" s="17">
        <v>0.175186653585579</v>
      </c>
      <c r="BQ334" s="17">
        <v>0.15380976937947699</v>
      </c>
      <c r="BR334" s="17">
        <v>0.17060596096413999</v>
      </c>
      <c r="BS334" s="17">
        <v>0.148782852359192</v>
      </c>
      <c r="BT334" s="17">
        <v>0.23144058430276701</v>
      </c>
      <c r="BU334" s="17"/>
      <c r="BV334" s="17">
        <v>0.13942351682078</v>
      </c>
      <c r="BW334" s="17">
        <v>0.118987668065563</v>
      </c>
      <c r="BX334" s="17"/>
      <c r="BY334" s="17">
        <v>0.13571283772859799</v>
      </c>
      <c r="BZ334" s="17"/>
      <c r="CA334" s="17">
        <v>0.11014363367626601</v>
      </c>
      <c r="CB334" s="17"/>
      <c r="CC334" s="17">
        <v>0.125405290209578</v>
      </c>
    </row>
    <row r="335" spans="2:81" x14ac:dyDescent="0.3">
      <c r="B335" t="s">
        <v>233</v>
      </c>
      <c r="C335" s="17">
        <v>6.4030744358256106E-2</v>
      </c>
      <c r="D335" s="17">
        <v>7.0372720330558497E-2</v>
      </c>
      <c r="E335" s="17">
        <v>5.80908942590928E-2</v>
      </c>
      <c r="F335" s="17"/>
      <c r="G335" s="17">
        <v>2.2211092027400601E-2</v>
      </c>
      <c r="H335" s="17">
        <v>2.9685286120682702E-2</v>
      </c>
      <c r="I335" s="17">
        <v>6.2074615611940401E-2</v>
      </c>
      <c r="J335" s="17">
        <v>6.4205685970266504E-2</v>
      </c>
      <c r="K335" s="17">
        <v>8.1157187728161301E-2</v>
      </c>
      <c r="L335" s="17">
        <v>0.109823543096694</v>
      </c>
      <c r="M335" s="17"/>
      <c r="N335" s="17">
        <v>6.2820837874250093E-2</v>
      </c>
      <c r="O335" s="17">
        <v>7.8488660855407399E-2</v>
      </c>
      <c r="P335" s="17">
        <v>5.8219407795909103E-2</v>
      </c>
      <c r="Q335" s="17">
        <v>5.5928762941784997E-2</v>
      </c>
      <c r="R335" s="17"/>
      <c r="S335" s="17">
        <v>5.5526974410190201E-2</v>
      </c>
      <c r="T335" s="17">
        <v>7.4610763879466802E-2</v>
      </c>
      <c r="U335" s="17">
        <v>8.6543916922702996E-2</v>
      </c>
      <c r="V335" s="17">
        <v>5.5301524863208697E-2</v>
      </c>
      <c r="W335" s="17">
        <v>3.8829494453804701E-2</v>
      </c>
      <c r="X335" s="17">
        <v>6.5038871394141995E-2</v>
      </c>
      <c r="Y335" s="17">
        <v>5.6736683668928201E-2</v>
      </c>
      <c r="Z335" s="17">
        <v>3.9372742979594498E-2</v>
      </c>
      <c r="AA335" s="17">
        <v>5.2429652845104702E-2</v>
      </c>
      <c r="AB335" s="17">
        <v>9.3059820999895806E-2</v>
      </c>
      <c r="AC335" s="17">
        <v>5.6477875313604202E-2</v>
      </c>
      <c r="AD335" s="17">
        <v>9.9712045602533106E-2</v>
      </c>
      <c r="AE335" s="17"/>
      <c r="AF335" s="17">
        <v>0</v>
      </c>
      <c r="AG335" s="17">
        <v>5.2412735369930803E-2</v>
      </c>
      <c r="AH335" s="17">
        <v>5.36885710029434E-2</v>
      </c>
      <c r="AI335" s="17">
        <v>4.5404003219143597E-2</v>
      </c>
      <c r="AJ335" s="17">
        <v>3.69948094538207E-2</v>
      </c>
      <c r="AK335" s="17">
        <v>6.7184265195236098E-2</v>
      </c>
      <c r="AL335" s="17">
        <v>5.7656564413393098E-2</v>
      </c>
      <c r="AM335" s="17">
        <v>7.6925050397120706E-2</v>
      </c>
      <c r="AN335" s="17">
        <v>0.12279602137741601</v>
      </c>
      <c r="AO335" s="17">
        <v>0.112295115300083</v>
      </c>
      <c r="AP335" s="17">
        <v>6.9338120600899097E-2</v>
      </c>
      <c r="AQ335" s="17">
        <v>8.9881836882991201E-2</v>
      </c>
      <c r="AR335" s="17">
        <v>5.19218813866082E-2</v>
      </c>
      <c r="AS335" s="17">
        <v>1.7748053368141701E-2</v>
      </c>
      <c r="AT335" s="17">
        <v>2.83982596212949E-2</v>
      </c>
      <c r="AU335" s="17">
        <v>4.0944747316758699E-2</v>
      </c>
      <c r="AV335" s="17"/>
      <c r="AW335" s="17">
        <v>5.7919626429885698E-2</v>
      </c>
      <c r="AX335" s="17">
        <v>7.3379824161373799E-2</v>
      </c>
      <c r="AY335" s="17"/>
      <c r="AZ335" s="17">
        <v>4.4926829476530997E-2</v>
      </c>
      <c r="BA335" s="17">
        <v>6.8285581104432294E-2</v>
      </c>
      <c r="BB335" s="17"/>
      <c r="BC335" s="17">
        <v>4.42369131822377E-2</v>
      </c>
      <c r="BD335" s="17">
        <v>7.7481170795152404E-2</v>
      </c>
      <c r="BE335" s="17"/>
      <c r="BF335" s="17">
        <v>3.8820812103792499E-2</v>
      </c>
      <c r="BG335" s="17">
        <v>6.60565561684546E-2</v>
      </c>
      <c r="BH335" s="17"/>
      <c r="BI335" s="17">
        <v>9.2558024968132299E-2</v>
      </c>
      <c r="BJ335" s="17">
        <v>4.0241306548201003E-2</v>
      </c>
      <c r="BK335" s="17">
        <v>8.3678947716085306E-2</v>
      </c>
      <c r="BL335" s="17">
        <v>8.3595266919576E-2</v>
      </c>
      <c r="BM335" s="17">
        <v>4.5104855738095299E-2</v>
      </c>
      <c r="BN335" s="17"/>
      <c r="BO335" s="17">
        <v>3.4350343263079501E-2</v>
      </c>
      <c r="BP335" s="17">
        <v>8.0655714651066607E-2</v>
      </c>
      <c r="BQ335" s="17">
        <v>6.8595502845407205E-2</v>
      </c>
      <c r="BR335" s="17">
        <v>8.94818437645378E-2</v>
      </c>
      <c r="BS335" s="17">
        <v>2.8259870569380199E-2</v>
      </c>
      <c r="BT335" s="17">
        <v>6.7456832266321307E-2</v>
      </c>
      <c r="BU335" s="17"/>
      <c r="BV335" s="17">
        <v>3.5303706080035101E-2</v>
      </c>
      <c r="BW335" s="17">
        <v>4.9399219767458299E-2</v>
      </c>
      <c r="BX335" s="17"/>
      <c r="BY335" s="17">
        <v>2.5923787474572101E-2</v>
      </c>
      <c r="BZ335" s="17"/>
      <c r="CA335" s="17">
        <v>1.74701915166019E-2</v>
      </c>
      <c r="CB335" s="17"/>
      <c r="CC335" s="17">
        <v>3.8799742665381803E-2</v>
      </c>
    </row>
    <row r="336" spans="2:81" x14ac:dyDescent="0.3">
      <c r="B336" t="s">
        <v>234</v>
      </c>
      <c r="C336" s="17">
        <v>3.93570868427787E-2</v>
      </c>
      <c r="D336" s="17">
        <v>4.7483797889992602E-2</v>
      </c>
      <c r="E336" s="17">
        <v>3.1577276548635597E-2</v>
      </c>
      <c r="F336" s="17"/>
      <c r="G336" s="17">
        <v>1.2402803098280599E-2</v>
      </c>
      <c r="H336" s="17">
        <v>2.86800992639425E-2</v>
      </c>
      <c r="I336" s="17">
        <v>2.3992243116390199E-2</v>
      </c>
      <c r="J336" s="17">
        <v>2.8601067538448301E-2</v>
      </c>
      <c r="K336" s="17">
        <v>8.3247089633569193E-2</v>
      </c>
      <c r="L336" s="17">
        <v>5.7786753028610999E-2</v>
      </c>
      <c r="M336" s="17"/>
      <c r="N336" s="17">
        <v>3.6898972533954799E-2</v>
      </c>
      <c r="O336" s="17">
        <v>1.9200473932385699E-2</v>
      </c>
      <c r="P336" s="17">
        <v>5.1242084695022998E-2</v>
      </c>
      <c r="Q336" s="17">
        <v>5.1030031946301499E-2</v>
      </c>
      <c r="R336" s="17"/>
      <c r="S336" s="17">
        <v>1.47943354022874E-2</v>
      </c>
      <c r="T336" s="17">
        <v>5.1036307088972402E-2</v>
      </c>
      <c r="U336" s="17">
        <v>6.6436209000519802E-2</v>
      </c>
      <c r="V336" s="17">
        <v>7.1240224493797896E-2</v>
      </c>
      <c r="W336" s="17">
        <v>2.15030865787262E-2</v>
      </c>
      <c r="X336" s="17">
        <v>4.0581440339235997E-2</v>
      </c>
      <c r="Y336" s="17">
        <v>3.5353341681679001E-2</v>
      </c>
      <c r="Z336" s="17">
        <v>1.1618903255936E-2</v>
      </c>
      <c r="AA336" s="17">
        <v>3.9868770408048898E-2</v>
      </c>
      <c r="AB336" s="17">
        <v>3.1986452070583302E-2</v>
      </c>
      <c r="AC336" s="17">
        <v>3.7091372823056801E-2</v>
      </c>
      <c r="AD336" s="17">
        <v>4.4557851757651798E-2</v>
      </c>
      <c r="AE336" s="17"/>
      <c r="AF336" s="17">
        <v>0</v>
      </c>
      <c r="AG336" s="17">
        <v>2.2738447366646201E-2</v>
      </c>
      <c r="AH336" s="17">
        <v>3.0349309900612201E-2</v>
      </c>
      <c r="AI336" s="17">
        <v>7.1918204531361399E-2</v>
      </c>
      <c r="AJ336" s="17">
        <v>4.93502834206406E-2</v>
      </c>
      <c r="AK336" s="17">
        <v>3.60113327090427E-2</v>
      </c>
      <c r="AL336" s="17">
        <v>3.03784245642712E-2</v>
      </c>
      <c r="AM336" s="17">
        <v>4.6081565733832701E-2</v>
      </c>
      <c r="AN336" s="17">
        <v>2.8423108704891099E-2</v>
      </c>
      <c r="AO336" s="17">
        <v>3.6084132905547302E-2</v>
      </c>
      <c r="AP336" s="17">
        <v>6.8633340253286199E-2</v>
      </c>
      <c r="AQ336" s="17">
        <v>2.9019038434284199E-2</v>
      </c>
      <c r="AR336" s="17">
        <v>2.3680668386673001E-2</v>
      </c>
      <c r="AS336" s="17">
        <v>6.1273245477358101E-2</v>
      </c>
      <c r="AT336" s="17">
        <v>4.3968675422336102E-2</v>
      </c>
      <c r="AU336" s="17">
        <v>1.7436940957902901E-2</v>
      </c>
      <c r="AV336" s="17"/>
      <c r="AW336" s="17">
        <v>3.8901481631609398E-2</v>
      </c>
      <c r="AX336" s="17">
        <v>3.9249817969398401E-2</v>
      </c>
      <c r="AY336" s="17"/>
      <c r="AZ336" s="17">
        <v>4.0268395463310298E-2</v>
      </c>
      <c r="BA336" s="17">
        <v>3.9154119575087701E-2</v>
      </c>
      <c r="BB336" s="17"/>
      <c r="BC336" s="17">
        <v>3.9137377230212302E-2</v>
      </c>
      <c r="BD336" s="17">
        <v>4.0262422020664497E-2</v>
      </c>
      <c r="BE336" s="17"/>
      <c r="BF336" s="17">
        <v>3.9573640199075E-2</v>
      </c>
      <c r="BG336" s="17">
        <v>3.9339685116257003E-2</v>
      </c>
      <c r="BH336" s="17"/>
      <c r="BI336" s="17">
        <v>8.4372043575396002E-2</v>
      </c>
      <c r="BJ336" s="17">
        <v>8.0708273382337995E-3</v>
      </c>
      <c r="BK336" s="17">
        <v>2.20689101790537E-2</v>
      </c>
      <c r="BL336" s="17">
        <v>8.4307282347700296E-2</v>
      </c>
      <c r="BM336" s="17">
        <v>4.5974001575539998E-2</v>
      </c>
      <c r="BN336" s="17"/>
      <c r="BO336" s="17">
        <v>8.2457055026846898E-3</v>
      </c>
      <c r="BP336" s="17">
        <v>6.3148570387654507E-2</v>
      </c>
      <c r="BQ336" s="17">
        <v>1.6037637457092E-2</v>
      </c>
      <c r="BR336" s="17">
        <v>8.4667176986764001E-2</v>
      </c>
      <c r="BS336" s="17">
        <v>4.63275587531604E-2</v>
      </c>
      <c r="BT336" s="17">
        <v>1.42175900300459E-2</v>
      </c>
      <c r="BU336" s="17"/>
      <c r="BV336" s="17">
        <v>9.4886322867881196E-3</v>
      </c>
      <c r="BW336" s="17">
        <v>5.4411826830198899E-3</v>
      </c>
      <c r="BX336" s="17"/>
      <c r="BY336" s="17">
        <v>5.9044868928417498E-3</v>
      </c>
      <c r="BZ336" s="17"/>
      <c r="CA336" s="17">
        <v>0</v>
      </c>
      <c r="CB336" s="17"/>
      <c r="CC336" s="17">
        <v>3.5526803727076398E-3</v>
      </c>
    </row>
    <row r="337" spans="2:81" x14ac:dyDescent="0.3">
      <c r="B337" t="s">
        <v>92</v>
      </c>
      <c r="C337" s="17">
        <v>1.43544333088156E-2</v>
      </c>
      <c r="D337" s="17">
        <v>9.59796980269975E-3</v>
      </c>
      <c r="E337" s="17">
        <v>1.9055332649916799E-2</v>
      </c>
      <c r="F337" s="17"/>
      <c r="G337" s="17">
        <v>1.4324609874315299E-2</v>
      </c>
      <c r="H337" s="17">
        <v>1.4847483942970601E-2</v>
      </c>
      <c r="I337" s="17">
        <v>2.10114072815244E-2</v>
      </c>
      <c r="J337" s="17">
        <v>1.5575034909334399E-2</v>
      </c>
      <c r="K337" s="17">
        <v>3.3753995075217901E-3</v>
      </c>
      <c r="L337" s="17">
        <v>1.49459542505071E-2</v>
      </c>
      <c r="M337" s="17"/>
      <c r="N337" s="17">
        <v>5.13931842407117E-3</v>
      </c>
      <c r="O337" s="17">
        <v>1.7148204887884901E-2</v>
      </c>
      <c r="P337" s="17">
        <v>1.5900769482308098E-2</v>
      </c>
      <c r="Q337" s="17">
        <v>1.77927121878673E-2</v>
      </c>
      <c r="R337" s="17"/>
      <c r="S337" s="17">
        <v>1.4245647106645399E-2</v>
      </c>
      <c r="T337" s="17">
        <v>3.36933271838841E-3</v>
      </c>
      <c r="U337" s="17">
        <v>1.30124424144496E-2</v>
      </c>
      <c r="V337" s="17">
        <v>1.5789706386698198E-2</v>
      </c>
      <c r="W337" s="17">
        <v>1.33312240924039E-2</v>
      </c>
      <c r="X337" s="17">
        <v>2.8671941850512899E-2</v>
      </c>
      <c r="Y337" s="17">
        <v>1.837338225537E-2</v>
      </c>
      <c r="Z337" s="17">
        <v>0</v>
      </c>
      <c r="AA337" s="17">
        <v>2.2843096621943799E-2</v>
      </c>
      <c r="AB337" s="17">
        <v>1.49501981921383E-2</v>
      </c>
      <c r="AC337" s="17">
        <v>0</v>
      </c>
      <c r="AD337" s="17">
        <v>2.0330966826245501E-2</v>
      </c>
      <c r="AE337" s="17"/>
      <c r="AF337" s="17">
        <v>0.30970455059011098</v>
      </c>
      <c r="AG337" s="17">
        <v>2.2754906156059702E-2</v>
      </c>
      <c r="AH337" s="17">
        <v>1.6457639226551E-2</v>
      </c>
      <c r="AI337" s="17">
        <v>1.56267207366215E-2</v>
      </c>
      <c r="AJ337" s="17">
        <v>5.1057695387618698E-3</v>
      </c>
      <c r="AK337" s="17">
        <v>7.9830117870335598E-3</v>
      </c>
      <c r="AL337" s="17">
        <v>1.1549885504277799E-2</v>
      </c>
      <c r="AM337" s="17">
        <v>1.7477643974897102E-2</v>
      </c>
      <c r="AN337" s="17">
        <v>1.4852708392453401E-2</v>
      </c>
      <c r="AO337" s="17">
        <v>0</v>
      </c>
      <c r="AP337" s="17">
        <v>3.07660082995777E-2</v>
      </c>
      <c r="AQ337" s="17">
        <v>0</v>
      </c>
      <c r="AR337" s="17">
        <v>9.0898365868578301E-3</v>
      </c>
      <c r="AS337" s="17">
        <v>1.9139626303193401E-2</v>
      </c>
      <c r="AT337" s="17">
        <v>0</v>
      </c>
      <c r="AU337" s="17">
        <v>0</v>
      </c>
      <c r="AV337" s="17"/>
      <c r="AW337" s="17">
        <v>1.0276221185562401E-2</v>
      </c>
      <c r="AX337" s="17">
        <v>2.03871979616644E-2</v>
      </c>
      <c r="AY337" s="17"/>
      <c r="AZ337" s="17">
        <v>1.1061014575458701E-2</v>
      </c>
      <c r="BA337" s="17">
        <v>1.5087945739853399E-2</v>
      </c>
      <c r="BB337" s="17"/>
      <c r="BC337" s="17">
        <v>1.1756333773707901E-2</v>
      </c>
      <c r="BD337" s="17">
        <v>1.54918305536555E-2</v>
      </c>
      <c r="BE337" s="17"/>
      <c r="BF337" s="17">
        <v>5.6734833013811301E-3</v>
      </c>
      <c r="BG337" s="17">
        <v>1.50520143602558E-2</v>
      </c>
      <c r="BH337" s="17"/>
      <c r="BI337" s="17">
        <v>7.6963321756885299E-3</v>
      </c>
      <c r="BJ337" s="17">
        <v>9.4360149782191302E-3</v>
      </c>
      <c r="BK337" s="17">
        <v>1.20347300115278E-2</v>
      </c>
      <c r="BL337" s="17">
        <v>1.9670148129374801E-2</v>
      </c>
      <c r="BM337" s="17">
        <v>9.6289348315563295E-3</v>
      </c>
      <c r="BN337" s="17"/>
      <c r="BO337" s="17">
        <v>1.0724840965597201E-2</v>
      </c>
      <c r="BP337" s="17">
        <v>8.5473495776615307E-3</v>
      </c>
      <c r="BQ337" s="17">
        <v>4.8056183286808796E-3</v>
      </c>
      <c r="BR337" s="17">
        <v>1.00467105078729E-2</v>
      </c>
      <c r="BS337" s="17">
        <v>1.57803947485863E-2</v>
      </c>
      <c r="BT337" s="17">
        <v>4.1786065633242997E-2</v>
      </c>
      <c r="BU337" s="17"/>
      <c r="BV337" s="17">
        <v>1.23414633500675E-2</v>
      </c>
      <c r="BW337" s="17">
        <v>4.0471941888563E-3</v>
      </c>
      <c r="BX337" s="17"/>
      <c r="BY337" s="17">
        <v>4.3807271284933402E-3</v>
      </c>
      <c r="BZ337" s="17"/>
      <c r="CA337" s="17">
        <v>9.4204625983784901E-3</v>
      </c>
      <c r="CB337" s="17"/>
      <c r="CC337" s="17">
        <v>5.4864302661738803E-3</v>
      </c>
    </row>
    <row r="338" spans="2:81" x14ac:dyDescent="0.3">
      <c r="B338" t="s">
        <v>192</v>
      </c>
      <c r="C338" s="17">
        <v>0.71292231524442096</v>
      </c>
      <c r="D338" s="17">
        <v>0.71362509296965904</v>
      </c>
      <c r="E338" s="17">
        <v>0.71110381839490699</v>
      </c>
      <c r="F338" s="17"/>
      <c r="G338" s="17">
        <v>0.81227513452712197</v>
      </c>
      <c r="H338" s="17">
        <v>0.77772875150326104</v>
      </c>
      <c r="I338" s="17">
        <v>0.75393672113965904</v>
      </c>
      <c r="J338" s="17">
        <v>0.71271317798061795</v>
      </c>
      <c r="K338" s="17">
        <v>0.64551029725551401</v>
      </c>
      <c r="L338" s="17">
        <v>0.60604250454334496</v>
      </c>
      <c r="M338" s="17"/>
      <c r="N338" s="17">
        <v>0.73255928839497297</v>
      </c>
      <c r="O338" s="17">
        <v>0.70245172875627504</v>
      </c>
      <c r="P338" s="17">
        <v>0.72094672430138396</v>
      </c>
      <c r="Q338" s="17">
        <v>0.69740666659379602</v>
      </c>
      <c r="R338" s="17"/>
      <c r="S338" s="17">
        <v>0.77285510892777698</v>
      </c>
      <c r="T338" s="17">
        <v>0.71046209068340105</v>
      </c>
      <c r="U338" s="17">
        <v>0.68504654323411396</v>
      </c>
      <c r="V338" s="17">
        <v>0.66749179516964796</v>
      </c>
      <c r="W338" s="17">
        <v>0.74659916962011896</v>
      </c>
      <c r="X338" s="17">
        <v>0.68385815456281496</v>
      </c>
      <c r="Y338" s="17">
        <v>0.72327188255938701</v>
      </c>
      <c r="Z338" s="17">
        <v>0.74073713981511302</v>
      </c>
      <c r="AA338" s="17">
        <v>0.73067701756349202</v>
      </c>
      <c r="AB338" s="17">
        <v>0.69928608826176397</v>
      </c>
      <c r="AC338" s="17">
        <v>0.73098803305334203</v>
      </c>
      <c r="AD338" s="17">
        <v>0.54467533714064098</v>
      </c>
      <c r="AE338" s="17"/>
      <c r="AF338" s="17">
        <v>0.69029544940988896</v>
      </c>
      <c r="AG338" s="17">
        <v>0.67177097527191898</v>
      </c>
      <c r="AH338" s="17">
        <v>0.68386034951408003</v>
      </c>
      <c r="AI338" s="17">
        <v>0.651376520607303</v>
      </c>
      <c r="AJ338" s="17">
        <v>0.77423442437845402</v>
      </c>
      <c r="AK338" s="17">
        <v>0.71490418048056603</v>
      </c>
      <c r="AL338" s="17">
        <v>0.73041334930094604</v>
      </c>
      <c r="AM338" s="17">
        <v>0.65372693887693301</v>
      </c>
      <c r="AN338" s="17">
        <v>0.67195846434797601</v>
      </c>
      <c r="AO338" s="17">
        <v>0.74128446878758103</v>
      </c>
      <c r="AP338" s="17">
        <v>0.71146876738973797</v>
      </c>
      <c r="AQ338" s="17">
        <v>0.70931458384392099</v>
      </c>
      <c r="AR338" s="17">
        <v>0.801477093187697</v>
      </c>
      <c r="AS338" s="17">
        <v>0.71486422859574605</v>
      </c>
      <c r="AT338" s="17">
        <v>0.72119083996790601</v>
      </c>
      <c r="AU338" s="17">
        <v>0.81574265003913204</v>
      </c>
      <c r="AV338" s="17"/>
      <c r="AW338" s="17">
        <v>0.73074542829993505</v>
      </c>
      <c r="AX338" s="17">
        <v>0.68598198676911304</v>
      </c>
      <c r="AY338" s="17"/>
      <c r="AZ338" s="17">
        <v>0.74903702081944501</v>
      </c>
      <c r="BA338" s="17">
        <v>0.70487882377634803</v>
      </c>
      <c r="BB338" s="17"/>
      <c r="BC338" s="17">
        <v>0.75788699636225598</v>
      </c>
      <c r="BD338" s="17">
        <v>0.68133510445863299</v>
      </c>
      <c r="BE338" s="17"/>
      <c r="BF338" s="17">
        <v>0.77955213068971396</v>
      </c>
      <c r="BG338" s="17">
        <v>0.70756809748302596</v>
      </c>
      <c r="BH338" s="17"/>
      <c r="BI338" s="17">
        <v>0.60923514836563397</v>
      </c>
      <c r="BJ338" s="17">
        <v>0.80998692807842199</v>
      </c>
      <c r="BK338" s="17">
        <v>0.69991805354712999</v>
      </c>
      <c r="BL338" s="17">
        <v>0.60597490610717097</v>
      </c>
      <c r="BM338" s="17">
        <v>0.74192072951666199</v>
      </c>
      <c r="BN338" s="17"/>
      <c r="BO338" s="17">
        <v>0.79609404866081701</v>
      </c>
      <c r="BP338" s="17">
        <v>0.67246171179803904</v>
      </c>
      <c r="BQ338" s="17">
        <v>0.75675147198934301</v>
      </c>
      <c r="BR338" s="17">
        <v>0.64519830777668497</v>
      </c>
      <c r="BS338" s="17">
        <v>0.76084932356968105</v>
      </c>
      <c r="BT338" s="17">
        <v>0.64509892776762301</v>
      </c>
      <c r="BU338" s="17"/>
      <c r="BV338" s="17">
        <v>0.80344268146233</v>
      </c>
      <c r="BW338" s="17">
        <v>0.82212473529510299</v>
      </c>
      <c r="BX338" s="17"/>
      <c r="BY338" s="17">
        <v>0.82807816077549501</v>
      </c>
      <c r="BZ338" s="17"/>
      <c r="CA338" s="17">
        <v>0.86296571220875395</v>
      </c>
      <c r="CB338" s="17"/>
      <c r="CC338" s="17">
        <v>0.82675585648615801</v>
      </c>
    </row>
    <row r="339" spans="2:81" x14ac:dyDescent="0.3">
      <c r="B339" t="s">
        <v>193</v>
      </c>
      <c r="C339" s="17">
        <v>0.10338783120103499</v>
      </c>
      <c r="D339" s="17">
        <v>0.117856518220551</v>
      </c>
      <c r="E339" s="17">
        <v>8.9668170807728403E-2</v>
      </c>
      <c r="F339" s="17"/>
      <c r="G339" s="17">
        <v>3.46138951256812E-2</v>
      </c>
      <c r="H339" s="17">
        <v>5.8365385384625199E-2</v>
      </c>
      <c r="I339" s="17">
        <v>8.60668587283306E-2</v>
      </c>
      <c r="J339" s="17">
        <v>9.2806753508714798E-2</v>
      </c>
      <c r="K339" s="17">
        <v>0.16440427736172999</v>
      </c>
      <c r="L339" s="17">
        <v>0.16761029612530501</v>
      </c>
      <c r="M339" s="17"/>
      <c r="N339" s="17">
        <v>9.9719810408205004E-2</v>
      </c>
      <c r="O339" s="17">
        <v>9.7689134787793203E-2</v>
      </c>
      <c r="P339" s="17">
        <v>0.109461492490932</v>
      </c>
      <c r="Q339" s="17">
        <v>0.106958794888086</v>
      </c>
      <c r="R339" s="17"/>
      <c r="S339" s="17">
        <v>7.0321309812477598E-2</v>
      </c>
      <c r="T339" s="17">
        <v>0.125647070968439</v>
      </c>
      <c r="U339" s="17">
        <v>0.15298012592322299</v>
      </c>
      <c r="V339" s="17">
        <v>0.12654174935700699</v>
      </c>
      <c r="W339" s="17">
        <v>6.0332581032530898E-2</v>
      </c>
      <c r="X339" s="17">
        <v>0.10562031173337801</v>
      </c>
      <c r="Y339" s="17">
        <v>9.2090025350607202E-2</v>
      </c>
      <c r="Z339" s="17">
        <v>5.0991646235530499E-2</v>
      </c>
      <c r="AA339" s="17">
        <v>9.22984232531536E-2</v>
      </c>
      <c r="AB339" s="17">
        <v>0.125046273070479</v>
      </c>
      <c r="AC339" s="17">
        <v>9.3569248136660899E-2</v>
      </c>
      <c r="AD339" s="17">
        <v>0.144269897360185</v>
      </c>
      <c r="AE339" s="17"/>
      <c r="AF339" s="17">
        <v>0</v>
      </c>
      <c r="AG339" s="17">
        <v>7.5151182736577005E-2</v>
      </c>
      <c r="AH339" s="17">
        <v>8.4037880903555601E-2</v>
      </c>
      <c r="AI339" s="17">
        <v>0.117322207750505</v>
      </c>
      <c r="AJ339" s="17">
        <v>8.6345092874461293E-2</v>
      </c>
      <c r="AK339" s="17">
        <v>0.103195597904279</v>
      </c>
      <c r="AL339" s="17">
        <v>8.8034988977664305E-2</v>
      </c>
      <c r="AM339" s="17">
        <v>0.123006616130953</v>
      </c>
      <c r="AN339" s="17">
        <v>0.151219130082307</v>
      </c>
      <c r="AO339" s="17">
        <v>0.148379248205631</v>
      </c>
      <c r="AP339" s="17">
        <v>0.13797146085418499</v>
      </c>
      <c r="AQ339" s="17">
        <v>0.118900875317275</v>
      </c>
      <c r="AR339" s="17">
        <v>7.5602549773281097E-2</v>
      </c>
      <c r="AS339" s="17">
        <v>7.9021298845499799E-2</v>
      </c>
      <c r="AT339" s="17">
        <v>7.2366935043630995E-2</v>
      </c>
      <c r="AU339" s="17">
        <v>5.8381688274661697E-2</v>
      </c>
      <c r="AV339" s="17"/>
      <c r="AW339" s="17">
        <v>9.6821108061495104E-2</v>
      </c>
      <c r="AX339" s="17">
        <v>0.11262964213077201</v>
      </c>
      <c r="AY339" s="17"/>
      <c r="AZ339" s="17">
        <v>8.5195224939841302E-2</v>
      </c>
      <c r="BA339" s="17">
        <v>0.10743970067951999</v>
      </c>
      <c r="BB339" s="17"/>
      <c r="BC339" s="17">
        <v>8.3374290412449995E-2</v>
      </c>
      <c r="BD339" s="17">
        <v>0.11774359281581701</v>
      </c>
      <c r="BE339" s="17"/>
      <c r="BF339" s="17">
        <v>7.8394452302867498E-2</v>
      </c>
      <c r="BG339" s="17">
        <v>0.10539624128471201</v>
      </c>
      <c r="BH339" s="17"/>
      <c r="BI339" s="17">
        <v>0.176930068543528</v>
      </c>
      <c r="BJ339" s="17">
        <v>4.8312133886434801E-2</v>
      </c>
      <c r="BK339" s="17">
        <v>0.10574785789513901</v>
      </c>
      <c r="BL339" s="17">
        <v>0.16790254926727599</v>
      </c>
      <c r="BM339" s="17">
        <v>9.1078857313635297E-2</v>
      </c>
      <c r="BN339" s="17"/>
      <c r="BO339" s="17">
        <v>4.25960487657642E-2</v>
      </c>
      <c r="BP339" s="17">
        <v>0.143804285038721</v>
      </c>
      <c r="BQ339" s="17">
        <v>8.4633140302499105E-2</v>
      </c>
      <c r="BR339" s="17">
        <v>0.17414902075130201</v>
      </c>
      <c r="BS339" s="17">
        <v>7.4587429322540505E-2</v>
      </c>
      <c r="BT339" s="17">
        <v>8.1674422296367094E-2</v>
      </c>
      <c r="BU339" s="17"/>
      <c r="BV339" s="17">
        <v>4.4792338366823198E-2</v>
      </c>
      <c r="BW339" s="17">
        <v>5.48404024504782E-2</v>
      </c>
      <c r="BX339" s="17"/>
      <c r="BY339" s="17">
        <v>3.1828274367413797E-2</v>
      </c>
      <c r="BZ339" s="17"/>
      <c r="CA339" s="17">
        <v>1.74701915166019E-2</v>
      </c>
      <c r="CB339" s="17"/>
      <c r="CC339" s="17">
        <v>4.2352423038089497E-2</v>
      </c>
    </row>
    <row r="340" spans="2:81" x14ac:dyDescent="0.3">
      <c r="B340" t="s">
        <v>194</v>
      </c>
      <c r="C340" s="17">
        <v>0.60953448404338595</v>
      </c>
      <c r="D340" s="17">
        <v>0.59576857474910805</v>
      </c>
      <c r="E340" s="17">
        <v>0.62143564758717895</v>
      </c>
      <c r="F340" s="17"/>
      <c r="G340" s="17">
        <v>0.77766123940144105</v>
      </c>
      <c r="H340" s="17">
        <v>0.71936336611863605</v>
      </c>
      <c r="I340" s="17">
        <v>0.66786986241132795</v>
      </c>
      <c r="J340" s="17">
        <v>0.61990642447190303</v>
      </c>
      <c r="K340" s="17">
        <v>0.48110601989378299</v>
      </c>
      <c r="L340" s="17">
        <v>0.43843220841803998</v>
      </c>
      <c r="M340" s="17"/>
      <c r="N340" s="17">
        <v>0.63283947798676798</v>
      </c>
      <c r="O340" s="17">
        <v>0.60476259396848198</v>
      </c>
      <c r="P340" s="17">
        <v>0.611485231810452</v>
      </c>
      <c r="Q340" s="17">
        <v>0.59044787170571</v>
      </c>
      <c r="R340" s="17"/>
      <c r="S340" s="17">
        <v>0.70253379911529901</v>
      </c>
      <c r="T340" s="17">
        <v>0.58481501971496197</v>
      </c>
      <c r="U340" s="17">
        <v>0.53206641731089099</v>
      </c>
      <c r="V340" s="17">
        <v>0.54095004581264095</v>
      </c>
      <c r="W340" s="17">
        <v>0.68626658858758804</v>
      </c>
      <c r="X340" s="17">
        <v>0.57823784282943702</v>
      </c>
      <c r="Y340" s="17">
        <v>0.63118185720877995</v>
      </c>
      <c r="Z340" s="17">
        <v>0.68974549357958304</v>
      </c>
      <c r="AA340" s="17">
        <v>0.63837859431033805</v>
      </c>
      <c r="AB340" s="17">
        <v>0.57423981519128497</v>
      </c>
      <c r="AC340" s="17">
        <v>0.63741878491668102</v>
      </c>
      <c r="AD340" s="17">
        <v>0.40040543978045601</v>
      </c>
      <c r="AE340" s="17"/>
      <c r="AF340" s="17">
        <v>0.69029544940988896</v>
      </c>
      <c r="AG340" s="17">
        <v>0.59661979253534203</v>
      </c>
      <c r="AH340" s="17">
        <v>0.59982246861052402</v>
      </c>
      <c r="AI340" s="17">
        <v>0.53405431285679805</v>
      </c>
      <c r="AJ340" s="17">
        <v>0.68788933150399301</v>
      </c>
      <c r="AK340" s="17">
        <v>0.61170858257628702</v>
      </c>
      <c r="AL340" s="17">
        <v>0.64237836032328199</v>
      </c>
      <c r="AM340" s="17">
        <v>0.53072032274598002</v>
      </c>
      <c r="AN340" s="17">
        <v>0.52073933426566898</v>
      </c>
      <c r="AO340" s="17">
        <v>0.59290522058195005</v>
      </c>
      <c r="AP340" s="17">
        <v>0.57349730653555298</v>
      </c>
      <c r="AQ340" s="17">
        <v>0.59041370852664499</v>
      </c>
      <c r="AR340" s="17">
        <v>0.72587454341441604</v>
      </c>
      <c r="AS340" s="17">
        <v>0.63584292975024603</v>
      </c>
      <c r="AT340" s="17">
        <v>0.648823904924275</v>
      </c>
      <c r="AU340" s="17">
        <v>0.75736096176446999</v>
      </c>
      <c r="AV340" s="17"/>
      <c r="AW340" s="17">
        <v>0.63392432023844003</v>
      </c>
      <c r="AX340" s="17">
        <v>0.57335234463834095</v>
      </c>
      <c r="AY340" s="17"/>
      <c r="AZ340" s="17">
        <v>0.66384179587960401</v>
      </c>
      <c r="BA340" s="17">
        <v>0.59743912309682801</v>
      </c>
      <c r="BB340" s="17"/>
      <c r="BC340" s="17">
        <v>0.67451270594980595</v>
      </c>
      <c r="BD340" s="17">
        <v>0.56359151164281596</v>
      </c>
      <c r="BE340" s="17"/>
      <c r="BF340" s="17">
        <v>0.70115767838684695</v>
      </c>
      <c r="BG340" s="17">
        <v>0.60217185619831404</v>
      </c>
      <c r="BH340" s="17"/>
      <c r="BI340" s="17">
        <v>0.43230507982210598</v>
      </c>
      <c r="BJ340" s="17">
        <v>0.76167479419198703</v>
      </c>
      <c r="BK340" s="17">
        <v>0.59417019565199103</v>
      </c>
      <c r="BL340" s="17">
        <v>0.43807235683989498</v>
      </c>
      <c r="BM340" s="17">
        <v>0.65084187220302703</v>
      </c>
      <c r="BN340" s="17"/>
      <c r="BO340" s="17">
        <v>0.75349799989505195</v>
      </c>
      <c r="BP340" s="17">
        <v>0.52865742675931804</v>
      </c>
      <c r="BQ340" s="17">
        <v>0.67211833168684398</v>
      </c>
      <c r="BR340" s="17">
        <v>0.47104928702538301</v>
      </c>
      <c r="BS340" s="17">
        <v>0.68626189424714001</v>
      </c>
      <c r="BT340" s="17">
        <v>0.563424505471256</v>
      </c>
      <c r="BU340" s="17"/>
      <c r="BV340" s="17">
        <v>0.75865034309550605</v>
      </c>
      <c r="BW340" s="17">
        <v>0.76728433284462405</v>
      </c>
      <c r="BX340" s="17"/>
      <c r="BY340" s="17">
        <v>0.79624988640808103</v>
      </c>
      <c r="BZ340" s="17"/>
      <c r="CA340" s="17">
        <v>0.84549552069215195</v>
      </c>
      <c r="CB340" s="17"/>
      <c r="CC340" s="17">
        <v>0.78440343344806895</v>
      </c>
    </row>
    <row r="341" spans="2:81" x14ac:dyDescent="0.3">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row>
    <row r="342" spans="2:81" x14ac:dyDescent="0.3">
      <c r="B342" s="6" t="s">
        <v>239</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row>
    <row r="343" spans="2:81" x14ac:dyDescent="0.3">
      <c r="B343" s="24" t="s">
        <v>94</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row>
    <row r="344" spans="2:81" x14ac:dyDescent="0.3">
      <c r="B344" t="s">
        <v>230</v>
      </c>
      <c r="C344" s="17">
        <v>0.16580454218645699</v>
      </c>
      <c r="D344" s="17">
        <v>0.18413943567508501</v>
      </c>
      <c r="E344" s="17">
        <v>0.14855604417093199</v>
      </c>
      <c r="F344" s="17"/>
      <c r="G344" s="17">
        <v>0.14700803778909299</v>
      </c>
      <c r="H344" s="17">
        <v>0.18117584270366599</v>
      </c>
      <c r="I344" s="17">
        <v>0.16440188699877401</v>
      </c>
      <c r="J344" s="17">
        <v>0.15390170988669599</v>
      </c>
      <c r="K344" s="17">
        <v>0.199038688782745</v>
      </c>
      <c r="L344" s="17">
        <v>0.15437929492226499</v>
      </c>
      <c r="M344" s="17"/>
      <c r="N344" s="17">
        <v>0.16814285968329501</v>
      </c>
      <c r="O344" s="17">
        <v>0.146013826520699</v>
      </c>
      <c r="P344" s="17">
        <v>0.184078388862013</v>
      </c>
      <c r="Q344" s="17">
        <v>0.16730344640200401</v>
      </c>
      <c r="R344" s="17"/>
      <c r="S344" s="17">
        <v>0.178878069301698</v>
      </c>
      <c r="T344" s="17">
        <v>0.14977874691488699</v>
      </c>
      <c r="U344" s="17">
        <v>0.18423512562601299</v>
      </c>
      <c r="V344" s="17">
        <v>0.24531444193052501</v>
      </c>
      <c r="W344" s="17">
        <v>0.15442991313702101</v>
      </c>
      <c r="X344" s="17">
        <v>0.18967681326176999</v>
      </c>
      <c r="Y344" s="17">
        <v>0.14536416002223401</v>
      </c>
      <c r="Z344" s="17">
        <v>0.14458433706021301</v>
      </c>
      <c r="AA344" s="17">
        <v>0.15778214948833899</v>
      </c>
      <c r="AB344" s="17">
        <v>0.13835979294685799</v>
      </c>
      <c r="AC344" s="17">
        <v>0.13673344899566001</v>
      </c>
      <c r="AD344" s="17">
        <v>8.3448541938511894E-2</v>
      </c>
      <c r="AE344" s="17"/>
      <c r="AF344" s="17">
        <v>0.21763844157338399</v>
      </c>
      <c r="AG344" s="17">
        <v>0.19371126133699701</v>
      </c>
      <c r="AH344" s="17">
        <v>0.12361783971363099</v>
      </c>
      <c r="AI344" s="17">
        <v>0.13702976261844499</v>
      </c>
      <c r="AJ344" s="17">
        <v>0.22223147227920401</v>
      </c>
      <c r="AK344" s="17">
        <v>0.16727992760011201</v>
      </c>
      <c r="AL344" s="17">
        <v>0.17836130531022401</v>
      </c>
      <c r="AM344" s="17">
        <v>0.13837938535091901</v>
      </c>
      <c r="AN344" s="17">
        <v>0.112623546045485</v>
      </c>
      <c r="AO344" s="17">
        <v>0.17941855601467499</v>
      </c>
      <c r="AP344" s="17">
        <v>0.164152913451966</v>
      </c>
      <c r="AQ344" s="17">
        <v>0.124895229804162</v>
      </c>
      <c r="AR344" s="17">
        <v>0.141368599352763</v>
      </c>
      <c r="AS344" s="17">
        <v>0.23813494071305799</v>
      </c>
      <c r="AT344" s="17">
        <v>0.245235370660428</v>
      </c>
      <c r="AU344" s="17">
        <v>0.224302205911147</v>
      </c>
      <c r="AV344" s="17"/>
      <c r="AW344" s="17">
        <v>0.15759484574000299</v>
      </c>
      <c r="AX344" s="17">
        <v>0.17788844717527899</v>
      </c>
      <c r="AY344" s="17"/>
      <c r="AZ344" s="17">
        <v>0.13577927116696001</v>
      </c>
      <c r="BA344" s="17">
        <v>0.172491790702722</v>
      </c>
      <c r="BB344" s="17"/>
      <c r="BC344" s="17">
        <v>0.15793621543757499</v>
      </c>
      <c r="BD344" s="17">
        <v>0.17030779706235</v>
      </c>
      <c r="BE344" s="17"/>
      <c r="BF344" s="17">
        <v>0.17199753903829901</v>
      </c>
      <c r="BG344" s="17">
        <v>0.16530688729249099</v>
      </c>
      <c r="BH344" s="17"/>
      <c r="BI344" s="17">
        <v>0.209073146883268</v>
      </c>
      <c r="BJ344" s="17">
        <v>0.12234663580763699</v>
      </c>
      <c r="BK344" s="17">
        <v>0.16214096836924399</v>
      </c>
      <c r="BL344" s="17">
        <v>0.23138480005940801</v>
      </c>
      <c r="BM344" s="17">
        <v>0.20682172728173101</v>
      </c>
      <c r="BN344" s="17"/>
      <c r="BO344" s="17">
        <v>0.11513717252330601</v>
      </c>
      <c r="BP344" s="17">
        <v>0.228716597611616</v>
      </c>
      <c r="BQ344" s="17">
        <v>0.146467298530293</v>
      </c>
      <c r="BR344" s="17">
        <v>0.24333517464582</v>
      </c>
      <c r="BS344" s="17">
        <v>0.17191364596269901</v>
      </c>
      <c r="BT344" s="17">
        <v>7.2937476319696701E-2</v>
      </c>
      <c r="BU344" s="17"/>
      <c r="BV344" s="17">
        <v>0.121092520601237</v>
      </c>
      <c r="BW344" s="17">
        <v>0.124672680270165</v>
      </c>
      <c r="BX344" s="17"/>
      <c r="BY344" s="17">
        <v>0.17066168251657801</v>
      </c>
      <c r="BZ344" s="17"/>
      <c r="CA344" s="17">
        <v>0.13836429792886301</v>
      </c>
      <c r="CB344" s="17"/>
      <c r="CC344" s="17">
        <v>0.12319231544234301</v>
      </c>
    </row>
    <row r="345" spans="2:81" x14ac:dyDescent="0.3">
      <c r="B345" t="s">
        <v>231</v>
      </c>
      <c r="C345" s="17">
        <v>0.27595379563294697</v>
      </c>
      <c r="D345" s="17">
        <v>0.28257261048549298</v>
      </c>
      <c r="E345" s="17">
        <v>0.27057950449339602</v>
      </c>
      <c r="F345" s="17"/>
      <c r="G345" s="17">
        <v>0.22043512485005901</v>
      </c>
      <c r="H345" s="17">
        <v>0.27141379844709701</v>
      </c>
      <c r="I345" s="17">
        <v>0.30621739705647799</v>
      </c>
      <c r="J345" s="17">
        <v>0.25541258320782501</v>
      </c>
      <c r="K345" s="17">
        <v>0.26836912808428698</v>
      </c>
      <c r="L345" s="17">
        <v>0.31390486126411299</v>
      </c>
      <c r="M345" s="17"/>
      <c r="N345" s="17">
        <v>0.29912816909133699</v>
      </c>
      <c r="O345" s="17">
        <v>0.28942925853570001</v>
      </c>
      <c r="P345" s="17">
        <v>0.26356581026569798</v>
      </c>
      <c r="Q345" s="17">
        <v>0.24796323536634099</v>
      </c>
      <c r="R345" s="17"/>
      <c r="S345" s="17">
        <v>0.27822294289798299</v>
      </c>
      <c r="T345" s="17">
        <v>0.26923710295483699</v>
      </c>
      <c r="U345" s="17">
        <v>0.24082244367094599</v>
      </c>
      <c r="V345" s="17">
        <v>0.28827951984903399</v>
      </c>
      <c r="W345" s="17">
        <v>0.21342063994337601</v>
      </c>
      <c r="X345" s="17">
        <v>0.250950409789512</v>
      </c>
      <c r="Y345" s="17">
        <v>0.34862062602605498</v>
      </c>
      <c r="Z345" s="17">
        <v>0.22550522494179601</v>
      </c>
      <c r="AA345" s="17">
        <v>0.30844375384924799</v>
      </c>
      <c r="AB345" s="17">
        <v>0.267483360694658</v>
      </c>
      <c r="AC345" s="17">
        <v>0.29591611706777798</v>
      </c>
      <c r="AD345" s="17">
        <v>0.31785175691620399</v>
      </c>
      <c r="AE345" s="17"/>
      <c r="AF345" s="17">
        <v>0.204767057181412</v>
      </c>
      <c r="AG345" s="17">
        <v>0.269804597327578</v>
      </c>
      <c r="AH345" s="17">
        <v>0.14974252995877099</v>
      </c>
      <c r="AI345" s="17">
        <v>0.252161268186121</v>
      </c>
      <c r="AJ345" s="17">
        <v>0.26813345260305499</v>
      </c>
      <c r="AK345" s="17">
        <v>0.30567059178206701</v>
      </c>
      <c r="AL345" s="17">
        <v>0.316174916101295</v>
      </c>
      <c r="AM345" s="17">
        <v>0.25216566605986801</v>
      </c>
      <c r="AN345" s="17">
        <v>0.32338146723546501</v>
      </c>
      <c r="AO345" s="17">
        <v>0.31248248180632499</v>
      </c>
      <c r="AP345" s="17">
        <v>0.26455428424793997</v>
      </c>
      <c r="AQ345" s="17">
        <v>0.26403786295101001</v>
      </c>
      <c r="AR345" s="17">
        <v>0.237337130165687</v>
      </c>
      <c r="AS345" s="17">
        <v>0.21967058792317101</v>
      </c>
      <c r="AT345" s="17">
        <v>0.36838071570437497</v>
      </c>
      <c r="AU345" s="17">
        <v>0.36665060517385201</v>
      </c>
      <c r="AV345" s="17"/>
      <c r="AW345" s="17">
        <v>0.27993735686462501</v>
      </c>
      <c r="AX345" s="17">
        <v>0.26960884367660798</v>
      </c>
      <c r="AY345" s="17"/>
      <c r="AZ345" s="17">
        <v>0.254241380929002</v>
      </c>
      <c r="BA345" s="17">
        <v>0.280789599210513</v>
      </c>
      <c r="BB345" s="17"/>
      <c r="BC345" s="17">
        <v>0.26342122443104099</v>
      </c>
      <c r="BD345" s="17">
        <v>0.28317444392705698</v>
      </c>
      <c r="BE345" s="17"/>
      <c r="BF345" s="17">
        <v>0.25557804984930899</v>
      </c>
      <c r="BG345" s="17">
        <v>0.27759114340657298</v>
      </c>
      <c r="BH345" s="17"/>
      <c r="BI345" s="17">
        <v>0.331037265358465</v>
      </c>
      <c r="BJ345" s="17">
        <v>0.235931370471472</v>
      </c>
      <c r="BK345" s="17">
        <v>0.232079845935725</v>
      </c>
      <c r="BL345" s="17">
        <v>0.32910529527934301</v>
      </c>
      <c r="BM345" s="17">
        <v>0.27335328482692101</v>
      </c>
      <c r="BN345" s="17"/>
      <c r="BO345" s="17">
        <v>0.267896135127417</v>
      </c>
      <c r="BP345" s="17">
        <v>0.319570649238898</v>
      </c>
      <c r="BQ345" s="17">
        <v>0.22265190827748399</v>
      </c>
      <c r="BR345" s="17">
        <v>0.31246327378217698</v>
      </c>
      <c r="BS345" s="17">
        <v>0.213458831818641</v>
      </c>
      <c r="BT345" s="17">
        <v>0.27924976888304398</v>
      </c>
      <c r="BU345" s="17"/>
      <c r="BV345" s="17">
        <v>0.24988815200404699</v>
      </c>
      <c r="BW345" s="17">
        <v>0.210045316117842</v>
      </c>
      <c r="BX345" s="17"/>
      <c r="BY345" s="17">
        <v>0.28303651780266698</v>
      </c>
      <c r="BZ345" s="17"/>
      <c r="CA345" s="17">
        <v>0.224766516856201</v>
      </c>
      <c r="CB345" s="17"/>
      <c r="CC345" s="17">
        <v>0.24610661955882199</v>
      </c>
    </row>
    <row r="346" spans="2:81" x14ac:dyDescent="0.3">
      <c r="B346" t="s">
        <v>232</v>
      </c>
      <c r="C346" s="17">
        <v>0.26287506636657698</v>
      </c>
      <c r="D346" s="17">
        <v>0.23170220044974199</v>
      </c>
      <c r="E346" s="17">
        <v>0.29346624062147098</v>
      </c>
      <c r="F346" s="17"/>
      <c r="G346" s="17">
        <v>0.303239199827668</v>
      </c>
      <c r="H346" s="17">
        <v>0.28822084896762301</v>
      </c>
      <c r="I346" s="17">
        <v>0.216298245303715</v>
      </c>
      <c r="J346" s="17">
        <v>0.25823848288708401</v>
      </c>
      <c r="K346" s="17">
        <v>0.26299068269545101</v>
      </c>
      <c r="L346" s="17">
        <v>0.25675038651267301</v>
      </c>
      <c r="M346" s="17"/>
      <c r="N346" s="17">
        <v>0.21494818895524401</v>
      </c>
      <c r="O346" s="17">
        <v>0.28051102985867199</v>
      </c>
      <c r="P346" s="17">
        <v>0.27450927405875297</v>
      </c>
      <c r="Q346" s="17">
        <v>0.28814636142879901</v>
      </c>
      <c r="R346" s="17"/>
      <c r="S346" s="17">
        <v>0.246494518143799</v>
      </c>
      <c r="T346" s="17">
        <v>0.26163055370243599</v>
      </c>
      <c r="U346" s="17">
        <v>0.27193548445076499</v>
      </c>
      <c r="V346" s="17">
        <v>0.21006407754991899</v>
      </c>
      <c r="W346" s="17">
        <v>0.32277608456697698</v>
      </c>
      <c r="X346" s="17">
        <v>0.25958113533689903</v>
      </c>
      <c r="Y346" s="17">
        <v>0.25972450396746999</v>
      </c>
      <c r="Z346" s="17">
        <v>0.27737143845786499</v>
      </c>
      <c r="AA346" s="17">
        <v>0.272425264030561</v>
      </c>
      <c r="AB346" s="17">
        <v>0.27051839520745502</v>
      </c>
      <c r="AC346" s="17">
        <v>0.30974666580320698</v>
      </c>
      <c r="AD346" s="17">
        <v>0.20293693919167499</v>
      </c>
      <c r="AE346" s="17"/>
      <c r="AF346" s="17">
        <v>0</v>
      </c>
      <c r="AG346" s="17">
        <v>0.20943723792956401</v>
      </c>
      <c r="AH346" s="17">
        <v>0.39254488504859297</v>
      </c>
      <c r="AI346" s="17">
        <v>0.30541672222275701</v>
      </c>
      <c r="AJ346" s="17">
        <v>0.246221747063994</v>
      </c>
      <c r="AK346" s="17">
        <v>0.25450206298788303</v>
      </c>
      <c r="AL346" s="17">
        <v>0.24065054748303499</v>
      </c>
      <c r="AM346" s="17">
        <v>0.30449857011660197</v>
      </c>
      <c r="AN346" s="17">
        <v>0.24603871236946201</v>
      </c>
      <c r="AO346" s="17">
        <v>0.24758044325836401</v>
      </c>
      <c r="AP346" s="17">
        <v>0.26196098617947999</v>
      </c>
      <c r="AQ346" s="17">
        <v>0.28585683565746201</v>
      </c>
      <c r="AR346" s="17">
        <v>0.29198912796510201</v>
      </c>
      <c r="AS346" s="17">
        <v>0.22202764281882101</v>
      </c>
      <c r="AT346" s="17">
        <v>0.193867849781968</v>
      </c>
      <c r="AU346" s="17">
        <v>0.15342599924883699</v>
      </c>
      <c r="AV346" s="17"/>
      <c r="AW346" s="17">
        <v>0.26977681741380499</v>
      </c>
      <c r="AX346" s="17">
        <v>0.25369270853472198</v>
      </c>
      <c r="AY346" s="17"/>
      <c r="AZ346" s="17">
        <v>0.330233456778111</v>
      </c>
      <c r="BA346" s="17">
        <v>0.24787296043904</v>
      </c>
      <c r="BB346" s="17"/>
      <c r="BC346" s="17">
        <v>0.29051067142013498</v>
      </c>
      <c r="BD346" s="17">
        <v>0.24725206679360601</v>
      </c>
      <c r="BE346" s="17"/>
      <c r="BF346" s="17">
        <v>0.32654059388496398</v>
      </c>
      <c r="BG346" s="17">
        <v>0.25775905192245102</v>
      </c>
      <c r="BH346" s="17"/>
      <c r="BI346" s="17">
        <v>0.26211510041033498</v>
      </c>
      <c r="BJ346" s="17">
        <v>0.27118860492326202</v>
      </c>
      <c r="BK346" s="17">
        <v>0.22768484394059901</v>
      </c>
      <c r="BL346" s="17">
        <v>0.262284411592343</v>
      </c>
      <c r="BM346" s="17">
        <v>0.24165391929270599</v>
      </c>
      <c r="BN346" s="17"/>
      <c r="BO346" s="17">
        <v>0.25318850337069498</v>
      </c>
      <c r="BP346" s="17">
        <v>0.243724186173195</v>
      </c>
      <c r="BQ346" s="17">
        <v>0.26068188019251998</v>
      </c>
      <c r="BR346" s="17">
        <v>0.24876511769809101</v>
      </c>
      <c r="BS346" s="17">
        <v>0.259911421367023</v>
      </c>
      <c r="BT346" s="17">
        <v>0.31026498871007302</v>
      </c>
      <c r="BU346" s="17"/>
      <c r="BV346" s="17">
        <v>0.26395789247906898</v>
      </c>
      <c r="BW346" s="17">
        <v>0.28459962055813398</v>
      </c>
      <c r="BX346" s="17"/>
      <c r="BY346" s="17">
        <v>0.27225020791169502</v>
      </c>
      <c r="BZ346" s="17"/>
      <c r="CA346" s="17">
        <v>0.246634503603956</v>
      </c>
      <c r="CB346" s="17"/>
      <c r="CC346" s="17">
        <v>0.27849724292793598</v>
      </c>
    </row>
    <row r="347" spans="2:81" x14ac:dyDescent="0.3">
      <c r="B347" t="s">
        <v>233</v>
      </c>
      <c r="C347" s="17">
        <v>0.17491035488354501</v>
      </c>
      <c r="D347" s="17">
        <v>0.186339670976683</v>
      </c>
      <c r="E347" s="17">
        <v>0.16241506036206799</v>
      </c>
      <c r="F347" s="17"/>
      <c r="G347" s="17">
        <v>0.19186977406372599</v>
      </c>
      <c r="H347" s="17">
        <v>0.135115216016849</v>
      </c>
      <c r="I347" s="17">
        <v>0.196156461128875</v>
      </c>
      <c r="J347" s="17">
        <v>0.1954651145779</v>
      </c>
      <c r="K347" s="17">
        <v>0.16809748838413599</v>
      </c>
      <c r="L347" s="17">
        <v>0.16662347679530501</v>
      </c>
      <c r="M347" s="17"/>
      <c r="N347" s="17">
        <v>0.204346903201235</v>
      </c>
      <c r="O347" s="17">
        <v>0.18343037616784</v>
      </c>
      <c r="P347" s="17">
        <v>0.169261453911589</v>
      </c>
      <c r="Q347" s="17">
        <v>0.13886444667109299</v>
      </c>
      <c r="R347" s="17"/>
      <c r="S347" s="17">
        <v>0.16305125425198899</v>
      </c>
      <c r="T347" s="17">
        <v>0.20365917448004001</v>
      </c>
      <c r="U347" s="17">
        <v>0.15737195270965201</v>
      </c>
      <c r="V347" s="17">
        <v>0.126311123901727</v>
      </c>
      <c r="W347" s="17">
        <v>0.21020331155417399</v>
      </c>
      <c r="X347" s="17">
        <v>0.18978272135162699</v>
      </c>
      <c r="Y347" s="17">
        <v>0.21360046151304299</v>
      </c>
      <c r="Z347" s="17">
        <v>0.21563750658561101</v>
      </c>
      <c r="AA347" s="17">
        <v>0.134205655877744</v>
      </c>
      <c r="AB347" s="17">
        <v>0.17545262836294701</v>
      </c>
      <c r="AC347" s="17">
        <v>0.12453374118284601</v>
      </c>
      <c r="AD347" s="17">
        <v>0.245971961068815</v>
      </c>
      <c r="AE347" s="17"/>
      <c r="AF347" s="17">
        <v>0</v>
      </c>
      <c r="AG347" s="17">
        <v>0.16277891809098</v>
      </c>
      <c r="AH347" s="17">
        <v>0.176745507513975</v>
      </c>
      <c r="AI347" s="17">
        <v>0.170265489755412</v>
      </c>
      <c r="AJ347" s="17">
        <v>0.14353219536409501</v>
      </c>
      <c r="AK347" s="17">
        <v>0.156445670358308</v>
      </c>
      <c r="AL347" s="17">
        <v>0.14704523669566899</v>
      </c>
      <c r="AM347" s="17">
        <v>0.19751779198653599</v>
      </c>
      <c r="AN347" s="17">
        <v>0.25003060984823799</v>
      </c>
      <c r="AO347" s="17">
        <v>0.17705301284227301</v>
      </c>
      <c r="AP347" s="17">
        <v>0.197886226391885</v>
      </c>
      <c r="AQ347" s="17">
        <v>0.21497587434542301</v>
      </c>
      <c r="AR347" s="17">
        <v>0.19907203468610499</v>
      </c>
      <c r="AS347" s="17">
        <v>0.179268236443137</v>
      </c>
      <c r="AT347" s="17">
        <v>0.178992428302956</v>
      </c>
      <c r="AU347" s="17">
        <v>0.15420964917841901</v>
      </c>
      <c r="AV347" s="17"/>
      <c r="AW347" s="17">
        <v>0.17725681643451599</v>
      </c>
      <c r="AX347" s="17">
        <v>0.171537958967237</v>
      </c>
      <c r="AY347" s="17"/>
      <c r="AZ347" s="17">
        <v>0.15940007095481501</v>
      </c>
      <c r="BA347" s="17">
        <v>0.17836481573160401</v>
      </c>
      <c r="BB347" s="17"/>
      <c r="BC347" s="17">
        <v>0.16481959473625801</v>
      </c>
      <c r="BD347" s="17">
        <v>0.179323757798483</v>
      </c>
      <c r="BE347" s="17"/>
      <c r="BF347" s="17">
        <v>0.14479352494692299</v>
      </c>
      <c r="BG347" s="17">
        <v>0.177330473634976</v>
      </c>
      <c r="BH347" s="17"/>
      <c r="BI347" s="17">
        <v>0.131738338980738</v>
      </c>
      <c r="BJ347" s="17">
        <v>0.22935263793154601</v>
      </c>
      <c r="BK347" s="17">
        <v>0.2373060984392</v>
      </c>
      <c r="BL347" s="17">
        <v>9.5461038337655901E-2</v>
      </c>
      <c r="BM347" s="17">
        <v>0.13453506815000699</v>
      </c>
      <c r="BN347" s="17"/>
      <c r="BO347" s="17">
        <v>0.21811558177293999</v>
      </c>
      <c r="BP347" s="17">
        <v>0.14745220346078899</v>
      </c>
      <c r="BQ347" s="17">
        <v>0.216078337685497</v>
      </c>
      <c r="BR347" s="17">
        <v>0.12675966794155</v>
      </c>
      <c r="BS347" s="17">
        <v>0.155927735976719</v>
      </c>
      <c r="BT347" s="17">
        <v>0.206433294223276</v>
      </c>
      <c r="BU347" s="17"/>
      <c r="BV347" s="17">
        <v>0.22370436287982301</v>
      </c>
      <c r="BW347" s="17">
        <v>0.239828660261757</v>
      </c>
      <c r="BX347" s="17"/>
      <c r="BY347" s="17">
        <v>0.19939518348883001</v>
      </c>
      <c r="BZ347" s="17"/>
      <c r="CA347" s="17">
        <v>0.23422299680266401</v>
      </c>
      <c r="CB347" s="17"/>
      <c r="CC347" s="17">
        <v>0.22454935545979801</v>
      </c>
    </row>
    <row r="348" spans="2:81" x14ac:dyDescent="0.3">
      <c r="B348" t="s">
        <v>234</v>
      </c>
      <c r="C348" s="17">
        <v>8.22004608166053E-2</v>
      </c>
      <c r="D348" s="17">
        <v>9.5759646410393404E-2</v>
      </c>
      <c r="E348" s="17">
        <v>6.8249811738808799E-2</v>
      </c>
      <c r="F348" s="17"/>
      <c r="G348" s="17">
        <v>9.4658977943677197E-2</v>
      </c>
      <c r="H348" s="17">
        <v>8.0455488401782294E-2</v>
      </c>
      <c r="I348" s="17">
        <v>8.2269336103669793E-2</v>
      </c>
      <c r="J348" s="17">
        <v>9.4090246657011004E-2</v>
      </c>
      <c r="K348" s="17">
        <v>7.0050358454523495E-2</v>
      </c>
      <c r="L348" s="17">
        <v>7.3753090056509596E-2</v>
      </c>
      <c r="M348" s="17"/>
      <c r="N348" s="17">
        <v>9.2625055059031097E-2</v>
      </c>
      <c r="O348" s="17">
        <v>6.9822117334108605E-2</v>
      </c>
      <c r="P348" s="17">
        <v>6.2758284016031701E-2</v>
      </c>
      <c r="Q348" s="17">
        <v>0.101586115118611</v>
      </c>
      <c r="R348" s="17"/>
      <c r="S348" s="17">
        <v>0.100279692559501</v>
      </c>
      <c r="T348" s="17">
        <v>8.8571976771492505E-2</v>
      </c>
      <c r="U348" s="17">
        <v>0.108310056928554</v>
      </c>
      <c r="V348" s="17">
        <v>7.7713239058846306E-2</v>
      </c>
      <c r="W348" s="17">
        <v>6.4971499106529704E-2</v>
      </c>
      <c r="X348" s="17">
        <v>6.7589957157022401E-2</v>
      </c>
      <c r="Y348" s="17">
        <v>2.18474876154315E-2</v>
      </c>
      <c r="Z348" s="17">
        <v>9.4516643179004406E-2</v>
      </c>
      <c r="AA348" s="17">
        <v>7.0958818382600999E-2</v>
      </c>
      <c r="AB348" s="17">
        <v>0.11337836480201401</v>
      </c>
      <c r="AC348" s="17">
        <v>9.5003047029889806E-2</v>
      </c>
      <c r="AD348" s="17">
        <v>6.9115540835422401E-2</v>
      </c>
      <c r="AE348" s="17"/>
      <c r="AF348" s="17">
        <v>0.177718545434184</v>
      </c>
      <c r="AG348" s="17">
        <v>9.9297605813687004E-2</v>
      </c>
      <c r="AH348" s="17">
        <v>0.103611565428411</v>
      </c>
      <c r="AI348" s="17">
        <v>9.7276306095928397E-2</v>
      </c>
      <c r="AJ348" s="17">
        <v>9.17997300826906E-2</v>
      </c>
      <c r="AK348" s="17">
        <v>8.8427963736550999E-2</v>
      </c>
      <c r="AL348" s="17">
        <v>7.5744740506574496E-2</v>
      </c>
      <c r="AM348" s="17">
        <v>7.5246440875537002E-2</v>
      </c>
      <c r="AN348" s="17">
        <v>3.70832431686531E-2</v>
      </c>
      <c r="AO348" s="17">
        <v>5.3840719623987898E-2</v>
      </c>
      <c r="AP348" s="17">
        <v>6.1462328179792303E-2</v>
      </c>
      <c r="AQ348" s="17">
        <v>0.110234197241942</v>
      </c>
      <c r="AR348" s="17">
        <v>0.112372103628051</v>
      </c>
      <c r="AS348" s="17">
        <v>0.121758965798619</v>
      </c>
      <c r="AT348" s="17">
        <v>1.3523635550272301E-2</v>
      </c>
      <c r="AU348" s="17">
        <v>7.8626228682451005E-2</v>
      </c>
      <c r="AV348" s="17"/>
      <c r="AW348" s="17">
        <v>7.9960471441738401E-2</v>
      </c>
      <c r="AX348" s="17">
        <v>8.4693896419505393E-2</v>
      </c>
      <c r="AY348" s="17"/>
      <c r="AZ348" s="17">
        <v>8.2789585653676306E-2</v>
      </c>
      <c r="BA348" s="17">
        <v>8.2069250537436106E-2</v>
      </c>
      <c r="BB348" s="17"/>
      <c r="BC348" s="17">
        <v>8.7613614939434703E-2</v>
      </c>
      <c r="BD348" s="17">
        <v>7.9198962063553396E-2</v>
      </c>
      <c r="BE348" s="17"/>
      <c r="BF348" s="17">
        <v>6.0402294428510701E-2</v>
      </c>
      <c r="BG348" s="17">
        <v>8.3952111017960199E-2</v>
      </c>
      <c r="BH348" s="17"/>
      <c r="BI348" s="17">
        <v>4.1040805276645699E-2</v>
      </c>
      <c r="BJ348" s="17">
        <v>0.11370447595824799</v>
      </c>
      <c r="BK348" s="17">
        <v>0.105032977848975</v>
      </c>
      <c r="BL348" s="17">
        <v>4.8614115018998198E-2</v>
      </c>
      <c r="BM348" s="17">
        <v>8.5739599746060199E-2</v>
      </c>
      <c r="BN348" s="17"/>
      <c r="BO348" s="17">
        <v>0.116718365571645</v>
      </c>
      <c r="BP348" s="17">
        <v>4.03267279032287E-2</v>
      </c>
      <c r="BQ348" s="17">
        <v>0.11315757078852801</v>
      </c>
      <c r="BR348" s="17">
        <v>5.1549373028351803E-2</v>
      </c>
      <c r="BS348" s="17">
        <v>0.14504907621428401</v>
      </c>
      <c r="BT348" s="17">
        <v>4.8322261082703502E-2</v>
      </c>
      <c r="BU348" s="17"/>
      <c r="BV348" s="17">
        <v>0.115087924947161</v>
      </c>
      <c r="BW348" s="17">
        <v>0.111138552314686</v>
      </c>
      <c r="BX348" s="17"/>
      <c r="BY348" s="17">
        <v>6.5448460172452094E-2</v>
      </c>
      <c r="BZ348" s="17"/>
      <c r="CA348" s="17">
        <v>0.12871771311847499</v>
      </c>
      <c r="CB348" s="17"/>
      <c r="CC348" s="17">
        <v>0.104163630312332</v>
      </c>
    </row>
    <row r="349" spans="2:81" x14ac:dyDescent="0.3">
      <c r="B349" t="s">
        <v>92</v>
      </c>
      <c r="C349" s="17">
        <v>3.8255780113868501E-2</v>
      </c>
      <c r="D349" s="17">
        <v>1.94864360026024E-2</v>
      </c>
      <c r="E349" s="17">
        <v>5.6733338613323102E-2</v>
      </c>
      <c r="F349" s="17"/>
      <c r="G349" s="17">
        <v>4.2788885525776997E-2</v>
      </c>
      <c r="H349" s="17">
        <v>4.3618805462983197E-2</v>
      </c>
      <c r="I349" s="17">
        <v>3.4656673408488103E-2</v>
      </c>
      <c r="J349" s="17">
        <v>4.2891862783483399E-2</v>
      </c>
      <c r="K349" s="17">
        <v>3.1453653598856601E-2</v>
      </c>
      <c r="L349" s="17">
        <v>3.4588890449133498E-2</v>
      </c>
      <c r="M349" s="17"/>
      <c r="N349" s="17">
        <v>2.0808824009858701E-2</v>
      </c>
      <c r="O349" s="17">
        <v>3.0793391582979401E-2</v>
      </c>
      <c r="P349" s="17">
        <v>4.5826788885916098E-2</v>
      </c>
      <c r="Q349" s="17">
        <v>5.6136395013152998E-2</v>
      </c>
      <c r="R349" s="17"/>
      <c r="S349" s="17">
        <v>3.3073522845031497E-2</v>
      </c>
      <c r="T349" s="17">
        <v>2.71224451763084E-2</v>
      </c>
      <c r="U349" s="17">
        <v>3.7324936614069597E-2</v>
      </c>
      <c r="V349" s="17">
        <v>5.2317597709949301E-2</v>
      </c>
      <c r="W349" s="17">
        <v>3.4198551691921798E-2</v>
      </c>
      <c r="X349" s="17">
        <v>4.2418963103168797E-2</v>
      </c>
      <c r="Y349" s="17">
        <v>1.0842760855766201E-2</v>
      </c>
      <c r="Z349" s="17">
        <v>4.2384849775509902E-2</v>
      </c>
      <c r="AA349" s="17">
        <v>5.6184358371506801E-2</v>
      </c>
      <c r="AB349" s="17">
        <v>3.48074579860677E-2</v>
      </c>
      <c r="AC349" s="17">
        <v>3.8066979920619103E-2</v>
      </c>
      <c r="AD349" s="17">
        <v>8.0675260049372505E-2</v>
      </c>
      <c r="AE349" s="17"/>
      <c r="AF349" s="17">
        <v>0.39987595581101998</v>
      </c>
      <c r="AG349" s="17">
        <v>6.4970379501193207E-2</v>
      </c>
      <c r="AH349" s="17">
        <v>5.3737672336618802E-2</v>
      </c>
      <c r="AI349" s="17">
        <v>3.7850451121335602E-2</v>
      </c>
      <c r="AJ349" s="17">
        <v>2.8081402606961601E-2</v>
      </c>
      <c r="AK349" s="17">
        <v>2.7673783535078499E-2</v>
      </c>
      <c r="AL349" s="17">
        <v>4.2023253903202003E-2</v>
      </c>
      <c r="AM349" s="17">
        <v>3.2192145610537501E-2</v>
      </c>
      <c r="AN349" s="17">
        <v>3.0842421332696799E-2</v>
      </c>
      <c r="AO349" s="17">
        <v>2.96247864543739E-2</v>
      </c>
      <c r="AP349" s="17">
        <v>4.9983261548937001E-2</v>
      </c>
      <c r="AQ349" s="17">
        <v>0</v>
      </c>
      <c r="AR349" s="17">
        <v>1.7861004202292401E-2</v>
      </c>
      <c r="AS349" s="17">
        <v>1.9139626303193401E-2</v>
      </c>
      <c r="AT349" s="17">
        <v>0</v>
      </c>
      <c r="AU349" s="17">
        <v>2.2785311805294799E-2</v>
      </c>
      <c r="AV349" s="17"/>
      <c r="AW349" s="17">
        <v>3.5473692105313301E-2</v>
      </c>
      <c r="AX349" s="17">
        <v>4.2578145226647997E-2</v>
      </c>
      <c r="AY349" s="17"/>
      <c r="AZ349" s="17">
        <v>3.7556234517435803E-2</v>
      </c>
      <c r="BA349" s="17">
        <v>3.8411583378683799E-2</v>
      </c>
      <c r="BB349" s="17"/>
      <c r="BC349" s="17">
        <v>3.5698679035557401E-2</v>
      </c>
      <c r="BD349" s="17">
        <v>4.0742972354949697E-2</v>
      </c>
      <c r="BE349" s="17"/>
      <c r="BF349" s="17">
        <v>4.0687997851993701E-2</v>
      </c>
      <c r="BG349" s="17">
        <v>3.8060332725548103E-2</v>
      </c>
      <c r="BH349" s="17"/>
      <c r="BI349" s="17">
        <v>2.4995343090547999E-2</v>
      </c>
      <c r="BJ349" s="17">
        <v>2.7476274907835E-2</v>
      </c>
      <c r="BK349" s="17">
        <v>3.5755265466257298E-2</v>
      </c>
      <c r="BL349" s="17">
        <v>3.3150339712251203E-2</v>
      </c>
      <c r="BM349" s="17">
        <v>5.7896400702573202E-2</v>
      </c>
      <c r="BN349" s="17"/>
      <c r="BO349" s="17">
        <v>2.8944241633996001E-2</v>
      </c>
      <c r="BP349" s="17">
        <v>2.0209635612272799E-2</v>
      </c>
      <c r="BQ349" s="17">
        <v>4.0963004525678297E-2</v>
      </c>
      <c r="BR349" s="17">
        <v>1.7127392904009199E-2</v>
      </c>
      <c r="BS349" s="17">
        <v>5.3739288660633898E-2</v>
      </c>
      <c r="BT349" s="17">
        <v>8.2792210781207298E-2</v>
      </c>
      <c r="BU349" s="17"/>
      <c r="BV349" s="17">
        <v>2.62691470886624E-2</v>
      </c>
      <c r="BW349" s="17">
        <v>2.9715170477415301E-2</v>
      </c>
      <c r="BX349" s="17"/>
      <c r="BY349" s="17">
        <v>9.2079481077784395E-3</v>
      </c>
      <c r="BZ349" s="17"/>
      <c r="CA349" s="17">
        <v>2.72939716898403E-2</v>
      </c>
      <c r="CB349" s="17"/>
      <c r="CC349" s="17">
        <v>2.3490836298769701E-2</v>
      </c>
    </row>
    <row r="350" spans="2:81" x14ac:dyDescent="0.3">
      <c r="B350" t="s">
        <v>192</v>
      </c>
      <c r="C350" s="17">
        <v>0.44175833781940499</v>
      </c>
      <c r="D350" s="17">
        <v>0.46671204616057899</v>
      </c>
      <c r="E350" s="17">
        <v>0.41913554866432801</v>
      </c>
      <c r="F350" s="17"/>
      <c r="G350" s="17">
        <v>0.367443162639152</v>
      </c>
      <c r="H350" s="17">
        <v>0.452589641150763</v>
      </c>
      <c r="I350" s="17">
        <v>0.470619284055252</v>
      </c>
      <c r="J350" s="17">
        <v>0.409314293094521</v>
      </c>
      <c r="K350" s="17">
        <v>0.46740781686703298</v>
      </c>
      <c r="L350" s="17">
        <v>0.46828415618637798</v>
      </c>
      <c r="M350" s="17"/>
      <c r="N350" s="17">
        <v>0.467271028774632</v>
      </c>
      <c r="O350" s="17">
        <v>0.435443085056399</v>
      </c>
      <c r="P350" s="17">
        <v>0.44764419912771097</v>
      </c>
      <c r="Q350" s="17">
        <v>0.41526668176834503</v>
      </c>
      <c r="R350" s="17"/>
      <c r="S350" s="17">
        <v>0.45710101219968102</v>
      </c>
      <c r="T350" s="17">
        <v>0.41901584986972301</v>
      </c>
      <c r="U350" s="17">
        <v>0.42505756929695898</v>
      </c>
      <c r="V350" s="17">
        <v>0.53359396177955898</v>
      </c>
      <c r="W350" s="17">
        <v>0.36785055308039699</v>
      </c>
      <c r="X350" s="17">
        <v>0.44062722305128299</v>
      </c>
      <c r="Y350" s="17">
        <v>0.49398478604828999</v>
      </c>
      <c r="Z350" s="17">
        <v>0.37008956200200899</v>
      </c>
      <c r="AA350" s="17">
        <v>0.46622590333758701</v>
      </c>
      <c r="AB350" s="17">
        <v>0.40584315364151602</v>
      </c>
      <c r="AC350" s="17">
        <v>0.43264956606343902</v>
      </c>
      <c r="AD350" s="17">
        <v>0.40130029885471502</v>
      </c>
      <c r="AE350" s="17"/>
      <c r="AF350" s="17">
        <v>0.42240549875479599</v>
      </c>
      <c r="AG350" s="17">
        <v>0.46351585866457501</v>
      </c>
      <c r="AH350" s="17">
        <v>0.27336036967240201</v>
      </c>
      <c r="AI350" s="17">
        <v>0.38919103080456702</v>
      </c>
      <c r="AJ350" s="17">
        <v>0.49036492488225902</v>
      </c>
      <c r="AK350" s="17">
        <v>0.47295051938217902</v>
      </c>
      <c r="AL350" s="17">
        <v>0.49453622141151898</v>
      </c>
      <c r="AM350" s="17">
        <v>0.39054505141078699</v>
      </c>
      <c r="AN350" s="17">
        <v>0.43600501328094998</v>
      </c>
      <c r="AO350" s="17">
        <v>0.49190103782099998</v>
      </c>
      <c r="AP350" s="17">
        <v>0.42870719769990601</v>
      </c>
      <c r="AQ350" s="17">
        <v>0.38893309275517302</v>
      </c>
      <c r="AR350" s="17">
        <v>0.37870572951845</v>
      </c>
      <c r="AS350" s="17">
        <v>0.45780552863622898</v>
      </c>
      <c r="AT350" s="17">
        <v>0.61361608636480303</v>
      </c>
      <c r="AU350" s="17">
        <v>0.59095281108499798</v>
      </c>
      <c r="AV350" s="17"/>
      <c r="AW350" s="17">
        <v>0.437532202604627</v>
      </c>
      <c r="AX350" s="17">
        <v>0.447497290851888</v>
      </c>
      <c r="AY350" s="17"/>
      <c r="AZ350" s="17">
        <v>0.39002065209596198</v>
      </c>
      <c r="BA350" s="17">
        <v>0.45328138991323502</v>
      </c>
      <c r="BB350" s="17"/>
      <c r="BC350" s="17">
        <v>0.42135743986861601</v>
      </c>
      <c r="BD350" s="17">
        <v>0.45348224098940798</v>
      </c>
      <c r="BE350" s="17"/>
      <c r="BF350" s="17">
        <v>0.42757558888760799</v>
      </c>
      <c r="BG350" s="17">
        <v>0.44289803069906403</v>
      </c>
      <c r="BH350" s="17"/>
      <c r="BI350" s="17">
        <v>0.54011041224173295</v>
      </c>
      <c r="BJ350" s="17">
        <v>0.358278006279109</v>
      </c>
      <c r="BK350" s="17">
        <v>0.39422081430496902</v>
      </c>
      <c r="BL350" s="17">
        <v>0.56049009533875205</v>
      </c>
      <c r="BM350" s="17">
        <v>0.48017501210865299</v>
      </c>
      <c r="BN350" s="17"/>
      <c r="BO350" s="17">
        <v>0.38303330765072302</v>
      </c>
      <c r="BP350" s="17">
        <v>0.548287246850514</v>
      </c>
      <c r="BQ350" s="17">
        <v>0.36911920680777699</v>
      </c>
      <c r="BR350" s="17">
        <v>0.55579844842799797</v>
      </c>
      <c r="BS350" s="17">
        <v>0.38537247778133998</v>
      </c>
      <c r="BT350" s="17">
        <v>0.35218724520274097</v>
      </c>
      <c r="BU350" s="17"/>
      <c r="BV350" s="17">
        <v>0.370980672605284</v>
      </c>
      <c r="BW350" s="17">
        <v>0.33471799638800698</v>
      </c>
      <c r="BX350" s="17"/>
      <c r="BY350" s="17">
        <v>0.45369820031924502</v>
      </c>
      <c r="BZ350" s="17"/>
      <c r="CA350" s="17">
        <v>0.36313081478506398</v>
      </c>
      <c r="CB350" s="17"/>
      <c r="CC350" s="17">
        <v>0.36929893500116501</v>
      </c>
    </row>
    <row r="351" spans="2:81" x14ac:dyDescent="0.3">
      <c r="B351" t="s">
        <v>193</v>
      </c>
      <c r="C351" s="17">
        <v>0.25711081570014999</v>
      </c>
      <c r="D351" s="17">
        <v>0.282099317387077</v>
      </c>
      <c r="E351" s="17">
        <v>0.23066487210087699</v>
      </c>
      <c r="F351" s="17"/>
      <c r="G351" s="17">
        <v>0.28652875200740302</v>
      </c>
      <c r="H351" s="17">
        <v>0.21557070441863199</v>
      </c>
      <c r="I351" s="17">
        <v>0.27842579723254401</v>
      </c>
      <c r="J351" s="17">
        <v>0.28955536123491099</v>
      </c>
      <c r="K351" s="17">
        <v>0.23814784683866</v>
      </c>
      <c r="L351" s="17">
        <v>0.24037656685181499</v>
      </c>
      <c r="M351" s="17"/>
      <c r="N351" s="17">
        <v>0.29697195826026601</v>
      </c>
      <c r="O351" s="17">
        <v>0.25325249350194901</v>
      </c>
      <c r="P351" s="17">
        <v>0.23201973792762001</v>
      </c>
      <c r="Q351" s="17">
        <v>0.240450561789704</v>
      </c>
      <c r="R351" s="17"/>
      <c r="S351" s="17">
        <v>0.263330946811489</v>
      </c>
      <c r="T351" s="17">
        <v>0.29223115125153198</v>
      </c>
      <c r="U351" s="17">
        <v>0.26568200963820598</v>
      </c>
      <c r="V351" s="17">
        <v>0.204024362960573</v>
      </c>
      <c r="W351" s="17">
        <v>0.27517481066070398</v>
      </c>
      <c r="X351" s="17">
        <v>0.25737267850864998</v>
      </c>
      <c r="Y351" s="17">
        <v>0.235447949128474</v>
      </c>
      <c r="Z351" s="17">
        <v>0.31015414976461603</v>
      </c>
      <c r="AA351" s="17">
        <v>0.20516447426034501</v>
      </c>
      <c r="AB351" s="17">
        <v>0.28883099316496202</v>
      </c>
      <c r="AC351" s="17">
        <v>0.21953678821273501</v>
      </c>
      <c r="AD351" s="17">
        <v>0.31508750190423701</v>
      </c>
      <c r="AE351" s="17"/>
      <c r="AF351" s="17">
        <v>0.177718545434184</v>
      </c>
      <c r="AG351" s="17">
        <v>0.26207652390466701</v>
      </c>
      <c r="AH351" s="17">
        <v>0.28035707294238599</v>
      </c>
      <c r="AI351" s="17">
        <v>0.26754179585134003</v>
      </c>
      <c r="AJ351" s="17">
        <v>0.235331925446785</v>
      </c>
      <c r="AK351" s="17">
        <v>0.24487363409485899</v>
      </c>
      <c r="AL351" s="17">
        <v>0.222789977202243</v>
      </c>
      <c r="AM351" s="17">
        <v>0.27276423286207302</v>
      </c>
      <c r="AN351" s="17">
        <v>0.28711385301689102</v>
      </c>
      <c r="AO351" s="17">
        <v>0.23089373246626099</v>
      </c>
      <c r="AP351" s="17">
        <v>0.25934855457167699</v>
      </c>
      <c r="AQ351" s="17">
        <v>0.32521007158736498</v>
      </c>
      <c r="AR351" s="17">
        <v>0.31144413831415602</v>
      </c>
      <c r="AS351" s="17">
        <v>0.301027202241757</v>
      </c>
      <c r="AT351" s="17">
        <v>0.192516063853229</v>
      </c>
      <c r="AU351" s="17">
        <v>0.23283587786087001</v>
      </c>
      <c r="AV351" s="17"/>
      <c r="AW351" s="17">
        <v>0.25721728787625397</v>
      </c>
      <c r="AX351" s="17">
        <v>0.25623185538674198</v>
      </c>
      <c r="AY351" s="17"/>
      <c r="AZ351" s="17">
        <v>0.24218965660849101</v>
      </c>
      <c r="BA351" s="17">
        <v>0.26043406626903998</v>
      </c>
      <c r="BB351" s="17"/>
      <c r="BC351" s="17">
        <v>0.25243320967569199</v>
      </c>
      <c r="BD351" s="17">
        <v>0.25852271986203701</v>
      </c>
      <c r="BE351" s="17"/>
      <c r="BF351" s="17">
        <v>0.20519581937543399</v>
      </c>
      <c r="BG351" s="17">
        <v>0.26128258465293602</v>
      </c>
      <c r="BH351" s="17"/>
      <c r="BI351" s="17">
        <v>0.172779144257384</v>
      </c>
      <c r="BJ351" s="17">
        <v>0.34305711388979399</v>
      </c>
      <c r="BK351" s="17">
        <v>0.342339076288175</v>
      </c>
      <c r="BL351" s="17">
        <v>0.144075153356654</v>
      </c>
      <c r="BM351" s="17">
        <v>0.220274667896068</v>
      </c>
      <c r="BN351" s="17"/>
      <c r="BO351" s="17">
        <v>0.33483394734458599</v>
      </c>
      <c r="BP351" s="17">
        <v>0.18777893136401799</v>
      </c>
      <c r="BQ351" s="17">
        <v>0.32923590847402501</v>
      </c>
      <c r="BR351" s="17">
        <v>0.17830904096990199</v>
      </c>
      <c r="BS351" s="17">
        <v>0.30097681219100297</v>
      </c>
      <c r="BT351" s="17">
        <v>0.25475555530597899</v>
      </c>
      <c r="BU351" s="17"/>
      <c r="BV351" s="17">
        <v>0.33879228782698401</v>
      </c>
      <c r="BW351" s="17">
        <v>0.35096721257644298</v>
      </c>
      <c r="BX351" s="17"/>
      <c r="BY351" s="17">
        <v>0.26484364366128199</v>
      </c>
      <c r="BZ351" s="17"/>
      <c r="CA351" s="17">
        <v>0.36294070992113903</v>
      </c>
      <c r="CB351" s="17"/>
      <c r="CC351" s="17">
        <v>0.32871298577212998</v>
      </c>
    </row>
    <row r="352" spans="2:81" x14ac:dyDescent="0.3">
      <c r="B352" t="s">
        <v>194</v>
      </c>
      <c r="C352" s="17">
        <v>0.184647522119255</v>
      </c>
      <c r="D352" s="17">
        <v>0.18461272877350199</v>
      </c>
      <c r="E352" s="17">
        <v>0.18847067656345101</v>
      </c>
      <c r="F352" s="17"/>
      <c r="G352" s="17">
        <v>8.0914410631748895E-2</v>
      </c>
      <c r="H352" s="17">
        <v>0.23701893673213101</v>
      </c>
      <c r="I352" s="17">
        <v>0.19219348682270801</v>
      </c>
      <c r="J352" s="17">
        <v>0.11975893185960999</v>
      </c>
      <c r="K352" s="17">
        <v>0.22925997002837301</v>
      </c>
      <c r="L352" s="17">
        <v>0.22790758933456401</v>
      </c>
      <c r="M352" s="17"/>
      <c r="N352" s="17">
        <v>0.17029907051436599</v>
      </c>
      <c r="O352" s="17">
        <v>0.18219059155445</v>
      </c>
      <c r="P352" s="17">
        <v>0.21562446120008999</v>
      </c>
      <c r="Q352" s="17">
        <v>0.17481611997864099</v>
      </c>
      <c r="R352" s="17"/>
      <c r="S352" s="17">
        <v>0.193770065388191</v>
      </c>
      <c r="T352" s="17">
        <v>0.126784698618191</v>
      </c>
      <c r="U352" s="17">
        <v>0.159375559658753</v>
      </c>
      <c r="V352" s="17">
        <v>0.32956959881898601</v>
      </c>
      <c r="W352" s="17">
        <v>9.2675742419693605E-2</v>
      </c>
      <c r="X352" s="17">
        <v>0.18325454454263301</v>
      </c>
      <c r="Y352" s="17">
        <v>0.25853683691981499</v>
      </c>
      <c r="Z352" s="17">
        <v>5.9935412237393799E-2</v>
      </c>
      <c r="AA352" s="17">
        <v>0.261061429077242</v>
      </c>
      <c r="AB352" s="17">
        <v>0.11701216047655399</v>
      </c>
      <c r="AC352" s="17">
        <v>0.21311277785070301</v>
      </c>
      <c r="AD352" s="17">
        <v>8.6212796950478301E-2</v>
      </c>
      <c r="AE352" s="17"/>
      <c r="AF352" s="17">
        <v>0.24468695332061199</v>
      </c>
      <c r="AG352" s="17">
        <v>0.201439334759908</v>
      </c>
      <c r="AH352" s="17">
        <v>-6.9967032699842502E-3</v>
      </c>
      <c r="AI352" s="17">
        <v>0.12164923495322599</v>
      </c>
      <c r="AJ352" s="17">
        <v>0.25503299943547397</v>
      </c>
      <c r="AK352" s="17">
        <v>0.22807688528732001</v>
      </c>
      <c r="AL352" s="17">
        <v>0.27174624420927601</v>
      </c>
      <c r="AM352" s="17">
        <v>0.117780818548713</v>
      </c>
      <c r="AN352" s="17">
        <v>0.14889116026405899</v>
      </c>
      <c r="AO352" s="17">
        <v>0.26100730535473898</v>
      </c>
      <c r="AP352" s="17">
        <v>0.16935864312822899</v>
      </c>
      <c r="AQ352" s="17">
        <v>6.3723021167807606E-2</v>
      </c>
      <c r="AR352" s="17">
        <v>6.72615912042933E-2</v>
      </c>
      <c r="AS352" s="17">
        <v>0.15677832639447301</v>
      </c>
      <c r="AT352" s="17">
        <v>0.42110002251157502</v>
      </c>
      <c r="AU352" s="17">
        <v>0.35811693322412902</v>
      </c>
      <c r="AV352" s="17"/>
      <c r="AW352" s="17">
        <v>0.18031491472837299</v>
      </c>
      <c r="AX352" s="17">
        <v>0.19126543546514499</v>
      </c>
      <c r="AY352" s="17"/>
      <c r="AZ352" s="17">
        <v>0.147830995487471</v>
      </c>
      <c r="BA352" s="17">
        <v>0.19284732364419499</v>
      </c>
      <c r="BB352" s="17"/>
      <c r="BC352" s="17">
        <v>0.16892423019292299</v>
      </c>
      <c r="BD352" s="17">
        <v>0.194959521127371</v>
      </c>
      <c r="BE352" s="17"/>
      <c r="BF352" s="17">
        <v>0.222379769512174</v>
      </c>
      <c r="BG352" s="17">
        <v>0.181615446046128</v>
      </c>
      <c r="BH352" s="17"/>
      <c r="BI352" s="17">
        <v>0.36733126798434901</v>
      </c>
      <c r="BJ352" s="17">
        <v>1.5220892389315E-2</v>
      </c>
      <c r="BK352" s="17">
        <v>5.1881738016793501E-2</v>
      </c>
      <c r="BL352" s="17">
        <v>0.416414941982098</v>
      </c>
      <c r="BM352" s="17">
        <v>0.25990034421258501</v>
      </c>
      <c r="BN352" s="17"/>
      <c r="BO352" s="17">
        <v>4.8199360306136897E-2</v>
      </c>
      <c r="BP352" s="17">
        <v>0.36050831548649598</v>
      </c>
      <c r="BQ352" s="17">
        <v>3.98832983337516E-2</v>
      </c>
      <c r="BR352" s="17">
        <v>0.377489407458096</v>
      </c>
      <c r="BS352" s="17">
        <v>8.4395665590336899E-2</v>
      </c>
      <c r="BT352" s="17">
        <v>9.7431689896761597E-2</v>
      </c>
      <c r="BU352" s="17"/>
      <c r="BV352" s="17">
        <v>3.2188384778299897E-2</v>
      </c>
      <c r="BW352" s="17">
        <v>-1.6249216188435601E-2</v>
      </c>
      <c r="BX352" s="17"/>
      <c r="BY352" s="17">
        <v>0.188854556657963</v>
      </c>
      <c r="BZ352" s="17"/>
      <c r="CA352" s="17">
        <v>1.9010486392495601E-4</v>
      </c>
      <c r="CB352" s="17"/>
      <c r="CC352" s="17">
        <v>4.05859492290351E-2</v>
      </c>
    </row>
    <row r="353" spans="2:81" x14ac:dyDescent="0.3">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row>
    <row r="354" spans="2:81" x14ac:dyDescent="0.3">
      <c r="B354" s="6" t="s">
        <v>247</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row>
    <row r="355" spans="2:81" x14ac:dyDescent="0.3">
      <c r="B355" s="24" t="s">
        <v>94</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row>
    <row r="356" spans="2:81" x14ac:dyDescent="0.3">
      <c r="B356" t="s">
        <v>230</v>
      </c>
      <c r="C356" s="17">
        <v>0.19633591298820099</v>
      </c>
      <c r="D356" s="17">
        <v>0.20848528260385299</v>
      </c>
      <c r="E356" s="17">
        <v>0.18320562486137901</v>
      </c>
      <c r="F356" s="17"/>
      <c r="G356" s="17">
        <v>0.260275778156212</v>
      </c>
      <c r="H356" s="17">
        <v>0.25220305776558199</v>
      </c>
      <c r="I356" s="17">
        <v>0.224600845788091</v>
      </c>
      <c r="J356" s="17">
        <v>0.19121378221754401</v>
      </c>
      <c r="K356" s="17">
        <v>0.130338830124059</v>
      </c>
      <c r="L356" s="17">
        <v>0.13371958338770701</v>
      </c>
      <c r="M356" s="17"/>
      <c r="N356" s="17">
        <v>0.21640151775956101</v>
      </c>
      <c r="O356" s="17">
        <v>0.183764091138091</v>
      </c>
      <c r="P356" s="17">
        <v>0.19256651351175799</v>
      </c>
      <c r="Q356" s="17">
        <v>0.190266746521777</v>
      </c>
      <c r="R356" s="17"/>
      <c r="S356" s="17">
        <v>0.248268900558299</v>
      </c>
      <c r="T356" s="17">
        <v>0.188605922903403</v>
      </c>
      <c r="U356" s="17">
        <v>0.165884385035826</v>
      </c>
      <c r="V356" s="17">
        <v>0.15208652430724701</v>
      </c>
      <c r="W356" s="17">
        <v>0.201808923122725</v>
      </c>
      <c r="X356" s="17">
        <v>0.219242812308961</v>
      </c>
      <c r="Y356" s="17">
        <v>0.117237509322578</v>
      </c>
      <c r="Z356" s="17">
        <v>0.184867686876035</v>
      </c>
      <c r="AA356" s="17">
        <v>0.19854321051636101</v>
      </c>
      <c r="AB356" s="17">
        <v>0.28196522280964298</v>
      </c>
      <c r="AC356" s="17">
        <v>0.134286734921996</v>
      </c>
      <c r="AD356" s="17">
        <v>0.18459433128914199</v>
      </c>
      <c r="AE356" s="17"/>
      <c r="AF356" s="17">
        <v>0.42136351938077099</v>
      </c>
      <c r="AG356" s="17">
        <v>0.26148815288975003</v>
      </c>
      <c r="AH356" s="17">
        <v>0.25439762026757501</v>
      </c>
      <c r="AI356" s="17">
        <v>0.18992814671827399</v>
      </c>
      <c r="AJ356" s="17">
        <v>0.223971287939951</v>
      </c>
      <c r="AK356" s="17">
        <v>0.15045400228592001</v>
      </c>
      <c r="AL356" s="17">
        <v>0.220016776615342</v>
      </c>
      <c r="AM356" s="17">
        <v>0.1067140674134</v>
      </c>
      <c r="AN356" s="17">
        <v>0.16407903467056301</v>
      </c>
      <c r="AO356" s="17">
        <v>0.195097931956041</v>
      </c>
      <c r="AP356" s="17">
        <v>0.199340382864444</v>
      </c>
      <c r="AQ356" s="17">
        <v>0.16697900228904</v>
      </c>
      <c r="AR356" s="17">
        <v>0.246839408400924</v>
      </c>
      <c r="AS356" s="17">
        <v>0.116405371810063</v>
      </c>
      <c r="AT356" s="17">
        <v>0.21015217283204099</v>
      </c>
      <c r="AU356" s="17">
        <v>0.31618672056285402</v>
      </c>
      <c r="AV356" s="17"/>
      <c r="AW356" s="17">
        <v>0.19695445419371199</v>
      </c>
      <c r="AX356" s="17">
        <v>0.19550366436453701</v>
      </c>
      <c r="AY356" s="17"/>
      <c r="AZ356" s="17">
        <v>0.21942623935873101</v>
      </c>
      <c r="BA356" s="17">
        <v>0.19119321999931499</v>
      </c>
      <c r="BB356" s="17"/>
      <c r="BC356" s="17">
        <v>0.243626393533421</v>
      </c>
      <c r="BD356" s="17">
        <v>0.161355408416299</v>
      </c>
      <c r="BE356" s="17"/>
      <c r="BF356" s="17">
        <v>0.18693000164187201</v>
      </c>
      <c r="BG356" s="17">
        <v>0.19709175025498701</v>
      </c>
      <c r="BH356" s="17"/>
      <c r="BI356" s="17">
        <v>0.13280368743756199</v>
      </c>
      <c r="BJ356" s="17">
        <v>0.242845974748509</v>
      </c>
      <c r="BK356" s="17">
        <v>0.20890551491876699</v>
      </c>
      <c r="BL356" s="17">
        <v>0.14264326704133201</v>
      </c>
      <c r="BM356" s="17">
        <v>0.21275739449754799</v>
      </c>
      <c r="BN356" s="17"/>
      <c r="BO356" s="17">
        <v>0.23927446374318401</v>
      </c>
      <c r="BP356" s="17">
        <v>0.14969014157871</v>
      </c>
      <c r="BQ356" s="17">
        <v>0.234838436247189</v>
      </c>
      <c r="BR356" s="17">
        <v>0.15785598894942801</v>
      </c>
      <c r="BS356" s="17">
        <v>0.28391999567245302</v>
      </c>
      <c r="BT356" s="17">
        <v>0.14977311079435199</v>
      </c>
      <c r="BU356" s="17"/>
      <c r="BV356" s="17">
        <v>0.23501552469732701</v>
      </c>
      <c r="BW356" s="17">
        <v>0.257369341411889</v>
      </c>
      <c r="BX356" s="17"/>
      <c r="BY356" s="17">
        <v>0.25796407433312402</v>
      </c>
      <c r="BZ356" s="17"/>
      <c r="CA356" s="17">
        <v>0.28327074390036799</v>
      </c>
      <c r="CB356" s="17"/>
      <c r="CC356" s="17">
        <v>0.24590221496694101</v>
      </c>
    </row>
    <row r="357" spans="2:81" x14ac:dyDescent="0.3">
      <c r="B357" t="s">
        <v>231</v>
      </c>
      <c r="C357" s="17">
        <v>0.36138373173847599</v>
      </c>
      <c r="D357" s="17">
        <v>0.36832693887254297</v>
      </c>
      <c r="E357" s="17">
        <v>0.35412729517859398</v>
      </c>
      <c r="F357" s="17"/>
      <c r="G357" s="17">
        <v>0.37147887873123098</v>
      </c>
      <c r="H357" s="17">
        <v>0.36954617333420903</v>
      </c>
      <c r="I357" s="17">
        <v>0.36618517860120198</v>
      </c>
      <c r="J357" s="17">
        <v>0.36456314309944898</v>
      </c>
      <c r="K357" s="17">
        <v>0.35118275000090698</v>
      </c>
      <c r="L357" s="17">
        <v>0.34838042570524103</v>
      </c>
      <c r="M357" s="17"/>
      <c r="N357" s="17">
        <v>0.346008089003563</v>
      </c>
      <c r="O357" s="17">
        <v>0.36318629031248501</v>
      </c>
      <c r="P357" s="17">
        <v>0.34675503074259401</v>
      </c>
      <c r="Q357" s="17">
        <v>0.38981436355015298</v>
      </c>
      <c r="R357" s="17"/>
      <c r="S357" s="17">
        <v>0.38270364891282699</v>
      </c>
      <c r="T357" s="17">
        <v>0.35812495954916002</v>
      </c>
      <c r="U357" s="17">
        <v>0.33850242450176499</v>
      </c>
      <c r="V357" s="17">
        <v>0.388524588442899</v>
      </c>
      <c r="W357" s="17">
        <v>0.39284766699541701</v>
      </c>
      <c r="X357" s="17">
        <v>0.32434710820340401</v>
      </c>
      <c r="Y357" s="17">
        <v>0.35442821601386998</v>
      </c>
      <c r="Z357" s="17">
        <v>0.346717230573442</v>
      </c>
      <c r="AA357" s="17">
        <v>0.373339705912419</v>
      </c>
      <c r="AB357" s="17">
        <v>0.31381173838808302</v>
      </c>
      <c r="AC357" s="17">
        <v>0.46513678454669399</v>
      </c>
      <c r="AD357" s="17">
        <v>0.258325702148331</v>
      </c>
      <c r="AE357" s="17"/>
      <c r="AF357" s="17">
        <v>0.29493846240232102</v>
      </c>
      <c r="AG357" s="17">
        <v>0.30203384725885202</v>
      </c>
      <c r="AH357" s="17">
        <v>0.27405767694760402</v>
      </c>
      <c r="AI357" s="17">
        <v>0.34632770162409598</v>
      </c>
      <c r="AJ357" s="17">
        <v>0.374635070501804</v>
      </c>
      <c r="AK357" s="17">
        <v>0.45364408166470599</v>
      </c>
      <c r="AL357" s="17">
        <v>0.344849838430698</v>
      </c>
      <c r="AM357" s="17">
        <v>0.38333167605076701</v>
      </c>
      <c r="AN357" s="17">
        <v>0.37059430750667299</v>
      </c>
      <c r="AO357" s="17">
        <v>0.314156632641235</v>
      </c>
      <c r="AP357" s="17">
        <v>0.31495932520453601</v>
      </c>
      <c r="AQ357" s="17">
        <v>0.38399272449320798</v>
      </c>
      <c r="AR357" s="17">
        <v>0.41194986228550001</v>
      </c>
      <c r="AS357" s="17">
        <v>0.42175488942441403</v>
      </c>
      <c r="AT357" s="17">
        <v>0.31329710845254699</v>
      </c>
      <c r="AU357" s="17">
        <v>0.38868606762658398</v>
      </c>
      <c r="AV357" s="17"/>
      <c r="AW357" s="17">
        <v>0.36649273365924401</v>
      </c>
      <c r="AX357" s="17">
        <v>0.354023779737417</v>
      </c>
      <c r="AY357" s="17"/>
      <c r="AZ357" s="17">
        <v>0.339235275290654</v>
      </c>
      <c r="BA357" s="17">
        <v>0.36631665082593701</v>
      </c>
      <c r="BB357" s="17"/>
      <c r="BC357" s="17">
        <v>0.36412411588510302</v>
      </c>
      <c r="BD357" s="17">
        <v>0.35844910738020103</v>
      </c>
      <c r="BE357" s="17"/>
      <c r="BF357" s="17">
        <v>0.38664252274315197</v>
      </c>
      <c r="BG357" s="17">
        <v>0.35935399375218902</v>
      </c>
      <c r="BH357" s="17"/>
      <c r="BI357" s="17">
        <v>0.34668308049644603</v>
      </c>
      <c r="BJ357" s="17">
        <v>0.40770326891708197</v>
      </c>
      <c r="BK357" s="17">
        <v>0.39679570440482798</v>
      </c>
      <c r="BL357" s="17">
        <v>0.33067979937775299</v>
      </c>
      <c r="BM357" s="17">
        <v>0.36384310854324198</v>
      </c>
      <c r="BN357" s="17"/>
      <c r="BO357" s="17">
        <v>0.41922191241307599</v>
      </c>
      <c r="BP357" s="17">
        <v>0.38097721008283603</v>
      </c>
      <c r="BQ357" s="17">
        <v>0.36638439393216898</v>
      </c>
      <c r="BR357" s="17">
        <v>0.333971973191798</v>
      </c>
      <c r="BS357" s="17">
        <v>0.35885882528367602</v>
      </c>
      <c r="BT357" s="17">
        <v>0.32101313335146497</v>
      </c>
      <c r="BU357" s="17"/>
      <c r="BV357" s="17">
        <v>0.41818615559334799</v>
      </c>
      <c r="BW357" s="17">
        <v>0.38826034981345903</v>
      </c>
      <c r="BX357" s="17"/>
      <c r="BY357" s="17">
        <v>0.35233352473352397</v>
      </c>
      <c r="BZ357" s="17"/>
      <c r="CA357" s="17">
        <v>0.39629840574245501</v>
      </c>
      <c r="CB357" s="17"/>
      <c r="CC357" s="17">
        <v>0.42062967761290698</v>
      </c>
    </row>
    <row r="358" spans="2:81" x14ac:dyDescent="0.3">
      <c r="B358" t="s">
        <v>232</v>
      </c>
      <c r="C358" s="17">
        <v>0.232316810357444</v>
      </c>
      <c r="D358" s="17">
        <v>0.220965866296469</v>
      </c>
      <c r="E358" s="17">
        <v>0.244316348606228</v>
      </c>
      <c r="F358" s="17"/>
      <c r="G358" s="17">
        <v>0.24426080752356599</v>
      </c>
      <c r="H358" s="17">
        <v>0.19709317221377001</v>
      </c>
      <c r="I358" s="17">
        <v>0.18321149962387701</v>
      </c>
      <c r="J358" s="17">
        <v>0.22160533270807001</v>
      </c>
      <c r="K358" s="17">
        <v>0.27912773058576101</v>
      </c>
      <c r="L358" s="17">
        <v>0.27006787786837499</v>
      </c>
      <c r="M358" s="17"/>
      <c r="N358" s="17">
        <v>0.22910730291214401</v>
      </c>
      <c r="O358" s="17">
        <v>0.23285969422622199</v>
      </c>
      <c r="P358" s="17">
        <v>0.26121271663786999</v>
      </c>
      <c r="Q358" s="17">
        <v>0.20984223966573001</v>
      </c>
      <c r="R358" s="17"/>
      <c r="S358" s="17">
        <v>0.22340039767727901</v>
      </c>
      <c r="T358" s="17">
        <v>0.24261888592018599</v>
      </c>
      <c r="U358" s="17">
        <v>0.268873969680895</v>
      </c>
      <c r="V358" s="17">
        <v>0.214234222019653</v>
      </c>
      <c r="W358" s="17">
        <v>0.22784631237339301</v>
      </c>
      <c r="X358" s="17">
        <v>0.23267691153047301</v>
      </c>
      <c r="Y358" s="17">
        <v>0.26989706992413498</v>
      </c>
      <c r="Z358" s="17">
        <v>0.187753349519342</v>
      </c>
      <c r="AA358" s="17">
        <v>0.24062648933532399</v>
      </c>
      <c r="AB358" s="17">
        <v>0.21318185646668</v>
      </c>
      <c r="AC358" s="17">
        <v>0.17654277399355101</v>
      </c>
      <c r="AD358" s="17">
        <v>0.273702978641154</v>
      </c>
      <c r="AE358" s="17"/>
      <c r="AF358" s="17">
        <v>0</v>
      </c>
      <c r="AG358" s="17">
        <v>0.225350268173135</v>
      </c>
      <c r="AH358" s="17">
        <v>0.25317915518834599</v>
      </c>
      <c r="AI358" s="17">
        <v>0.210926266927804</v>
      </c>
      <c r="AJ358" s="17">
        <v>0.23101951577362401</v>
      </c>
      <c r="AK358" s="17">
        <v>0.21435948149692799</v>
      </c>
      <c r="AL358" s="17">
        <v>0.23157175357821599</v>
      </c>
      <c r="AM358" s="17">
        <v>0.30116504604246003</v>
      </c>
      <c r="AN358" s="17">
        <v>0.24248134750949299</v>
      </c>
      <c r="AO358" s="17">
        <v>0.214096190917305</v>
      </c>
      <c r="AP358" s="17">
        <v>0.25757583934809403</v>
      </c>
      <c r="AQ358" s="17">
        <v>0.24459601414155199</v>
      </c>
      <c r="AR358" s="17">
        <v>0.17567288098397399</v>
      </c>
      <c r="AS358" s="17">
        <v>0.30119645755376501</v>
      </c>
      <c r="AT358" s="17">
        <v>0.22826601241699199</v>
      </c>
      <c r="AU358" s="17">
        <v>0.14989659992329099</v>
      </c>
      <c r="AV358" s="17"/>
      <c r="AW358" s="17">
        <v>0.239299560565506</v>
      </c>
      <c r="AX358" s="17">
        <v>0.22156637057182699</v>
      </c>
      <c r="AY358" s="17"/>
      <c r="AZ358" s="17">
        <v>0.22865579634452299</v>
      </c>
      <c r="BA358" s="17">
        <v>0.23313219385589801</v>
      </c>
      <c r="BB358" s="17"/>
      <c r="BC358" s="17">
        <v>0.200765996042511</v>
      </c>
      <c r="BD358" s="17">
        <v>0.25501447029596302</v>
      </c>
      <c r="BE358" s="17"/>
      <c r="BF358" s="17">
        <v>0.25675687137706998</v>
      </c>
      <c r="BG358" s="17">
        <v>0.23035286361789001</v>
      </c>
      <c r="BH358" s="17"/>
      <c r="BI358" s="17">
        <v>0.27175133162458198</v>
      </c>
      <c r="BJ358" s="17">
        <v>0.208022630494238</v>
      </c>
      <c r="BK358" s="17">
        <v>0.20366283011612099</v>
      </c>
      <c r="BL358" s="17">
        <v>0.25656852938271602</v>
      </c>
      <c r="BM358" s="17">
        <v>0.20490336509710999</v>
      </c>
      <c r="BN358" s="17"/>
      <c r="BO358" s="17">
        <v>0.19252718285991499</v>
      </c>
      <c r="BP358" s="17">
        <v>0.24498072007761901</v>
      </c>
      <c r="BQ358" s="17">
        <v>0.21446756216802401</v>
      </c>
      <c r="BR358" s="17">
        <v>0.26221861559395898</v>
      </c>
      <c r="BS358" s="17">
        <v>0.20847134302629</v>
      </c>
      <c r="BT358" s="17">
        <v>0.26797424703233602</v>
      </c>
      <c r="BU358" s="17"/>
      <c r="BV358" s="17">
        <v>0.20200521885322001</v>
      </c>
      <c r="BW358" s="17">
        <v>0.21918330134403299</v>
      </c>
      <c r="BX358" s="17"/>
      <c r="BY358" s="17">
        <v>0.25952674603225201</v>
      </c>
      <c r="BZ358" s="17"/>
      <c r="CA358" s="17">
        <v>0.21060781782430599</v>
      </c>
      <c r="CB358" s="17"/>
      <c r="CC358" s="17">
        <v>0.210989051800647</v>
      </c>
    </row>
    <row r="359" spans="2:81" x14ac:dyDescent="0.3">
      <c r="B359" t="s">
        <v>233</v>
      </c>
      <c r="C359" s="17">
        <v>0.11254331312028901</v>
      </c>
      <c r="D359" s="17">
        <v>0.115464576418804</v>
      </c>
      <c r="E359" s="17">
        <v>0.11013484196231101</v>
      </c>
      <c r="F359" s="17"/>
      <c r="G359" s="17">
        <v>4.6305584625731797E-2</v>
      </c>
      <c r="H359" s="17">
        <v>9.2789604624374203E-2</v>
      </c>
      <c r="I359" s="17">
        <v>0.14365227008628401</v>
      </c>
      <c r="J359" s="17">
        <v>0.104179907172473</v>
      </c>
      <c r="K359" s="17">
        <v>0.10960355130318999</v>
      </c>
      <c r="L359" s="17">
        <v>0.156349740764856</v>
      </c>
      <c r="M359" s="17"/>
      <c r="N359" s="17">
        <v>0.13025988264406799</v>
      </c>
      <c r="O359" s="17">
        <v>0.12670144177333001</v>
      </c>
      <c r="P359" s="17">
        <v>9.5617577112380198E-2</v>
      </c>
      <c r="Q359" s="17">
        <v>9.2718304199015097E-2</v>
      </c>
      <c r="R359" s="17"/>
      <c r="S359" s="17">
        <v>8.6054272324495307E-2</v>
      </c>
      <c r="T359" s="17">
        <v>0.10413520365728</v>
      </c>
      <c r="U359" s="17">
        <v>0.129910427980133</v>
      </c>
      <c r="V359" s="17">
        <v>0.136616133666108</v>
      </c>
      <c r="W359" s="17">
        <v>7.23168420566416E-2</v>
      </c>
      <c r="X359" s="17">
        <v>0.106341446929535</v>
      </c>
      <c r="Y359" s="17">
        <v>0.142649070096141</v>
      </c>
      <c r="Z359" s="17">
        <v>0.189902491733552</v>
      </c>
      <c r="AA359" s="17">
        <v>0.106405137520455</v>
      </c>
      <c r="AB359" s="17">
        <v>9.6586896579982595E-2</v>
      </c>
      <c r="AC359" s="17">
        <v>0.11913033874786499</v>
      </c>
      <c r="AD359" s="17">
        <v>0.142351204285697</v>
      </c>
      <c r="AE359" s="17"/>
      <c r="AF359" s="17">
        <v>8.8927453862851502E-2</v>
      </c>
      <c r="AG359" s="17">
        <v>6.9530179977105103E-2</v>
      </c>
      <c r="AH359" s="17">
        <v>9.0189620414807006E-2</v>
      </c>
      <c r="AI359" s="17">
        <v>0.123215367101291</v>
      </c>
      <c r="AJ359" s="17">
        <v>6.5395272609504104E-2</v>
      </c>
      <c r="AK359" s="17">
        <v>9.2292861020858805E-2</v>
      </c>
      <c r="AL359" s="17">
        <v>0.14343234320001</v>
      </c>
      <c r="AM359" s="17">
        <v>0.129762969559125</v>
      </c>
      <c r="AN359" s="17">
        <v>0.12633036649548701</v>
      </c>
      <c r="AO359" s="17">
        <v>0.17729844114357099</v>
      </c>
      <c r="AP359" s="17">
        <v>0.114850772235459</v>
      </c>
      <c r="AQ359" s="17">
        <v>0.13084364578775301</v>
      </c>
      <c r="AR359" s="17">
        <v>9.8223656859855901E-2</v>
      </c>
      <c r="AS359" s="17">
        <v>0.10157969125069199</v>
      </c>
      <c r="AT359" s="17">
        <v>0.181734925514624</v>
      </c>
      <c r="AU359" s="17">
        <v>9.2172244860784097E-2</v>
      </c>
      <c r="AV359" s="17"/>
      <c r="AW359" s="17">
        <v>0.115945318585899</v>
      </c>
      <c r="AX359" s="17">
        <v>0.10841601629891801</v>
      </c>
      <c r="AY359" s="17"/>
      <c r="AZ359" s="17">
        <v>0.11306875950959</v>
      </c>
      <c r="BA359" s="17">
        <v>0.11242628534775199</v>
      </c>
      <c r="BB359" s="17"/>
      <c r="BC359" s="17">
        <v>0.102557742984758</v>
      </c>
      <c r="BD359" s="17">
        <v>0.12090212335596</v>
      </c>
      <c r="BE359" s="17"/>
      <c r="BF359" s="17">
        <v>0.102813314987362</v>
      </c>
      <c r="BG359" s="17">
        <v>0.113325193251181</v>
      </c>
      <c r="BH359" s="17"/>
      <c r="BI359" s="17">
        <v>0.159434851108394</v>
      </c>
      <c r="BJ359" s="17">
        <v>7.9690010692171506E-2</v>
      </c>
      <c r="BK359" s="17">
        <v>0.102712919090628</v>
      </c>
      <c r="BL359" s="17">
        <v>0.151570047256117</v>
      </c>
      <c r="BM359" s="17">
        <v>8.6891204570884395E-2</v>
      </c>
      <c r="BN359" s="17"/>
      <c r="BO359" s="17">
        <v>8.4203975592468894E-2</v>
      </c>
      <c r="BP359" s="17">
        <v>0.13933793200151801</v>
      </c>
      <c r="BQ359" s="17">
        <v>0.10344172817146401</v>
      </c>
      <c r="BR359" s="17">
        <v>0.148314498193061</v>
      </c>
      <c r="BS359" s="17">
        <v>4.6348816117227097E-2</v>
      </c>
      <c r="BT359" s="17">
        <v>9.7746374865415403E-2</v>
      </c>
      <c r="BU359" s="17"/>
      <c r="BV359" s="17">
        <v>8.1358589874860096E-2</v>
      </c>
      <c r="BW359" s="17">
        <v>7.6595247668504299E-2</v>
      </c>
      <c r="BX359" s="17"/>
      <c r="BY359" s="17">
        <v>9.4070083778466901E-2</v>
      </c>
      <c r="BZ359" s="17"/>
      <c r="CA359" s="17">
        <v>6.4613446271914399E-2</v>
      </c>
      <c r="CB359" s="17"/>
      <c r="CC359" s="17">
        <v>7.3966580274114804E-2</v>
      </c>
    </row>
    <row r="360" spans="2:81" x14ac:dyDescent="0.3">
      <c r="B360" t="s">
        <v>234</v>
      </c>
      <c r="C360" s="17">
        <v>3.4860162035357398E-2</v>
      </c>
      <c r="D360" s="17">
        <v>3.1138810159098401E-2</v>
      </c>
      <c r="E360" s="17">
        <v>3.8631241680793897E-2</v>
      </c>
      <c r="F360" s="17"/>
      <c r="G360" s="17">
        <v>2.1713433544244199E-2</v>
      </c>
      <c r="H360" s="17">
        <v>2.6954738318275401E-2</v>
      </c>
      <c r="I360" s="17">
        <v>2.0397741271031101E-2</v>
      </c>
      <c r="J360" s="17">
        <v>3.8816460078010498E-2</v>
      </c>
      <c r="K360" s="17">
        <v>7.0247293352180204E-2</v>
      </c>
      <c r="L360" s="17">
        <v>3.4867358848289398E-2</v>
      </c>
      <c r="M360" s="17"/>
      <c r="N360" s="17">
        <v>3.4697042645407697E-2</v>
      </c>
      <c r="O360" s="17">
        <v>2.4883456802504401E-2</v>
      </c>
      <c r="P360" s="17">
        <v>4.6146829790777798E-2</v>
      </c>
      <c r="Q360" s="17">
        <v>3.5754635720621E-2</v>
      </c>
      <c r="R360" s="17"/>
      <c r="S360" s="17">
        <v>6.6260634153514804E-3</v>
      </c>
      <c r="T360" s="17">
        <v>4.3644215167278302E-2</v>
      </c>
      <c r="U360" s="17">
        <v>3.5412244644433398E-2</v>
      </c>
      <c r="V360" s="17">
        <v>5.9002568437221001E-2</v>
      </c>
      <c r="W360" s="17">
        <v>2.4589628807797099E-2</v>
      </c>
      <c r="X360" s="17">
        <v>4.2591713062118702E-2</v>
      </c>
      <c r="Y360" s="17">
        <v>4.4699386468292898E-2</v>
      </c>
      <c r="Z360" s="17">
        <v>3.56451080865407E-2</v>
      </c>
      <c r="AA360" s="17">
        <v>2.31622445821567E-2</v>
      </c>
      <c r="AB360" s="17">
        <v>3.4353352478606901E-2</v>
      </c>
      <c r="AC360" s="17">
        <v>4.2071026558357497E-2</v>
      </c>
      <c r="AD360" s="17">
        <v>6.0350523586303002E-2</v>
      </c>
      <c r="AE360" s="17"/>
      <c r="AF360" s="17">
        <v>0.104423181261926</v>
      </c>
      <c r="AG360" s="17">
        <v>1.9400696555786301E-2</v>
      </c>
      <c r="AH360" s="17">
        <v>5.2940601823184302E-2</v>
      </c>
      <c r="AI360" s="17">
        <v>6.7430188522727599E-2</v>
      </c>
      <c r="AJ360" s="17">
        <v>2.81067849465707E-2</v>
      </c>
      <c r="AK360" s="17">
        <v>4.83304158309757E-2</v>
      </c>
      <c r="AL360" s="17">
        <v>1.5147133567388201E-2</v>
      </c>
      <c r="AM360" s="17">
        <v>1.6800090878946301E-2</v>
      </c>
      <c r="AN360" s="17">
        <v>5.1923057731170001E-2</v>
      </c>
      <c r="AO360" s="17">
        <v>1.8616672451166501E-2</v>
      </c>
      <c r="AP360" s="17">
        <v>2.8883295125385799E-2</v>
      </c>
      <c r="AQ360" s="17">
        <v>4.0328734545978698E-2</v>
      </c>
      <c r="AR360" s="17">
        <v>3.9175228726446798E-2</v>
      </c>
      <c r="AS360" s="17">
        <v>2.7024604323441399E-2</v>
      </c>
      <c r="AT360" s="17">
        <v>2.96772655677978E-2</v>
      </c>
      <c r="AU360" s="17">
        <v>2.1323320346962198E-2</v>
      </c>
      <c r="AV360" s="17"/>
      <c r="AW360" s="17">
        <v>3.53392969459254E-2</v>
      </c>
      <c r="AX360" s="17">
        <v>3.4417068189425103E-2</v>
      </c>
      <c r="AY360" s="17"/>
      <c r="AZ360" s="17">
        <v>3.8808133614916702E-2</v>
      </c>
      <c r="BA360" s="17">
        <v>3.3980867155037502E-2</v>
      </c>
      <c r="BB360" s="17"/>
      <c r="BC360" s="17">
        <v>3.1949604285903002E-2</v>
      </c>
      <c r="BD360" s="17">
        <v>3.6689819100081199E-2</v>
      </c>
      <c r="BE360" s="17"/>
      <c r="BF360" s="17">
        <v>2.6795731449343201E-2</v>
      </c>
      <c r="BG360" s="17">
        <v>3.5508201012962502E-2</v>
      </c>
      <c r="BH360" s="17"/>
      <c r="BI360" s="17">
        <v>4.5223213376548797E-2</v>
      </c>
      <c r="BJ360" s="17">
        <v>1.45965273031351E-2</v>
      </c>
      <c r="BK360" s="17">
        <v>2.2272477380461099E-2</v>
      </c>
      <c r="BL360" s="17">
        <v>5.6720749245523498E-2</v>
      </c>
      <c r="BM360" s="17">
        <v>4.6587778479068302E-2</v>
      </c>
      <c r="BN360" s="17"/>
      <c r="BO360" s="17">
        <v>1.33132743739716E-2</v>
      </c>
      <c r="BP360" s="17">
        <v>4.1989011384920401E-2</v>
      </c>
      <c r="BQ360" s="17">
        <v>2.6378682297475701E-2</v>
      </c>
      <c r="BR360" s="17">
        <v>5.1332729280002098E-2</v>
      </c>
      <c r="BS360" s="17">
        <v>4.6194323491232599E-2</v>
      </c>
      <c r="BT360" s="17">
        <v>1.3634229782571901E-2</v>
      </c>
      <c r="BU360" s="17"/>
      <c r="BV360" s="17">
        <v>1.3301371250136701E-2</v>
      </c>
      <c r="BW360" s="17">
        <v>1.69986914343212E-2</v>
      </c>
      <c r="BX360" s="17"/>
      <c r="BY360" s="17">
        <v>1.41154694164252E-2</v>
      </c>
      <c r="BZ360" s="17"/>
      <c r="CA360" s="17">
        <v>1.2553267509468001E-2</v>
      </c>
      <c r="CB360" s="17"/>
      <c r="CC360" s="17">
        <v>1.3444281768187001E-2</v>
      </c>
    </row>
    <row r="361" spans="2:81" x14ac:dyDescent="0.3">
      <c r="B361" t="s">
        <v>92</v>
      </c>
      <c r="C361" s="17">
        <v>6.2560069760232304E-2</v>
      </c>
      <c r="D361" s="17">
        <v>5.56185256492326E-2</v>
      </c>
      <c r="E361" s="17">
        <v>6.95846477106946E-2</v>
      </c>
      <c r="F361" s="17"/>
      <c r="G361" s="17">
        <v>5.5965517419014003E-2</v>
      </c>
      <c r="H361" s="17">
        <v>6.1413253743789302E-2</v>
      </c>
      <c r="I361" s="17">
        <v>6.1952464629514002E-2</v>
      </c>
      <c r="J361" s="17">
        <v>7.9621374724453298E-2</v>
      </c>
      <c r="K361" s="17">
        <v>5.94998446339026E-2</v>
      </c>
      <c r="L361" s="17">
        <v>5.6615013425531997E-2</v>
      </c>
      <c r="M361" s="17"/>
      <c r="N361" s="17">
        <v>4.3526165035256498E-2</v>
      </c>
      <c r="O361" s="17">
        <v>6.8605025747367002E-2</v>
      </c>
      <c r="P361" s="17">
        <v>5.7701332204619503E-2</v>
      </c>
      <c r="Q361" s="17">
        <v>8.1603710342702807E-2</v>
      </c>
      <c r="R361" s="17"/>
      <c r="S361" s="17">
        <v>5.2946717111746998E-2</v>
      </c>
      <c r="T361" s="17">
        <v>6.2870812802692397E-2</v>
      </c>
      <c r="U361" s="17">
        <v>6.1416548156948199E-2</v>
      </c>
      <c r="V361" s="17">
        <v>4.9535963126871203E-2</v>
      </c>
      <c r="W361" s="17">
        <v>8.05906266440269E-2</v>
      </c>
      <c r="X361" s="17">
        <v>7.4800007965508994E-2</v>
      </c>
      <c r="Y361" s="17">
        <v>7.1088748174983105E-2</v>
      </c>
      <c r="Z361" s="17">
        <v>5.5114133211088302E-2</v>
      </c>
      <c r="AA361" s="17">
        <v>5.7923212133284101E-2</v>
      </c>
      <c r="AB361" s="17">
        <v>6.0100933277004498E-2</v>
      </c>
      <c r="AC361" s="17">
        <v>6.2832341231536998E-2</v>
      </c>
      <c r="AD361" s="17">
        <v>8.0675260049372505E-2</v>
      </c>
      <c r="AE361" s="17"/>
      <c r="AF361" s="17">
        <v>9.0347383092131098E-2</v>
      </c>
      <c r="AG361" s="17">
        <v>0.12219685514537</v>
      </c>
      <c r="AH361" s="17">
        <v>7.5235325358484997E-2</v>
      </c>
      <c r="AI361" s="17">
        <v>6.2172329105807903E-2</v>
      </c>
      <c r="AJ361" s="17">
        <v>7.6872068228545601E-2</v>
      </c>
      <c r="AK361" s="17">
        <v>4.0919157700611102E-2</v>
      </c>
      <c r="AL361" s="17">
        <v>4.49821546083451E-2</v>
      </c>
      <c r="AM361" s="17">
        <v>6.2226150055301098E-2</v>
      </c>
      <c r="AN361" s="17">
        <v>4.45918860866132E-2</v>
      </c>
      <c r="AO361" s="17">
        <v>8.0734130890681696E-2</v>
      </c>
      <c r="AP361" s="17">
        <v>8.4390385222081393E-2</v>
      </c>
      <c r="AQ361" s="17">
        <v>3.3259878742468399E-2</v>
      </c>
      <c r="AR361" s="17">
        <v>2.8138962743299301E-2</v>
      </c>
      <c r="AS361" s="17">
        <v>3.2038985637625E-2</v>
      </c>
      <c r="AT361" s="17">
        <v>3.6872515215997902E-2</v>
      </c>
      <c r="AU361" s="17">
        <v>3.17350466795241E-2</v>
      </c>
      <c r="AV361" s="17"/>
      <c r="AW361" s="17">
        <v>4.59686360497134E-2</v>
      </c>
      <c r="AX361" s="17">
        <v>8.60731008378747E-2</v>
      </c>
      <c r="AY361" s="17"/>
      <c r="AZ361" s="17">
        <v>6.0805795881585002E-2</v>
      </c>
      <c r="BA361" s="17">
        <v>6.2950782816060799E-2</v>
      </c>
      <c r="BB361" s="17"/>
      <c r="BC361" s="17">
        <v>5.6976147268303502E-2</v>
      </c>
      <c r="BD361" s="17">
        <v>6.75890714514958E-2</v>
      </c>
      <c r="BE361" s="17"/>
      <c r="BF361" s="17">
        <v>4.0061557801200499E-2</v>
      </c>
      <c r="BG361" s="17">
        <v>6.4367998110790706E-2</v>
      </c>
      <c r="BH361" s="17"/>
      <c r="BI361" s="17">
        <v>4.4103835956466997E-2</v>
      </c>
      <c r="BJ361" s="17">
        <v>4.7141587844864899E-2</v>
      </c>
      <c r="BK361" s="17">
        <v>6.5650554089195096E-2</v>
      </c>
      <c r="BL361" s="17">
        <v>6.1817607696558398E-2</v>
      </c>
      <c r="BM361" s="17">
        <v>8.5017148812146795E-2</v>
      </c>
      <c r="BN361" s="17"/>
      <c r="BO361" s="17">
        <v>5.14591910173849E-2</v>
      </c>
      <c r="BP361" s="17">
        <v>4.30249848743968E-2</v>
      </c>
      <c r="BQ361" s="17">
        <v>5.4489197183678298E-2</v>
      </c>
      <c r="BR361" s="17">
        <v>4.63061947917522E-2</v>
      </c>
      <c r="BS361" s="17">
        <v>5.6206696409121799E-2</v>
      </c>
      <c r="BT361" s="17">
        <v>0.14985890417386</v>
      </c>
      <c r="BU361" s="17"/>
      <c r="BV361" s="17">
        <v>5.0133139731107897E-2</v>
      </c>
      <c r="BW361" s="17">
        <v>4.15930683277934E-2</v>
      </c>
      <c r="BX361" s="17"/>
      <c r="BY361" s="17">
        <v>2.1990101706207701E-2</v>
      </c>
      <c r="BZ361" s="17"/>
      <c r="CA361" s="17">
        <v>3.2656318751488798E-2</v>
      </c>
      <c r="CB361" s="17"/>
      <c r="CC361" s="17">
        <v>3.5068193577202901E-2</v>
      </c>
    </row>
    <row r="362" spans="2:81" x14ac:dyDescent="0.3">
      <c r="B362" t="s">
        <v>192</v>
      </c>
      <c r="C362" s="17">
        <v>0.55771964472667801</v>
      </c>
      <c r="D362" s="17">
        <v>0.57681222147639599</v>
      </c>
      <c r="E362" s="17">
        <v>0.53733292003997302</v>
      </c>
      <c r="F362" s="17"/>
      <c r="G362" s="17">
        <v>0.63175465688744403</v>
      </c>
      <c r="H362" s="17">
        <v>0.62174923109979097</v>
      </c>
      <c r="I362" s="17">
        <v>0.59078602438929295</v>
      </c>
      <c r="J362" s="17">
        <v>0.55577692531699296</v>
      </c>
      <c r="K362" s="17">
        <v>0.48152158012496599</v>
      </c>
      <c r="L362" s="17">
        <v>0.48210000909294798</v>
      </c>
      <c r="M362" s="17"/>
      <c r="N362" s="17">
        <v>0.56240960676312401</v>
      </c>
      <c r="O362" s="17">
        <v>0.54695038145057595</v>
      </c>
      <c r="P362" s="17">
        <v>0.53932154425435197</v>
      </c>
      <c r="Q362" s="17">
        <v>0.58008111007193097</v>
      </c>
      <c r="R362" s="17"/>
      <c r="S362" s="17">
        <v>0.63097254947112702</v>
      </c>
      <c r="T362" s="17">
        <v>0.54673088245256296</v>
      </c>
      <c r="U362" s="17">
        <v>0.50438680953758996</v>
      </c>
      <c r="V362" s="17">
        <v>0.54061111275014695</v>
      </c>
      <c r="W362" s="17">
        <v>0.59465659011814098</v>
      </c>
      <c r="X362" s="17">
        <v>0.54358992051236499</v>
      </c>
      <c r="Y362" s="17">
        <v>0.47166572533644902</v>
      </c>
      <c r="Z362" s="17">
        <v>0.531584917449477</v>
      </c>
      <c r="AA362" s="17">
        <v>0.57188291642877997</v>
      </c>
      <c r="AB362" s="17">
        <v>0.59577696119772605</v>
      </c>
      <c r="AC362" s="17">
        <v>0.59942351946868999</v>
      </c>
      <c r="AD362" s="17">
        <v>0.44292003343747299</v>
      </c>
      <c r="AE362" s="17"/>
      <c r="AF362" s="17">
        <v>0.71630198178309201</v>
      </c>
      <c r="AG362" s="17">
        <v>0.56352200014860299</v>
      </c>
      <c r="AH362" s="17">
        <v>0.52845529721517803</v>
      </c>
      <c r="AI362" s="17">
        <v>0.53625584834236995</v>
      </c>
      <c r="AJ362" s="17">
        <v>0.59860635844175503</v>
      </c>
      <c r="AK362" s="17">
        <v>0.60409808395062703</v>
      </c>
      <c r="AL362" s="17">
        <v>0.56486661504603997</v>
      </c>
      <c r="AM362" s="17">
        <v>0.49004574346416702</v>
      </c>
      <c r="AN362" s="17">
        <v>0.53467334217723606</v>
      </c>
      <c r="AO362" s="17">
        <v>0.50925456459727603</v>
      </c>
      <c r="AP362" s="17">
        <v>0.51429970806897995</v>
      </c>
      <c r="AQ362" s="17">
        <v>0.55097172678224804</v>
      </c>
      <c r="AR362" s="17">
        <v>0.65878927068642401</v>
      </c>
      <c r="AS362" s="17">
        <v>0.53816026123447702</v>
      </c>
      <c r="AT362" s="17">
        <v>0.52344928128458801</v>
      </c>
      <c r="AU362" s="17">
        <v>0.70487278818943899</v>
      </c>
      <c r="AV362" s="17"/>
      <c r="AW362" s="17">
        <v>0.563447187852956</v>
      </c>
      <c r="AX362" s="17">
        <v>0.54952744410195498</v>
      </c>
      <c r="AY362" s="17"/>
      <c r="AZ362" s="17">
        <v>0.55866151464938496</v>
      </c>
      <c r="BA362" s="17">
        <v>0.55750987082525205</v>
      </c>
      <c r="BB362" s="17"/>
      <c r="BC362" s="17">
        <v>0.60775050941852404</v>
      </c>
      <c r="BD362" s="17">
        <v>0.5198045157965</v>
      </c>
      <c r="BE362" s="17"/>
      <c r="BF362" s="17">
        <v>0.57357252438502404</v>
      </c>
      <c r="BG362" s="17">
        <v>0.55644574400717695</v>
      </c>
      <c r="BH362" s="17"/>
      <c r="BI362" s="17">
        <v>0.47948676793400902</v>
      </c>
      <c r="BJ362" s="17">
        <v>0.65054924366558997</v>
      </c>
      <c r="BK362" s="17">
        <v>0.605701219323595</v>
      </c>
      <c r="BL362" s="17">
        <v>0.473323066419086</v>
      </c>
      <c r="BM362" s="17">
        <v>0.57660050304079002</v>
      </c>
      <c r="BN362" s="17"/>
      <c r="BO362" s="17">
        <v>0.658496376156259</v>
      </c>
      <c r="BP362" s="17">
        <v>0.53066735166154599</v>
      </c>
      <c r="BQ362" s="17">
        <v>0.60122283017935796</v>
      </c>
      <c r="BR362" s="17">
        <v>0.49182796214122598</v>
      </c>
      <c r="BS362" s="17">
        <v>0.64277882095612904</v>
      </c>
      <c r="BT362" s="17">
        <v>0.47078624414581699</v>
      </c>
      <c r="BU362" s="17"/>
      <c r="BV362" s="17">
        <v>0.65320168029067505</v>
      </c>
      <c r="BW362" s="17">
        <v>0.64562969122534797</v>
      </c>
      <c r="BX362" s="17"/>
      <c r="BY362" s="17">
        <v>0.61029759906664804</v>
      </c>
      <c r="BZ362" s="17"/>
      <c r="CA362" s="17">
        <v>0.679569149642823</v>
      </c>
      <c r="CB362" s="17"/>
      <c r="CC362" s="17">
        <v>0.66653189257984802</v>
      </c>
    </row>
    <row r="363" spans="2:81" x14ac:dyDescent="0.3">
      <c r="B363" t="s">
        <v>193</v>
      </c>
      <c r="C363" s="17">
        <v>0.147403475155646</v>
      </c>
      <c r="D363" s="17">
        <v>0.14660338657790201</v>
      </c>
      <c r="E363" s="17">
        <v>0.14876608364310501</v>
      </c>
      <c r="F363" s="17"/>
      <c r="G363" s="17">
        <v>6.8019018169976006E-2</v>
      </c>
      <c r="H363" s="17">
        <v>0.11974434294265</v>
      </c>
      <c r="I363" s="17">
        <v>0.16405001135731501</v>
      </c>
      <c r="J363" s="17">
        <v>0.14299636725048401</v>
      </c>
      <c r="K363" s="17">
        <v>0.17985084465536999</v>
      </c>
      <c r="L363" s="17">
        <v>0.19121709961314501</v>
      </c>
      <c r="M363" s="17"/>
      <c r="N363" s="17">
        <v>0.164956925289475</v>
      </c>
      <c r="O363" s="17">
        <v>0.15158489857583399</v>
      </c>
      <c r="P363" s="17">
        <v>0.141764406903158</v>
      </c>
      <c r="Q363" s="17">
        <v>0.12847293991963599</v>
      </c>
      <c r="R363" s="17"/>
      <c r="S363" s="17">
        <v>9.2680335739846798E-2</v>
      </c>
      <c r="T363" s="17">
        <v>0.147779418824558</v>
      </c>
      <c r="U363" s="17">
        <v>0.16532267262456601</v>
      </c>
      <c r="V363" s="17">
        <v>0.19561870210332899</v>
      </c>
      <c r="W363" s="17">
        <v>9.6906470864438807E-2</v>
      </c>
      <c r="X363" s="17">
        <v>0.14893315999165399</v>
      </c>
      <c r="Y363" s="17">
        <v>0.187348456564433</v>
      </c>
      <c r="Z363" s="17">
        <v>0.22554759982009301</v>
      </c>
      <c r="AA363" s="17">
        <v>0.12956738210261201</v>
      </c>
      <c r="AB363" s="17">
        <v>0.13094024905859</v>
      </c>
      <c r="AC363" s="17">
        <v>0.16120136530622201</v>
      </c>
      <c r="AD363" s="17">
        <v>0.202701727872</v>
      </c>
      <c r="AE363" s="17"/>
      <c r="AF363" s="17">
        <v>0.19335063512477699</v>
      </c>
      <c r="AG363" s="17">
        <v>8.8930876532891306E-2</v>
      </c>
      <c r="AH363" s="17">
        <v>0.14313022223799099</v>
      </c>
      <c r="AI363" s="17">
        <v>0.190645555624018</v>
      </c>
      <c r="AJ363" s="17">
        <v>9.3502057556074797E-2</v>
      </c>
      <c r="AK363" s="17">
        <v>0.14062327685183501</v>
      </c>
      <c r="AL363" s="17">
        <v>0.158579476767398</v>
      </c>
      <c r="AM363" s="17">
        <v>0.14656306043807199</v>
      </c>
      <c r="AN363" s="17">
        <v>0.17825342422665699</v>
      </c>
      <c r="AO363" s="17">
        <v>0.19591511359473701</v>
      </c>
      <c r="AP363" s="17">
        <v>0.14373406736084501</v>
      </c>
      <c r="AQ363" s="17">
        <v>0.171172380333732</v>
      </c>
      <c r="AR363" s="17">
        <v>0.137398885586303</v>
      </c>
      <c r="AS363" s="17">
        <v>0.128604295574133</v>
      </c>
      <c r="AT363" s="17">
        <v>0.21141219108242101</v>
      </c>
      <c r="AU363" s="17">
        <v>0.11349556520774599</v>
      </c>
      <c r="AV363" s="17"/>
      <c r="AW363" s="17">
        <v>0.15128461553182401</v>
      </c>
      <c r="AX363" s="17">
        <v>0.142833084488343</v>
      </c>
      <c r="AY363" s="17"/>
      <c r="AZ363" s="17">
        <v>0.151876893124507</v>
      </c>
      <c r="BA363" s="17">
        <v>0.14640715250278899</v>
      </c>
      <c r="BB363" s="17"/>
      <c r="BC363" s="17">
        <v>0.13450734727066099</v>
      </c>
      <c r="BD363" s="17">
        <v>0.157591942456041</v>
      </c>
      <c r="BE363" s="17"/>
      <c r="BF363" s="17">
        <v>0.12960904643670501</v>
      </c>
      <c r="BG363" s="17">
        <v>0.14883339426414299</v>
      </c>
      <c r="BH363" s="17"/>
      <c r="BI363" s="17">
        <v>0.204658064484942</v>
      </c>
      <c r="BJ363" s="17">
        <v>9.4286537995306605E-2</v>
      </c>
      <c r="BK363" s="17">
        <v>0.12498539647109</v>
      </c>
      <c r="BL363" s="17">
        <v>0.20829079650164001</v>
      </c>
      <c r="BM363" s="17">
        <v>0.13347898304995301</v>
      </c>
      <c r="BN363" s="17"/>
      <c r="BO363" s="17">
        <v>9.7517249966440497E-2</v>
      </c>
      <c r="BP363" s="17">
        <v>0.18132694338643901</v>
      </c>
      <c r="BQ363" s="17">
        <v>0.12982041046894</v>
      </c>
      <c r="BR363" s="17">
        <v>0.19964722747306299</v>
      </c>
      <c r="BS363" s="17">
        <v>9.2543139608459696E-2</v>
      </c>
      <c r="BT363" s="17">
        <v>0.11138060464798701</v>
      </c>
      <c r="BU363" s="17"/>
      <c r="BV363" s="17">
        <v>9.4659961124996805E-2</v>
      </c>
      <c r="BW363" s="17">
        <v>9.3593939102825499E-2</v>
      </c>
      <c r="BX363" s="17"/>
      <c r="BY363" s="17">
        <v>0.108185553194892</v>
      </c>
      <c r="BZ363" s="17"/>
      <c r="CA363" s="17">
        <v>7.7166713781382401E-2</v>
      </c>
      <c r="CB363" s="17"/>
      <c r="CC363" s="17">
        <v>8.7410862042301807E-2</v>
      </c>
    </row>
    <row r="364" spans="2:81" x14ac:dyDescent="0.3">
      <c r="B364" t="s">
        <v>194</v>
      </c>
      <c r="C364" s="17">
        <v>0.41031616957103101</v>
      </c>
      <c r="D364" s="17">
        <v>0.43020883489849299</v>
      </c>
      <c r="E364" s="17">
        <v>0.38856683639686801</v>
      </c>
      <c r="F364" s="17"/>
      <c r="G364" s="17">
        <v>0.56373563871746801</v>
      </c>
      <c r="H364" s="17">
        <v>0.50200488815714195</v>
      </c>
      <c r="I364" s="17">
        <v>0.426736013031978</v>
      </c>
      <c r="J364" s="17">
        <v>0.41278055806650998</v>
      </c>
      <c r="K364" s="17">
        <v>0.301670735469596</v>
      </c>
      <c r="L364" s="17">
        <v>0.290882909479802</v>
      </c>
      <c r="M364" s="17"/>
      <c r="N364" s="17">
        <v>0.39745268147364798</v>
      </c>
      <c r="O364" s="17">
        <v>0.39536548287474199</v>
      </c>
      <c r="P364" s="17">
        <v>0.39755713735119402</v>
      </c>
      <c r="Q364" s="17">
        <v>0.45160817015229499</v>
      </c>
      <c r="R364" s="17"/>
      <c r="S364" s="17">
        <v>0.53829221373128</v>
      </c>
      <c r="T364" s="17">
        <v>0.39895146362800599</v>
      </c>
      <c r="U364" s="17">
        <v>0.33906413691302401</v>
      </c>
      <c r="V364" s="17">
        <v>0.34499241064681802</v>
      </c>
      <c r="W364" s="17">
        <v>0.49775011925370199</v>
      </c>
      <c r="X364" s="17">
        <v>0.39465676052071103</v>
      </c>
      <c r="Y364" s="17">
        <v>0.28431726877201502</v>
      </c>
      <c r="Z364" s="17">
        <v>0.30603731762938402</v>
      </c>
      <c r="AA364" s="17">
        <v>0.44231553432616799</v>
      </c>
      <c r="AB364" s="17">
        <v>0.46483671213913602</v>
      </c>
      <c r="AC364" s="17">
        <v>0.43822215416246801</v>
      </c>
      <c r="AD364" s="17">
        <v>0.24021830556547299</v>
      </c>
      <c r="AE364" s="17"/>
      <c r="AF364" s="17">
        <v>0.522951346658315</v>
      </c>
      <c r="AG364" s="17">
        <v>0.47459112361571199</v>
      </c>
      <c r="AH364" s="17">
        <v>0.38532507497718699</v>
      </c>
      <c r="AI364" s="17">
        <v>0.34561029271835197</v>
      </c>
      <c r="AJ364" s="17">
        <v>0.50510430088568103</v>
      </c>
      <c r="AK364" s="17">
        <v>0.46347480709879202</v>
      </c>
      <c r="AL364" s="17">
        <v>0.40628713827864099</v>
      </c>
      <c r="AM364" s="17">
        <v>0.34348268302609503</v>
      </c>
      <c r="AN364" s="17">
        <v>0.35641991795057898</v>
      </c>
      <c r="AO364" s="17">
        <v>0.31333945100253802</v>
      </c>
      <c r="AP364" s="17">
        <v>0.37056564070813502</v>
      </c>
      <c r="AQ364" s="17">
        <v>0.37979934644851598</v>
      </c>
      <c r="AR364" s="17">
        <v>0.52139038510012103</v>
      </c>
      <c r="AS364" s="17">
        <v>0.40955596566034402</v>
      </c>
      <c r="AT364" s="17">
        <v>0.31203709020216702</v>
      </c>
      <c r="AU364" s="17">
        <v>0.59137722298169204</v>
      </c>
      <c r="AV364" s="17"/>
      <c r="AW364" s="17">
        <v>0.41216257232113201</v>
      </c>
      <c r="AX364" s="17">
        <v>0.406694359613611</v>
      </c>
      <c r="AY364" s="17"/>
      <c r="AZ364" s="17">
        <v>0.40678462152487799</v>
      </c>
      <c r="BA364" s="17">
        <v>0.41110271832246198</v>
      </c>
      <c r="BB364" s="17"/>
      <c r="BC364" s="17">
        <v>0.47324316214786299</v>
      </c>
      <c r="BD364" s="17">
        <v>0.36221257334045898</v>
      </c>
      <c r="BE364" s="17"/>
      <c r="BF364" s="17">
        <v>0.44396347794831897</v>
      </c>
      <c r="BG364" s="17">
        <v>0.40761234974303401</v>
      </c>
      <c r="BH364" s="17"/>
      <c r="BI364" s="17">
        <v>0.27482870344906601</v>
      </c>
      <c r="BJ364" s="17">
        <v>0.55626270567028402</v>
      </c>
      <c r="BK364" s="17">
        <v>0.48071582285250503</v>
      </c>
      <c r="BL364" s="17">
        <v>0.265032269917445</v>
      </c>
      <c r="BM364" s="17">
        <v>0.44312151999083799</v>
      </c>
      <c r="BN364" s="17"/>
      <c r="BO364" s="17">
        <v>0.56097912618981904</v>
      </c>
      <c r="BP364" s="17">
        <v>0.34934040827510698</v>
      </c>
      <c r="BQ364" s="17">
        <v>0.47140241971041802</v>
      </c>
      <c r="BR364" s="17">
        <v>0.29218073466816302</v>
      </c>
      <c r="BS364" s="17">
        <v>0.55023568134766898</v>
      </c>
      <c r="BT364" s="17">
        <v>0.35940563949783</v>
      </c>
      <c r="BU364" s="17"/>
      <c r="BV364" s="17">
        <v>0.55854171916567796</v>
      </c>
      <c r="BW364" s="17">
        <v>0.55203575212252298</v>
      </c>
      <c r="BX364" s="17"/>
      <c r="BY364" s="17">
        <v>0.50211204587175595</v>
      </c>
      <c r="BZ364" s="17"/>
      <c r="CA364" s="17">
        <v>0.60240243586144104</v>
      </c>
      <c r="CB364" s="17"/>
      <c r="CC364" s="17">
        <v>0.57912103053754604</v>
      </c>
    </row>
    <row r="365" spans="2:81" x14ac:dyDescent="0.3">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row>
    <row r="366" spans="2:81" x14ac:dyDescent="0.3">
      <c r="B366" s="6" t="s">
        <v>248</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row>
    <row r="367" spans="2:81" x14ac:dyDescent="0.3">
      <c r="B367" s="24" t="s">
        <v>94</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row>
    <row r="368" spans="2:81" x14ac:dyDescent="0.3">
      <c r="B368" t="s">
        <v>230</v>
      </c>
      <c r="C368" s="17">
        <v>0.221097972254444</v>
      </c>
      <c r="D368" s="17">
        <v>0.24444381667565099</v>
      </c>
      <c r="E368" s="17">
        <v>0.198168416679946</v>
      </c>
      <c r="F368" s="17"/>
      <c r="G368" s="17">
        <v>0.231252613380068</v>
      </c>
      <c r="H368" s="17">
        <v>0.237980240682856</v>
      </c>
      <c r="I368" s="17">
        <v>0.25078590544542401</v>
      </c>
      <c r="J368" s="17">
        <v>0.18525529637263599</v>
      </c>
      <c r="K368" s="17">
        <v>0.20859665131812399</v>
      </c>
      <c r="L368" s="17">
        <v>0.213959828925436</v>
      </c>
      <c r="M368" s="17"/>
      <c r="N368" s="17">
        <v>0.21890381563276601</v>
      </c>
      <c r="O368" s="17">
        <v>0.22358281401233099</v>
      </c>
      <c r="P368" s="17">
        <v>0.227331745786471</v>
      </c>
      <c r="Q368" s="17">
        <v>0.21716131368996699</v>
      </c>
      <c r="R368" s="17"/>
      <c r="S368" s="17">
        <v>0.27142096358596202</v>
      </c>
      <c r="T368" s="17">
        <v>0.19205593877249399</v>
      </c>
      <c r="U368" s="17">
        <v>0.18185641542294101</v>
      </c>
      <c r="V368" s="17">
        <v>0.21117775830565499</v>
      </c>
      <c r="W368" s="17">
        <v>0.22988291496029101</v>
      </c>
      <c r="X368" s="17">
        <v>0.25229562377980602</v>
      </c>
      <c r="Y368" s="17">
        <v>0.19833720424166201</v>
      </c>
      <c r="Z368" s="17">
        <v>0.18128327536386099</v>
      </c>
      <c r="AA368" s="17">
        <v>0.18145997255496199</v>
      </c>
      <c r="AB368" s="17">
        <v>0.29335230811225699</v>
      </c>
      <c r="AC368" s="17">
        <v>0.19320716218199399</v>
      </c>
      <c r="AD368" s="17">
        <v>0.221061565159311</v>
      </c>
      <c r="AE368" s="17"/>
      <c r="AF368" s="17">
        <v>0.31139976898813598</v>
      </c>
      <c r="AG368" s="17">
        <v>0.24339850919578701</v>
      </c>
      <c r="AH368" s="17">
        <v>0.25634382572270298</v>
      </c>
      <c r="AI368" s="17">
        <v>0.19799853947309101</v>
      </c>
      <c r="AJ368" s="17">
        <v>0.25022878635029799</v>
      </c>
      <c r="AK368" s="17">
        <v>0.19211490274889501</v>
      </c>
      <c r="AL368" s="17">
        <v>0.19553260545180401</v>
      </c>
      <c r="AM368" s="17">
        <v>0.21187701488660801</v>
      </c>
      <c r="AN368" s="17">
        <v>0.170488606109192</v>
      </c>
      <c r="AO368" s="17">
        <v>0.21130918977879901</v>
      </c>
      <c r="AP368" s="17">
        <v>0.26165869583489498</v>
      </c>
      <c r="AQ368" s="17">
        <v>0.190297197585442</v>
      </c>
      <c r="AR368" s="17">
        <v>0.28877682912199099</v>
      </c>
      <c r="AS368" s="17">
        <v>0.181360648422038</v>
      </c>
      <c r="AT368" s="17">
        <v>0.23467776428475001</v>
      </c>
      <c r="AU368" s="17">
        <v>0.30422592094204698</v>
      </c>
      <c r="AV368" s="17"/>
      <c r="AW368" s="17">
        <v>0.22830470252791099</v>
      </c>
      <c r="AX368" s="17">
        <v>0.21086861191815201</v>
      </c>
      <c r="AY368" s="17"/>
      <c r="AZ368" s="17">
        <v>0.22416539076991701</v>
      </c>
      <c r="BA368" s="17">
        <v>0.22041479474363901</v>
      </c>
      <c r="BB368" s="17"/>
      <c r="BC368" s="17">
        <v>0.26239293325466401</v>
      </c>
      <c r="BD368" s="17">
        <v>0.19395384308922101</v>
      </c>
      <c r="BE368" s="17"/>
      <c r="BF368" s="17">
        <v>0.24214549885109099</v>
      </c>
      <c r="BG368" s="17">
        <v>0.21940664172945201</v>
      </c>
      <c r="BH368" s="17"/>
      <c r="BI368" s="17">
        <v>0.17176399834783301</v>
      </c>
      <c r="BJ368" s="17">
        <v>0.25163267945240703</v>
      </c>
      <c r="BK368" s="17">
        <v>0.25639346613453901</v>
      </c>
      <c r="BL368" s="17">
        <v>0.16273334535385101</v>
      </c>
      <c r="BM368" s="17">
        <v>0.29418630408039897</v>
      </c>
      <c r="BN368" s="17"/>
      <c r="BO368" s="17">
        <v>0.255689036019008</v>
      </c>
      <c r="BP368" s="17">
        <v>0.161561200051034</v>
      </c>
      <c r="BQ368" s="17">
        <v>0.30201852945611901</v>
      </c>
      <c r="BR368" s="17">
        <v>0.20518669540381701</v>
      </c>
      <c r="BS368" s="17">
        <v>0.24954593071252701</v>
      </c>
      <c r="BT368" s="17">
        <v>0.16030075080356301</v>
      </c>
      <c r="BU368" s="17"/>
      <c r="BV368" s="17">
        <v>0.24818002611847301</v>
      </c>
      <c r="BW368" s="17">
        <v>0.25803641742436301</v>
      </c>
      <c r="BX368" s="17"/>
      <c r="BY368" s="17">
        <v>0.222504140924</v>
      </c>
      <c r="BZ368" s="17"/>
      <c r="CA368" s="17">
        <v>0.27983540907207699</v>
      </c>
      <c r="CB368" s="17"/>
      <c r="CC368" s="17">
        <v>0.26348749180549202</v>
      </c>
    </row>
    <row r="369" spans="2:81" x14ac:dyDescent="0.3">
      <c r="B369" t="s">
        <v>231</v>
      </c>
      <c r="C369" s="17">
        <v>0.39852974794232798</v>
      </c>
      <c r="D369" s="17">
        <v>0.39507930212925901</v>
      </c>
      <c r="E369" s="17">
        <v>0.400532869828363</v>
      </c>
      <c r="F369" s="17"/>
      <c r="G369" s="17">
        <v>0.39084278326077698</v>
      </c>
      <c r="H369" s="17">
        <v>0.36980526904121502</v>
      </c>
      <c r="I369" s="17">
        <v>0.38909917004971301</v>
      </c>
      <c r="J369" s="17">
        <v>0.43997681115044202</v>
      </c>
      <c r="K369" s="17">
        <v>0.368344187431904</v>
      </c>
      <c r="L369" s="17">
        <v>0.42128437339129599</v>
      </c>
      <c r="M369" s="17"/>
      <c r="N369" s="17">
        <v>0.403676173083518</v>
      </c>
      <c r="O369" s="17">
        <v>0.42482918072210102</v>
      </c>
      <c r="P369" s="17">
        <v>0.361067251189015</v>
      </c>
      <c r="Q369" s="17">
        <v>0.39736007938599699</v>
      </c>
      <c r="R369" s="17"/>
      <c r="S369" s="17">
        <v>0.38296194093782698</v>
      </c>
      <c r="T369" s="17">
        <v>0.45123973207804602</v>
      </c>
      <c r="U369" s="17">
        <v>0.36632717800526698</v>
      </c>
      <c r="V369" s="17">
        <v>0.40309639203532099</v>
      </c>
      <c r="W369" s="17">
        <v>0.43578916053370398</v>
      </c>
      <c r="X369" s="17">
        <v>0.40324254233468498</v>
      </c>
      <c r="Y369" s="17">
        <v>0.36403570149020298</v>
      </c>
      <c r="Z369" s="17">
        <v>0.33429681217439</v>
      </c>
      <c r="AA369" s="17">
        <v>0.43957127005497398</v>
      </c>
      <c r="AB369" s="17">
        <v>0.38002020072130199</v>
      </c>
      <c r="AC369" s="17">
        <v>0.41614834636788001</v>
      </c>
      <c r="AD369" s="17">
        <v>0.26713365081861001</v>
      </c>
      <c r="AE369" s="17"/>
      <c r="AF369" s="17">
        <v>0.49382966665780698</v>
      </c>
      <c r="AG369" s="17">
        <v>0.33122658361641</v>
      </c>
      <c r="AH369" s="17">
        <v>0.338440718665516</v>
      </c>
      <c r="AI369" s="17">
        <v>0.35181689148036699</v>
      </c>
      <c r="AJ369" s="17">
        <v>0.41663650326026502</v>
      </c>
      <c r="AK369" s="17">
        <v>0.43912750267838602</v>
      </c>
      <c r="AL369" s="17">
        <v>0.41411049027191599</v>
      </c>
      <c r="AM369" s="17">
        <v>0.38008574417998497</v>
      </c>
      <c r="AN369" s="17">
        <v>0.44543985741680497</v>
      </c>
      <c r="AO369" s="17">
        <v>0.39828922473238998</v>
      </c>
      <c r="AP369" s="17">
        <v>0.37713609639193701</v>
      </c>
      <c r="AQ369" s="17">
        <v>0.428167719456783</v>
      </c>
      <c r="AR369" s="17">
        <v>0.39676114008470298</v>
      </c>
      <c r="AS369" s="17">
        <v>0.429985962545891</v>
      </c>
      <c r="AT369" s="17">
        <v>0.35333793308991301</v>
      </c>
      <c r="AU369" s="17">
        <v>0.45663379382302099</v>
      </c>
      <c r="AV369" s="17"/>
      <c r="AW369" s="17">
        <v>0.411035703658583</v>
      </c>
      <c r="AX369" s="17">
        <v>0.37962664056569301</v>
      </c>
      <c r="AY369" s="17"/>
      <c r="AZ369" s="17">
        <v>0.40271179570375398</v>
      </c>
      <c r="BA369" s="17">
        <v>0.397598319457657</v>
      </c>
      <c r="BB369" s="17"/>
      <c r="BC369" s="17">
        <v>0.37933997959974602</v>
      </c>
      <c r="BD369" s="17">
        <v>0.40958412266202099</v>
      </c>
      <c r="BE369" s="17"/>
      <c r="BF369" s="17">
        <v>0.42731422024840499</v>
      </c>
      <c r="BG369" s="17">
        <v>0.39621669436648399</v>
      </c>
      <c r="BH369" s="17"/>
      <c r="BI369" s="17">
        <v>0.38102080005058703</v>
      </c>
      <c r="BJ369" s="17">
        <v>0.44308193057679102</v>
      </c>
      <c r="BK369" s="17">
        <v>0.40891942778025497</v>
      </c>
      <c r="BL369" s="17">
        <v>0.35882715708293</v>
      </c>
      <c r="BM369" s="17">
        <v>0.42093036625991298</v>
      </c>
      <c r="BN369" s="17"/>
      <c r="BO369" s="17">
        <v>0.432132278063042</v>
      </c>
      <c r="BP369" s="17">
        <v>0.41223078579551498</v>
      </c>
      <c r="BQ369" s="17">
        <v>0.40669560119474202</v>
      </c>
      <c r="BR369" s="17">
        <v>0.34550440141038902</v>
      </c>
      <c r="BS369" s="17">
        <v>0.447833803138033</v>
      </c>
      <c r="BT369" s="17">
        <v>0.41897566320841301</v>
      </c>
      <c r="BU369" s="17"/>
      <c r="BV369" s="17">
        <v>0.44386293877612598</v>
      </c>
      <c r="BW369" s="17">
        <v>0.44163337163421301</v>
      </c>
      <c r="BX369" s="17"/>
      <c r="BY369" s="17">
        <v>0.43762285319234601</v>
      </c>
      <c r="BZ369" s="17"/>
      <c r="CA369" s="17">
        <v>0.450210543043011</v>
      </c>
      <c r="CB369" s="17"/>
      <c r="CC369" s="17">
        <v>0.45201262787819801</v>
      </c>
    </row>
    <row r="370" spans="2:81" x14ac:dyDescent="0.3">
      <c r="B370" t="s">
        <v>232</v>
      </c>
      <c r="C370" s="17">
        <v>0.20817591102521801</v>
      </c>
      <c r="D370" s="17">
        <v>0.20272731454489301</v>
      </c>
      <c r="E370" s="17">
        <v>0.21431709163879001</v>
      </c>
      <c r="F370" s="17"/>
      <c r="G370" s="17">
        <v>0.233194035817398</v>
      </c>
      <c r="H370" s="17">
        <v>0.20449132320540001</v>
      </c>
      <c r="I370" s="17">
        <v>0.20427167728311499</v>
      </c>
      <c r="J370" s="17">
        <v>0.19851388592219399</v>
      </c>
      <c r="K370" s="17">
        <v>0.21108913344572999</v>
      </c>
      <c r="L370" s="17">
        <v>0.20350814460973601</v>
      </c>
      <c r="M370" s="17"/>
      <c r="N370" s="17">
        <v>0.22257208323317901</v>
      </c>
      <c r="O370" s="17">
        <v>0.194332957129562</v>
      </c>
      <c r="P370" s="17">
        <v>0.23257627455691701</v>
      </c>
      <c r="Q370" s="17">
        <v>0.18364668246853699</v>
      </c>
      <c r="R370" s="17"/>
      <c r="S370" s="17">
        <v>0.19242338137117401</v>
      </c>
      <c r="T370" s="17">
        <v>0.18149686719532801</v>
      </c>
      <c r="U370" s="17">
        <v>0.264653985164582</v>
      </c>
      <c r="V370" s="17">
        <v>0.203187777828506</v>
      </c>
      <c r="W370" s="17">
        <v>0.189936712708135</v>
      </c>
      <c r="X370" s="17">
        <v>0.17944116763103399</v>
      </c>
      <c r="Y370" s="17">
        <v>0.27560067030806501</v>
      </c>
      <c r="Z370" s="17">
        <v>0.25388897936002203</v>
      </c>
      <c r="AA370" s="17">
        <v>0.20712402570847199</v>
      </c>
      <c r="AB370" s="17">
        <v>0.16227371262017001</v>
      </c>
      <c r="AC370" s="17">
        <v>0.21079500379094701</v>
      </c>
      <c r="AD370" s="17">
        <v>0.28683909007783398</v>
      </c>
      <c r="AE370" s="17"/>
      <c r="AF370" s="17">
        <v>0</v>
      </c>
      <c r="AG370" s="17">
        <v>0.238192129581764</v>
      </c>
      <c r="AH370" s="17">
        <v>0.18384861004334199</v>
      </c>
      <c r="AI370" s="17">
        <v>0.19260777867957901</v>
      </c>
      <c r="AJ370" s="17">
        <v>0.187020176007554</v>
      </c>
      <c r="AK370" s="17">
        <v>0.20678237555922399</v>
      </c>
      <c r="AL370" s="17">
        <v>0.20751690786504301</v>
      </c>
      <c r="AM370" s="17">
        <v>0.27535679469129798</v>
      </c>
      <c r="AN370" s="17">
        <v>0.25335209966445399</v>
      </c>
      <c r="AO370" s="17">
        <v>0.18529683713387299</v>
      </c>
      <c r="AP370" s="17">
        <v>0.18078197982699101</v>
      </c>
      <c r="AQ370" s="17">
        <v>0.220839269610829</v>
      </c>
      <c r="AR370" s="17">
        <v>0.21426764425217401</v>
      </c>
      <c r="AS370" s="17">
        <v>0.193113760486641</v>
      </c>
      <c r="AT370" s="17">
        <v>0.24529935994593899</v>
      </c>
      <c r="AU370" s="17">
        <v>0.14468983483452</v>
      </c>
      <c r="AV370" s="17"/>
      <c r="AW370" s="17">
        <v>0.20388713656834001</v>
      </c>
      <c r="AX370" s="17">
        <v>0.21469084819293599</v>
      </c>
      <c r="AY370" s="17"/>
      <c r="AZ370" s="17">
        <v>0.19734838321866599</v>
      </c>
      <c r="BA370" s="17">
        <v>0.21058742528639299</v>
      </c>
      <c r="BB370" s="17"/>
      <c r="BC370" s="17">
        <v>0.18561922901591399</v>
      </c>
      <c r="BD370" s="17">
        <v>0.22275554820250201</v>
      </c>
      <c r="BE370" s="17"/>
      <c r="BF370" s="17">
        <v>0.15396930725124</v>
      </c>
      <c r="BG370" s="17">
        <v>0.21253182824893899</v>
      </c>
      <c r="BH370" s="17"/>
      <c r="BI370" s="17">
        <v>0.24108966821009201</v>
      </c>
      <c r="BJ370" s="17">
        <v>0.17602149344552601</v>
      </c>
      <c r="BK370" s="17">
        <v>0.180706937849932</v>
      </c>
      <c r="BL370" s="17">
        <v>0.278438998996278</v>
      </c>
      <c r="BM370" s="17">
        <v>0.158623747931286</v>
      </c>
      <c r="BN370" s="17"/>
      <c r="BO370" s="17">
        <v>0.17717366074549601</v>
      </c>
      <c r="BP370" s="17">
        <v>0.231994051044357</v>
      </c>
      <c r="BQ370" s="17">
        <v>0.167754875620239</v>
      </c>
      <c r="BR370" s="17">
        <v>0.25843728080994799</v>
      </c>
      <c r="BS370" s="17">
        <v>0.17495288403114501</v>
      </c>
      <c r="BT370" s="17">
        <v>0.23869506971780999</v>
      </c>
      <c r="BU370" s="17"/>
      <c r="BV370" s="17">
        <v>0.17820415775794299</v>
      </c>
      <c r="BW370" s="17">
        <v>0.17197324156918301</v>
      </c>
      <c r="BX370" s="17"/>
      <c r="BY370" s="17">
        <v>0.23624380038746801</v>
      </c>
      <c r="BZ370" s="17"/>
      <c r="CA370" s="17">
        <v>0.1775321888153</v>
      </c>
      <c r="CB370" s="17"/>
      <c r="CC370" s="17">
        <v>0.16725499672580399</v>
      </c>
    </row>
    <row r="371" spans="2:81" x14ac:dyDescent="0.3">
      <c r="B371" t="s">
        <v>233</v>
      </c>
      <c r="C371" s="17">
        <v>8.8246695426348803E-2</v>
      </c>
      <c r="D371" s="17">
        <v>8.7356220819024E-2</v>
      </c>
      <c r="E371" s="17">
        <v>8.9464231545267101E-2</v>
      </c>
      <c r="F371" s="17"/>
      <c r="G371" s="17">
        <v>5.3513069882739302E-2</v>
      </c>
      <c r="H371" s="17">
        <v>9.2668949540303094E-2</v>
      </c>
      <c r="I371" s="17">
        <v>9.3863888058943606E-2</v>
      </c>
      <c r="J371" s="17">
        <v>8.0633537214476705E-2</v>
      </c>
      <c r="K371" s="17">
        <v>0.11046856347849</v>
      </c>
      <c r="L371" s="17">
        <v>9.4570410321877393E-2</v>
      </c>
      <c r="M371" s="17"/>
      <c r="N371" s="17">
        <v>9.5319729404176906E-2</v>
      </c>
      <c r="O371" s="17">
        <v>8.0833054358722303E-2</v>
      </c>
      <c r="P371" s="17">
        <v>8.11373925903872E-2</v>
      </c>
      <c r="Q371" s="17">
        <v>9.5280996301825099E-2</v>
      </c>
      <c r="R371" s="17"/>
      <c r="S371" s="17">
        <v>0.101206170634055</v>
      </c>
      <c r="T371" s="17">
        <v>9.5448294768164701E-2</v>
      </c>
      <c r="U371" s="17">
        <v>9.0383603495268097E-2</v>
      </c>
      <c r="V371" s="17">
        <v>9.2388055391486895E-2</v>
      </c>
      <c r="W371" s="17">
        <v>5.58707395187951E-2</v>
      </c>
      <c r="X371" s="17">
        <v>6.5175695818392207E-2</v>
      </c>
      <c r="Y371" s="17">
        <v>8.0286162397060906E-2</v>
      </c>
      <c r="Z371" s="17">
        <v>0.104895232574705</v>
      </c>
      <c r="AA371" s="17">
        <v>8.15818486665916E-2</v>
      </c>
      <c r="AB371" s="17">
        <v>9.0106372567531498E-2</v>
      </c>
      <c r="AC371" s="17">
        <v>0.111761707982025</v>
      </c>
      <c r="AD371" s="17">
        <v>0.102055870953042</v>
      </c>
      <c r="AE371" s="17"/>
      <c r="AF371" s="17">
        <v>0</v>
      </c>
      <c r="AG371" s="17">
        <v>6.1740030651533002E-2</v>
      </c>
      <c r="AH371" s="17">
        <v>8.4922905504030796E-2</v>
      </c>
      <c r="AI371" s="17">
        <v>9.8320117413166999E-2</v>
      </c>
      <c r="AJ371" s="17">
        <v>5.0107593824161398E-2</v>
      </c>
      <c r="AK371" s="17">
        <v>8.4147623836770505E-2</v>
      </c>
      <c r="AL371" s="17">
        <v>0.10205332531172399</v>
      </c>
      <c r="AM371" s="17">
        <v>7.1785222446278399E-2</v>
      </c>
      <c r="AN371" s="17">
        <v>0.109874067819777</v>
      </c>
      <c r="AO371" s="17">
        <v>9.5731899471981102E-2</v>
      </c>
      <c r="AP371" s="17">
        <v>0.11113113593408</v>
      </c>
      <c r="AQ371" s="17">
        <v>0.10665070684032101</v>
      </c>
      <c r="AR371" s="17">
        <v>6.2390242020515803E-2</v>
      </c>
      <c r="AS371" s="17">
        <v>0.15558030440780399</v>
      </c>
      <c r="AT371" s="17">
        <v>0.100135161895602</v>
      </c>
      <c r="AU371" s="17">
        <v>7.2826871889183603E-2</v>
      </c>
      <c r="AV371" s="17"/>
      <c r="AW371" s="17">
        <v>8.6311233184775404E-2</v>
      </c>
      <c r="AX371" s="17">
        <v>9.0646066835950098E-2</v>
      </c>
      <c r="AY371" s="17"/>
      <c r="AZ371" s="17">
        <v>8.9320945553050604E-2</v>
      </c>
      <c r="BA371" s="17">
        <v>8.8007437717027195E-2</v>
      </c>
      <c r="BB371" s="17"/>
      <c r="BC371" s="17">
        <v>8.7430976905899793E-2</v>
      </c>
      <c r="BD371" s="17">
        <v>9.0498213379366296E-2</v>
      </c>
      <c r="BE371" s="17"/>
      <c r="BF371" s="17">
        <v>0.10181185580348801</v>
      </c>
      <c r="BG371" s="17">
        <v>8.7156630533596804E-2</v>
      </c>
      <c r="BH371" s="17"/>
      <c r="BI371" s="17">
        <v>0.115202844341927</v>
      </c>
      <c r="BJ371" s="17">
        <v>6.1550433338385599E-2</v>
      </c>
      <c r="BK371" s="17">
        <v>7.2857820356366995E-2</v>
      </c>
      <c r="BL371" s="17">
        <v>0.112186815077767</v>
      </c>
      <c r="BM371" s="17">
        <v>3.5753055921766599E-2</v>
      </c>
      <c r="BN371" s="17"/>
      <c r="BO371" s="17">
        <v>7.02848481527312E-2</v>
      </c>
      <c r="BP371" s="17">
        <v>0.118524531424684</v>
      </c>
      <c r="BQ371" s="17">
        <v>5.3741088345330999E-2</v>
      </c>
      <c r="BR371" s="17">
        <v>0.10931799391045401</v>
      </c>
      <c r="BS371" s="17">
        <v>4.7131922607440598E-2</v>
      </c>
      <c r="BT371" s="17">
        <v>6.3255795555649197E-2</v>
      </c>
      <c r="BU371" s="17"/>
      <c r="BV371" s="17">
        <v>6.4556067523256502E-2</v>
      </c>
      <c r="BW371" s="17">
        <v>5.5975794966701901E-2</v>
      </c>
      <c r="BX371" s="17"/>
      <c r="BY371" s="17">
        <v>6.9695807232150506E-2</v>
      </c>
      <c r="BZ371" s="17"/>
      <c r="CA371" s="17">
        <v>5.37105318811954E-2</v>
      </c>
      <c r="CB371" s="17"/>
      <c r="CC371" s="17">
        <v>6.9449729668765406E-2</v>
      </c>
    </row>
    <row r="372" spans="2:81" x14ac:dyDescent="0.3">
      <c r="B372" t="s">
        <v>234</v>
      </c>
      <c r="C372" s="17">
        <v>2.5848578395752501E-2</v>
      </c>
      <c r="D372" s="17">
        <v>2.7076487379831999E-2</v>
      </c>
      <c r="E372" s="17">
        <v>2.4751581775816701E-2</v>
      </c>
      <c r="F372" s="17"/>
      <c r="G372" s="17">
        <v>1.64354100063724E-2</v>
      </c>
      <c r="H372" s="17">
        <v>3.2899651173093798E-2</v>
      </c>
      <c r="I372" s="17">
        <v>6.9816260558832298E-3</v>
      </c>
      <c r="J372" s="17">
        <v>3.2741272134698497E-2</v>
      </c>
      <c r="K372" s="17">
        <v>4.5251008160862402E-2</v>
      </c>
      <c r="L372" s="17">
        <v>2.3108045274984501E-2</v>
      </c>
      <c r="M372" s="17"/>
      <c r="N372" s="17">
        <v>1.8281526600667099E-2</v>
      </c>
      <c r="O372" s="17">
        <v>2.2866089058000801E-2</v>
      </c>
      <c r="P372" s="17">
        <v>3.8761792766152499E-2</v>
      </c>
      <c r="Q372" s="17">
        <v>2.5960991519726199E-2</v>
      </c>
      <c r="R372" s="17"/>
      <c r="S372" s="17">
        <v>6.4525091217664298E-3</v>
      </c>
      <c r="T372" s="17">
        <v>3.5837193560622399E-2</v>
      </c>
      <c r="U372" s="17">
        <v>1.19493313397588E-2</v>
      </c>
      <c r="V372" s="17">
        <v>4.0150477457127499E-2</v>
      </c>
      <c r="W372" s="17">
        <v>2.7770680797067699E-2</v>
      </c>
      <c r="X372" s="17">
        <v>3.7071102937202997E-2</v>
      </c>
      <c r="Y372" s="17">
        <v>2.67469826592103E-2</v>
      </c>
      <c r="Z372" s="17">
        <v>4.5173428639581799E-2</v>
      </c>
      <c r="AA372" s="17">
        <v>1.5039091119488901E-2</v>
      </c>
      <c r="AB372" s="17">
        <v>2.6193576877352999E-2</v>
      </c>
      <c r="AC372" s="17">
        <v>2.42925022357286E-2</v>
      </c>
      <c r="AD372" s="17">
        <v>4.2234562941829701E-2</v>
      </c>
      <c r="AE372" s="17"/>
      <c r="AF372" s="17">
        <v>0.104423181261926</v>
      </c>
      <c r="AG372" s="17">
        <v>2.2333208122037498E-2</v>
      </c>
      <c r="AH372" s="17">
        <v>4.2127402787818999E-2</v>
      </c>
      <c r="AI372" s="17">
        <v>7.9323373717703205E-2</v>
      </c>
      <c r="AJ372" s="17">
        <v>2.7964740684232599E-2</v>
      </c>
      <c r="AK372" s="17">
        <v>2.6912604487613099E-2</v>
      </c>
      <c r="AL372" s="17">
        <v>2.8257172038499801E-2</v>
      </c>
      <c r="AM372" s="17">
        <v>2.3508091331773999E-2</v>
      </c>
      <c r="AN372" s="17">
        <v>0</v>
      </c>
      <c r="AO372" s="17">
        <v>3.7270168472143698E-2</v>
      </c>
      <c r="AP372" s="17">
        <v>1.6952097968136098E-2</v>
      </c>
      <c r="AQ372" s="17">
        <v>2.9019038434284199E-2</v>
      </c>
      <c r="AR372" s="17">
        <v>9.0923899650619394E-3</v>
      </c>
      <c r="AS372" s="17">
        <v>0</v>
      </c>
      <c r="AT372" s="17">
        <v>1.2885178851666601E-2</v>
      </c>
      <c r="AU372" s="17">
        <v>1.11046654832635E-2</v>
      </c>
      <c r="AV372" s="17"/>
      <c r="AW372" s="17">
        <v>2.5683416312469499E-2</v>
      </c>
      <c r="AX372" s="17">
        <v>2.6276576755501699E-2</v>
      </c>
      <c r="AY372" s="17"/>
      <c r="AZ372" s="17">
        <v>3.1009416832998401E-2</v>
      </c>
      <c r="BA372" s="17">
        <v>2.4699152994738099E-2</v>
      </c>
      <c r="BB372" s="17"/>
      <c r="BC372" s="17">
        <v>2.8554481917535499E-2</v>
      </c>
      <c r="BD372" s="17">
        <v>2.3006456333137599E-2</v>
      </c>
      <c r="BE372" s="17"/>
      <c r="BF372" s="17">
        <v>3.8838927115158801E-2</v>
      </c>
      <c r="BG372" s="17">
        <v>2.4804704037474101E-2</v>
      </c>
      <c r="BH372" s="17"/>
      <c r="BI372" s="17">
        <v>3.6323824242779398E-2</v>
      </c>
      <c r="BJ372" s="17">
        <v>1.73363014255167E-2</v>
      </c>
      <c r="BK372" s="17">
        <v>2.4110972218809201E-2</v>
      </c>
      <c r="BL372" s="17">
        <v>4.7063167365579001E-2</v>
      </c>
      <c r="BM372" s="17">
        <v>2.7144042466311E-2</v>
      </c>
      <c r="BN372" s="17"/>
      <c r="BO372" s="17">
        <v>1.4166062809997E-2</v>
      </c>
      <c r="BP372" s="17">
        <v>2.8744904952510301E-2</v>
      </c>
      <c r="BQ372" s="17">
        <v>1.7904793786178E-2</v>
      </c>
      <c r="BR372" s="17">
        <v>5.0451055942626798E-2</v>
      </c>
      <c r="BS372" s="17">
        <v>2.1668973621765501E-2</v>
      </c>
      <c r="BT372" s="17">
        <v>9.2271119838763706E-3</v>
      </c>
      <c r="BU372" s="17"/>
      <c r="BV372" s="17">
        <v>1.63014020949259E-2</v>
      </c>
      <c r="BW372" s="17">
        <v>1.9255759737569701E-2</v>
      </c>
      <c r="BX372" s="17"/>
      <c r="BY372" s="17">
        <v>2.08916065438217E-2</v>
      </c>
      <c r="BZ372" s="17"/>
      <c r="CA372" s="17">
        <v>1.1200982045605301E-2</v>
      </c>
      <c r="CB372" s="17"/>
      <c r="CC372" s="17">
        <v>9.5871233781447997E-3</v>
      </c>
    </row>
    <row r="373" spans="2:81" x14ac:dyDescent="0.3">
      <c r="B373" t="s">
        <v>92</v>
      </c>
      <c r="C373" s="17">
        <v>5.8101094955908601E-2</v>
      </c>
      <c r="D373" s="17">
        <v>4.3316858451340499E-2</v>
      </c>
      <c r="E373" s="17">
        <v>7.2765808531816398E-2</v>
      </c>
      <c r="F373" s="17"/>
      <c r="G373" s="17">
        <v>7.4762087652645595E-2</v>
      </c>
      <c r="H373" s="17">
        <v>6.2154566357131902E-2</v>
      </c>
      <c r="I373" s="17">
        <v>5.4997733106921798E-2</v>
      </c>
      <c r="J373" s="17">
        <v>6.2879197205553197E-2</v>
      </c>
      <c r="K373" s="17">
        <v>5.6250456164888898E-2</v>
      </c>
      <c r="L373" s="17">
        <v>4.3569197476669798E-2</v>
      </c>
      <c r="M373" s="17"/>
      <c r="N373" s="17">
        <v>4.12466720456931E-2</v>
      </c>
      <c r="O373" s="17">
        <v>5.3555904719282003E-2</v>
      </c>
      <c r="P373" s="17">
        <v>5.91255431110565E-2</v>
      </c>
      <c r="Q373" s="17">
        <v>8.0589936633948395E-2</v>
      </c>
      <c r="R373" s="17"/>
      <c r="S373" s="17">
        <v>4.5535034349215901E-2</v>
      </c>
      <c r="T373" s="17">
        <v>4.3921973625345903E-2</v>
      </c>
      <c r="U373" s="17">
        <v>8.4829486572184004E-2</v>
      </c>
      <c r="V373" s="17">
        <v>4.9999538981903797E-2</v>
      </c>
      <c r="W373" s="17">
        <v>6.0749791482006203E-2</v>
      </c>
      <c r="X373" s="17">
        <v>6.2773867498879504E-2</v>
      </c>
      <c r="Y373" s="17">
        <v>5.4993278903799001E-2</v>
      </c>
      <c r="Z373" s="17">
        <v>8.0462271887439499E-2</v>
      </c>
      <c r="AA373" s="17">
        <v>7.5223791895510705E-2</v>
      </c>
      <c r="AB373" s="17">
        <v>4.8053829101385698E-2</v>
      </c>
      <c r="AC373" s="17">
        <v>4.3795277441425397E-2</v>
      </c>
      <c r="AD373" s="17">
        <v>8.0675260049372505E-2</v>
      </c>
      <c r="AE373" s="17"/>
      <c r="AF373" s="17">
        <v>9.0347383092131098E-2</v>
      </c>
      <c r="AG373" s="17">
        <v>0.103109538832469</v>
      </c>
      <c r="AH373" s="17">
        <v>9.4316537276588799E-2</v>
      </c>
      <c r="AI373" s="17">
        <v>7.9933299236092895E-2</v>
      </c>
      <c r="AJ373" s="17">
        <v>6.8042199873488904E-2</v>
      </c>
      <c r="AK373" s="17">
        <v>5.0914990689110901E-2</v>
      </c>
      <c r="AL373" s="17">
        <v>5.2529499061012501E-2</v>
      </c>
      <c r="AM373" s="17">
        <v>3.7387132464055901E-2</v>
      </c>
      <c r="AN373" s="17">
        <v>2.0845368989771899E-2</v>
      </c>
      <c r="AO373" s="17">
        <v>7.2102680410812303E-2</v>
      </c>
      <c r="AP373" s="17">
        <v>5.2339994043960301E-2</v>
      </c>
      <c r="AQ373" s="17">
        <v>2.5026068072340101E-2</v>
      </c>
      <c r="AR373" s="17">
        <v>2.8711754555554501E-2</v>
      </c>
      <c r="AS373" s="17">
        <v>3.9959324137625797E-2</v>
      </c>
      <c r="AT373" s="17">
        <v>5.3664601932129102E-2</v>
      </c>
      <c r="AU373" s="17">
        <v>1.05189130279647E-2</v>
      </c>
      <c r="AV373" s="17"/>
      <c r="AW373" s="17">
        <v>4.4777807747921901E-2</v>
      </c>
      <c r="AX373" s="17">
        <v>7.7891255731767806E-2</v>
      </c>
      <c r="AY373" s="17"/>
      <c r="AZ373" s="17">
        <v>5.54440679216135E-2</v>
      </c>
      <c r="BA373" s="17">
        <v>5.86928698005462E-2</v>
      </c>
      <c r="BB373" s="17"/>
      <c r="BC373" s="17">
        <v>5.6662399306240903E-2</v>
      </c>
      <c r="BD373" s="17">
        <v>6.02018163337514E-2</v>
      </c>
      <c r="BE373" s="17"/>
      <c r="BF373" s="17">
        <v>3.59201907306173E-2</v>
      </c>
      <c r="BG373" s="17">
        <v>5.9883501084053603E-2</v>
      </c>
      <c r="BH373" s="17"/>
      <c r="BI373" s="17">
        <v>5.4598864806781403E-2</v>
      </c>
      <c r="BJ373" s="17">
        <v>5.0377161761374002E-2</v>
      </c>
      <c r="BK373" s="17">
        <v>5.7011375660098E-2</v>
      </c>
      <c r="BL373" s="17">
        <v>4.07505161235951E-2</v>
      </c>
      <c r="BM373" s="17">
        <v>6.3362483340323406E-2</v>
      </c>
      <c r="BN373" s="17"/>
      <c r="BO373" s="17">
        <v>5.0554114209726199E-2</v>
      </c>
      <c r="BP373" s="17">
        <v>4.6944526731900298E-2</v>
      </c>
      <c r="BQ373" s="17">
        <v>5.1885111597391301E-2</v>
      </c>
      <c r="BR373" s="17">
        <v>3.1102572522765898E-2</v>
      </c>
      <c r="BS373" s="17">
        <v>5.8866485889089E-2</v>
      </c>
      <c r="BT373" s="17">
        <v>0.109545608730688</v>
      </c>
      <c r="BU373" s="17"/>
      <c r="BV373" s="17">
        <v>4.8895407729275003E-2</v>
      </c>
      <c r="BW373" s="17">
        <v>5.3125414667970002E-2</v>
      </c>
      <c r="BX373" s="17"/>
      <c r="BY373" s="17">
        <v>1.3041791720214E-2</v>
      </c>
      <c r="BZ373" s="17"/>
      <c r="CA373" s="17">
        <v>2.7510345142811799E-2</v>
      </c>
      <c r="CB373" s="17"/>
      <c r="CC373" s="17">
        <v>3.8208030543596498E-2</v>
      </c>
    </row>
    <row r="374" spans="2:81" x14ac:dyDescent="0.3">
      <c r="B374" t="s">
        <v>192</v>
      </c>
      <c r="C374" s="17">
        <v>0.61962772019677304</v>
      </c>
      <c r="D374" s="17">
        <v>0.63952311880490997</v>
      </c>
      <c r="E374" s="17">
        <v>0.59870128650830901</v>
      </c>
      <c r="F374" s="17"/>
      <c r="G374" s="17">
        <v>0.62209539664084501</v>
      </c>
      <c r="H374" s="17">
        <v>0.60778550972407097</v>
      </c>
      <c r="I374" s="17">
        <v>0.63988507549513696</v>
      </c>
      <c r="J374" s="17">
        <v>0.62523210752307701</v>
      </c>
      <c r="K374" s="17">
        <v>0.576940838750028</v>
      </c>
      <c r="L374" s="17">
        <v>0.63524420231673295</v>
      </c>
      <c r="M374" s="17"/>
      <c r="N374" s="17">
        <v>0.62257998871628395</v>
      </c>
      <c r="O374" s="17">
        <v>0.64841199473443301</v>
      </c>
      <c r="P374" s="17">
        <v>0.58839899697548603</v>
      </c>
      <c r="Q374" s="17">
        <v>0.61452139307596398</v>
      </c>
      <c r="R374" s="17"/>
      <c r="S374" s="17">
        <v>0.654382904523789</v>
      </c>
      <c r="T374" s="17">
        <v>0.64329567085053896</v>
      </c>
      <c r="U374" s="17">
        <v>0.54818359342820699</v>
      </c>
      <c r="V374" s="17">
        <v>0.61427415034097599</v>
      </c>
      <c r="W374" s="17">
        <v>0.66567207549399598</v>
      </c>
      <c r="X374" s="17">
        <v>0.65553816611449101</v>
      </c>
      <c r="Y374" s="17">
        <v>0.56237290573186405</v>
      </c>
      <c r="Z374" s="17">
        <v>0.51558008753825102</v>
      </c>
      <c r="AA374" s="17">
        <v>0.62103124260993603</v>
      </c>
      <c r="AB374" s="17">
        <v>0.67337250883356004</v>
      </c>
      <c r="AC374" s="17">
        <v>0.60935550854987397</v>
      </c>
      <c r="AD374" s="17">
        <v>0.48819521597792098</v>
      </c>
      <c r="AE374" s="17"/>
      <c r="AF374" s="17">
        <v>0.80522943564594296</v>
      </c>
      <c r="AG374" s="17">
        <v>0.57462509281219698</v>
      </c>
      <c r="AH374" s="17">
        <v>0.59478454438822004</v>
      </c>
      <c r="AI374" s="17">
        <v>0.54981543095345797</v>
      </c>
      <c r="AJ374" s="17">
        <v>0.66686528961056302</v>
      </c>
      <c r="AK374" s="17">
        <v>0.63124240542728105</v>
      </c>
      <c r="AL374" s="17">
        <v>0.60964309572372</v>
      </c>
      <c r="AM374" s="17">
        <v>0.59196275906659301</v>
      </c>
      <c r="AN374" s="17">
        <v>0.61592846352599695</v>
      </c>
      <c r="AO374" s="17">
        <v>0.60959841451118901</v>
      </c>
      <c r="AP374" s="17">
        <v>0.638794792226832</v>
      </c>
      <c r="AQ374" s="17">
        <v>0.61846491704222495</v>
      </c>
      <c r="AR374" s="17">
        <v>0.68553796920669396</v>
      </c>
      <c r="AS374" s="17">
        <v>0.61134661096792897</v>
      </c>
      <c r="AT374" s="17">
        <v>0.58801569737466297</v>
      </c>
      <c r="AU374" s="17">
        <v>0.76085971476506797</v>
      </c>
      <c r="AV374" s="17"/>
      <c r="AW374" s="17">
        <v>0.63934040618649302</v>
      </c>
      <c r="AX374" s="17">
        <v>0.59049525248384405</v>
      </c>
      <c r="AY374" s="17"/>
      <c r="AZ374" s="17">
        <v>0.62687718647367097</v>
      </c>
      <c r="BA374" s="17">
        <v>0.61801311420129601</v>
      </c>
      <c r="BB374" s="17"/>
      <c r="BC374" s="17">
        <v>0.64173291285441003</v>
      </c>
      <c r="BD374" s="17">
        <v>0.60353796575124197</v>
      </c>
      <c r="BE374" s="17"/>
      <c r="BF374" s="17">
        <v>0.66945971909949598</v>
      </c>
      <c r="BG374" s="17">
        <v>0.615623336095936</v>
      </c>
      <c r="BH374" s="17"/>
      <c r="BI374" s="17">
        <v>0.55278479839841999</v>
      </c>
      <c r="BJ374" s="17">
        <v>0.69471461002919799</v>
      </c>
      <c r="BK374" s="17">
        <v>0.66531289391479398</v>
      </c>
      <c r="BL374" s="17">
        <v>0.52156050243677998</v>
      </c>
      <c r="BM374" s="17">
        <v>0.71511667034031201</v>
      </c>
      <c r="BN374" s="17"/>
      <c r="BO374" s="17">
        <v>0.68782131408205005</v>
      </c>
      <c r="BP374" s="17">
        <v>0.573791985846548</v>
      </c>
      <c r="BQ374" s="17">
        <v>0.70871413065086097</v>
      </c>
      <c r="BR374" s="17">
        <v>0.55069109681420503</v>
      </c>
      <c r="BS374" s="17">
        <v>0.69737973385055996</v>
      </c>
      <c r="BT374" s="17">
        <v>0.57927641401197605</v>
      </c>
      <c r="BU374" s="17"/>
      <c r="BV374" s="17">
        <v>0.69204296489460004</v>
      </c>
      <c r="BW374" s="17">
        <v>0.69966978905857602</v>
      </c>
      <c r="BX374" s="17"/>
      <c r="BY374" s="17">
        <v>0.66012699411634601</v>
      </c>
      <c r="BZ374" s="17"/>
      <c r="CA374" s="17">
        <v>0.73004595211508805</v>
      </c>
      <c r="CB374" s="17"/>
      <c r="CC374" s="17">
        <v>0.71550011968368998</v>
      </c>
    </row>
    <row r="375" spans="2:81" x14ac:dyDescent="0.3">
      <c r="B375" t="s">
        <v>193</v>
      </c>
      <c r="C375" s="17">
        <v>0.114095273822101</v>
      </c>
      <c r="D375" s="17">
        <v>0.114432708198856</v>
      </c>
      <c r="E375" s="17">
        <v>0.11421581332108401</v>
      </c>
      <c r="F375" s="17"/>
      <c r="G375" s="17">
        <v>6.9948479889111695E-2</v>
      </c>
      <c r="H375" s="17">
        <v>0.12556860071339701</v>
      </c>
      <c r="I375" s="17">
        <v>0.10084551411482701</v>
      </c>
      <c r="J375" s="17">
        <v>0.113374809349175</v>
      </c>
      <c r="K375" s="17">
        <v>0.15571957163935299</v>
      </c>
      <c r="L375" s="17">
        <v>0.11767845559686201</v>
      </c>
      <c r="M375" s="17"/>
      <c r="N375" s="17">
        <v>0.113601256004844</v>
      </c>
      <c r="O375" s="17">
        <v>0.103699143416723</v>
      </c>
      <c r="P375" s="17">
        <v>0.11989918535654</v>
      </c>
      <c r="Q375" s="17">
        <v>0.121241987821551</v>
      </c>
      <c r="R375" s="17"/>
      <c r="S375" s="17">
        <v>0.107658679755821</v>
      </c>
      <c r="T375" s="17">
        <v>0.131285488328787</v>
      </c>
      <c r="U375" s="17">
        <v>0.10233293483502701</v>
      </c>
      <c r="V375" s="17">
        <v>0.132538532848614</v>
      </c>
      <c r="W375" s="17">
        <v>8.3641420315862802E-2</v>
      </c>
      <c r="X375" s="17">
        <v>0.102246798755595</v>
      </c>
      <c r="Y375" s="17">
        <v>0.107033145056271</v>
      </c>
      <c r="Z375" s="17">
        <v>0.150068661214287</v>
      </c>
      <c r="AA375" s="17">
        <v>9.6620939786080495E-2</v>
      </c>
      <c r="AB375" s="17">
        <v>0.116299949444884</v>
      </c>
      <c r="AC375" s="17">
        <v>0.13605421021775299</v>
      </c>
      <c r="AD375" s="17">
        <v>0.14429043389487201</v>
      </c>
      <c r="AE375" s="17"/>
      <c r="AF375" s="17">
        <v>0.104423181261926</v>
      </c>
      <c r="AG375" s="17">
        <v>8.4073238773570605E-2</v>
      </c>
      <c r="AH375" s="17">
        <v>0.12705030829184999</v>
      </c>
      <c r="AI375" s="17">
        <v>0.17764349113087</v>
      </c>
      <c r="AJ375" s="17">
        <v>7.8072334508394001E-2</v>
      </c>
      <c r="AK375" s="17">
        <v>0.111060228324384</v>
      </c>
      <c r="AL375" s="17">
        <v>0.13031049735022401</v>
      </c>
      <c r="AM375" s="17">
        <v>9.5293313778052405E-2</v>
      </c>
      <c r="AN375" s="17">
        <v>0.109874067819777</v>
      </c>
      <c r="AO375" s="17">
        <v>0.133002067944125</v>
      </c>
      <c r="AP375" s="17">
        <v>0.12808323390221599</v>
      </c>
      <c r="AQ375" s="17">
        <v>0.13566974527460501</v>
      </c>
      <c r="AR375" s="17">
        <v>7.1482631985577694E-2</v>
      </c>
      <c r="AS375" s="17">
        <v>0.15558030440780399</v>
      </c>
      <c r="AT375" s="17">
        <v>0.11302034074726899</v>
      </c>
      <c r="AU375" s="17">
        <v>8.3931537372447101E-2</v>
      </c>
      <c r="AV375" s="17"/>
      <c r="AW375" s="17">
        <v>0.111994649497245</v>
      </c>
      <c r="AX375" s="17">
        <v>0.11692264359145201</v>
      </c>
      <c r="AY375" s="17"/>
      <c r="AZ375" s="17">
        <v>0.12033036238604899</v>
      </c>
      <c r="BA375" s="17">
        <v>0.112706590711765</v>
      </c>
      <c r="BB375" s="17"/>
      <c r="BC375" s="17">
        <v>0.115985458823435</v>
      </c>
      <c r="BD375" s="17">
        <v>0.113504669712504</v>
      </c>
      <c r="BE375" s="17"/>
      <c r="BF375" s="17">
        <v>0.14065078291864699</v>
      </c>
      <c r="BG375" s="17">
        <v>0.11196133457107101</v>
      </c>
      <c r="BH375" s="17"/>
      <c r="BI375" s="17">
        <v>0.15152666858470701</v>
      </c>
      <c r="BJ375" s="17">
        <v>7.8886734763902303E-2</v>
      </c>
      <c r="BK375" s="17">
        <v>9.6968792575176196E-2</v>
      </c>
      <c r="BL375" s="17">
        <v>0.15924998244334601</v>
      </c>
      <c r="BM375" s="17">
        <v>6.2897098388077596E-2</v>
      </c>
      <c r="BN375" s="17"/>
      <c r="BO375" s="17">
        <v>8.4450910962728207E-2</v>
      </c>
      <c r="BP375" s="17">
        <v>0.147269436377195</v>
      </c>
      <c r="BQ375" s="17">
        <v>7.1645882131509006E-2</v>
      </c>
      <c r="BR375" s="17">
        <v>0.15976904985308099</v>
      </c>
      <c r="BS375" s="17">
        <v>6.8800896229206099E-2</v>
      </c>
      <c r="BT375" s="17">
        <v>7.2482907539525604E-2</v>
      </c>
      <c r="BU375" s="17"/>
      <c r="BV375" s="17">
        <v>8.0857469618182395E-2</v>
      </c>
      <c r="BW375" s="17">
        <v>7.5231554704271605E-2</v>
      </c>
      <c r="BX375" s="17"/>
      <c r="BY375" s="17">
        <v>9.0587413775972195E-2</v>
      </c>
      <c r="BZ375" s="17"/>
      <c r="CA375" s="17">
        <v>6.4911513926800696E-2</v>
      </c>
      <c r="CB375" s="17"/>
      <c r="CC375" s="17">
        <v>7.9036853046910105E-2</v>
      </c>
    </row>
    <row r="376" spans="2:81" x14ac:dyDescent="0.3">
      <c r="B376" t="s">
        <v>194</v>
      </c>
      <c r="C376" s="17">
        <v>0.50553244637467099</v>
      </c>
      <c r="D376" s="17">
        <v>0.52509041060605399</v>
      </c>
      <c r="E376" s="17">
        <v>0.48448547318722601</v>
      </c>
      <c r="F376" s="17"/>
      <c r="G376" s="17">
        <v>0.552146916751733</v>
      </c>
      <c r="H376" s="17">
        <v>0.48221690901067399</v>
      </c>
      <c r="I376" s="17">
        <v>0.53903956138030995</v>
      </c>
      <c r="J376" s="17">
        <v>0.51185729817390202</v>
      </c>
      <c r="K376" s="17">
        <v>0.42122126711067498</v>
      </c>
      <c r="L376" s="17">
        <v>0.51756574671987099</v>
      </c>
      <c r="M376" s="17"/>
      <c r="N376" s="17">
        <v>0.50897873271144001</v>
      </c>
      <c r="O376" s="17">
        <v>0.54471285131770997</v>
      </c>
      <c r="P376" s="17">
        <v>0.46849981161894699</v>
      </c>
      <c r="Q376" s="17">
        <v>0.493279405254412</v>
      </c>
      <c r="R376" s="17"/>
      <c r="S376" s="17">
        <v>0.546724224767968</v>
      </c>
      <c r="T376" s="17">
        <v>0.51201018252175201</v>
      </c>
      <c r="U376" s="17">
        <v>0.44585065859318102</v>
      </c>
      <c r="V376" s="17">
        <v>0.48173561749236099</v>
      </c>
      <c r="W376" s="17">
        <v>0.58203065517813302</v>
      </c>
      <c r="X376" s="17">
        <v>0.55329136735889595</v>
      </c>
      <c r="Y376" s="17">
        <v>0.45533976067559301</v>
      </c>
      <c r="Z376" s="17">
        <v>0.36551142632396399</v>
      </c>
      <c r="AA376" s="17">
        <v>0.52441030282385603</v>
      </c>
      <c r="AB376" s="17">
        <v>0.55707255938867495</v>
      </c>
      <c r="AC376" s="17">
        <v>0.47330129833211998</v>
      </c>
      <c r="AD376" s="17">
        <v>0.34390478208304898</v>
      </c>
      <c r="AE376" s="17"/>
      <c r="AF376" s="17">
        <v>0.700806254384018</v>
      </c>
      <c r="AG376" s="17">
        <v>0.490551854038626</v>
      </c>
      <c r="AH376" s="17">
        <v>0.46773423609636999</v>
      </c>
      <c r="AI376" s="17">
        <v>0.372171939822588</v>
      </c>
      <c r="AJ376" s="17">
        <v>0.588792955102169</v>
      </c>
      <c r="AK376" s="17">
        <v>0.52018217710289805</v>
      </c>
      <c r="AL376" s="17">
        <v>0.47933259837349601</v>
      </c>
      <c r="AM376" s="17">
        <v>0.49666944528854101</v>
      </c>
      <c r="AN376" s="17">
        <v>0.50605439570621902</v>
      </c>
      <c r="AO376" s="17">
        <v>0.47659634656706501</v>
      </c>
      <c r="AP376" s="17">
        <v>0.51071155832461601</v>
      </c>
      <c r="AQ376" s="17">
        <v>0.48279517176761999</v>
      </c>
      <c r="AR376" s="17">
        <v>0.61405533722111605</v>
      </c>
      <c r="AS376" s="17">
        <v>0.45576630656012501</v>
      </c>
      <c r="AT376" s="17">
        <v>0.47499535662739401</v>
      </c>
      <c r="AU376" s="17">
        <v>0.67692817739262101</v>
      </c>
      <c r="AV376" s="17"/>
      <c r="AW376" s="17">
        <v>0.52734575668924799</v>
      </c>
      <c r="AX376" s="17">
        <v>0.473572608892392</v>
      </c>
      <c r="AY376" s="17"/>
      <c r="AZ376" s="17">
        <v>0.50654682408762197</v>
      </c>
      <c r="BA376" s="17">
        <v>0.50530652348952998</v>
      </c>
      <c r="BB376" s="17"/>
      <c r="BC376" s="17">
        <v>0.525747454030974</v>
      </c>
      <c r="BD376" s="17">
        <v>0.49003329603873802</v>
      </c>
      <c r="BE376" s="17"/>
      <c r="BF376" s="17">
        <v>0.52880893618084901</v>
      </c>
      <c r="BG376" s="17">
        <v>0.50366200152486496</v>
      </c>
      <c r="BH376" s="17"/>
      <c r="BI376" s="17">
        <v>0.401258129813714</v>
      </c>
      <c r="BJ376" s="17">
        <v>0.61582787526529603</v>
      </c>
      <c r="BK376" s="17">
        <v>0.56834410133961799</v>
      </c>
      <c r="BL376" s="17">
        <v>0.362310519993434</v>
      </c>
      <c r="BM376" s="17">
        <v>0.65221957195223501</v>
      </c>
      <c r="BN376" s="17"/>
      <c r="BO376" s="17">
        <v>0.603370403119322</v>
      </c>
      <c r="BP376" s="17">
        <v>0.42652254946935397</v>
      </c>
      <c r="BQ376" s="17">
        <v>0.63706824851935195</v>
      </c>
      <c r="BR376" s="17">
        <v>0.39092204696112398</v>
      </c>
      <c r="BS376" s="17">
        <v>0.62857883762135403</v>
      </c>
      <c r="BT376" s="17">
        <v>0.50679350647245103</v>
      </c>
      <c r="BU376" s="17"/>
      <c r="BV376" s="17">
        <v>0.61118549527641697</v>
      </c>
      <c r="BW376" s="17">
        <v>0.62443823435430401</v>
      </c>
      <c r="BX376" s="17"/>
      <c r="BY376" s="17">
        <v>0.569539580340374</v>
      </c>
      <c r="BZ376" s="17"/>
      <c r="CA376" s="17">
        <v>0.66513443818828699</v>
      </c>
      <c r="CB376" s="17"/>
      <c r="CC376" s="17">
        <v>0.63646326663677999</v>
      </c>
    </row>
    <row r="377" spans="2:81" x14ac:dyDescent="0.3">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row>
    <row r="378" spans="2:81" x14ac:dyDescent="0.3">
      <c r="B378" s="6" t="s">
        <v>249</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row>
    <row r="379" spans="2:81" x14ac:dyDescent="0.3">
      <c r="B379" s="24" t="s">
        <v>94</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row>
    <row r="380" spans="2:81" x14ac:dyDescent="0.3">
      <c r="B380" t="s">
        <v>230</v>
      </c>
      <c r="C380" s="17">
        <v>0.27902181034104601</v>
      </c>
      <c r="D380" s="17">
        <v>0.26357471348082301</v>
      </c>
      <c r="E380" s="17">
        <v>0.29331541487400298</v>
      </c>
      <c r="F380" s="17"/>
      <c r="G380" s="17">
        <v>0.31341480148100298</v>
      </c>
      <c r="H380" s="17">
        <v>0.314560572787348</v>
      </c>
      <c r="I380" s="17">
        <v>0.29852042683055202</v>
      </c>
      <c r="J380" s="17">
        <v>0.29946547480903202</v>
      </c>
      <c r="K380" s="17">
        <v>0.23525029525418401</v>
      </c>
      <c r="L380" s="17">
        <v>0.22414999339425001</v>
      </c>
      <c r="M380" s="17"/>
      <c r="N380" s="17">
        <v>0.25822526903542797</v>
      </c>
      <c r="O380" s="17">
        <v>0.25243092253274002</v>
      </c>
      <c r="P380" s="17">
        <v>0.29919022552303698</v>
      </c>
      <c r="Q380" s="17">
        <v>0.31124510327794802</v>
      </c>
      <c r="R380" s="17"/>
      <c r="S380" s="17">
        <v>0.32616307478648698</v>
      </c>
      <c r="T380" s="17">
        <v>0.25062990458302697</v>
      </c>
      <c r="U380" s="17">
        <v>0.2607686594518</v>
      </c>
      <c r="V380" s="17">
        <v>0.27185400018684902</v>
      </c>
      <c r="W380" s="17">
        <v>0.235144387836561</v>
      </c>
      <c r="X380" s="17">
        <v>0.26505976513606599</v>
      </c>
      <c r="Y380" s="17">
        <v>0.23453013483037299</v>
      </c>
      <c r="Z380" s="17">
        <v>0.27174153354159097</v>
      </c>
      <c r="AA380" s="17">
        <v>0.27518591458290398</v>
      </c>
      <c r="AB380" s="17">
        <v>0.38695702867637599</v>
      </c>
      <c r="AC380" s="17">
        <v>0.23035233595909299</v>
      </c>
      <c r="AD380" s="17">
        <v>0.29560221786472801</v>
      </c>
      <c r="AE380" s="17"/>
      <c r="AF380" s="17">
        <v>0.70146224852814298</v>
      </c>
      <c r="AG380" s="17">
        <v>0.335648333944148</v>
      </c>
      <c r="AH380" s="17">
        <v>0.3087294981766</v>
      </c>
      <c r="AI380" s="17">
        <v>0.36569732110907899</v>
      </c>
      <c r="AJ380" s="17">
        <v>0.30705225797656099</v>
      </c>
      <c r="AK380" s="17">
        <v>0.22456062151775699</v>
      </c>
      <c r="AL380" s="17">
        <v>0.28704752525589899</v>
      </c>
      <c r="AM380" s="17">
        <v>0.26947001138659799</v>
      </c>
      <c r="AN380" s="17">
        <v>0.208619597622729</v>
      </c>
      <c r="AO380" s="17">
        <v>0.31409881761043501</v>
      </c>
      <c r="AP380" s="17">
        <v>0.28864591942058498</v>
      </c>
      <c r="AQ380" s="17">
        <v>0.24983032497351901</v>
      </c>
      <c r="AR380" s="17">
        <v>0.26050735954315002</v>
      </c>
      <c r="AS380" s="17">
        <v>0.23628371401475201</v>
      </c>
      <c r="AT380" s="17">
        <v>0.210834144914016</v>
      </c>
      <c r="AU380" s="17">
        <v>0.32233626081345801</v>
      </c>
      <c r="AV380" s="17"/>
      <c r="AW380" s="17">
        <v>0.29089657660489199</v>
      </c>
      <c r="AX380" s="17">
        <v>0.26119479739826201</v>
      </c>
      <c r="AY380" s="17"/>
      <c r="AZ380" s="17">
        <v>0.35023605081701298</v>
      </c>
      <c r="BA380" s="17">
        <v>0.26316092689887499</v>
      </c>
      <c r="BB380" s="17"/>
      <c r="BC380" s="17">
        <v>0.34474175489699199</v>
      </c>
      <c r="BD380" s="17">
        <v>0.23356000509173899</v>
      </c>
      <c r="BE380" s="17"/>
      <c r="BF380" s="17">
        <v>0.30819757342651</v>
      </c>
      <c r="BG380" s="17">
        <v>0.27667731354377101</v>
      </c>
      <c r="BH380" s="17"/>
      <c r="BI380" s="17">
        <v>0.20998030036375401</v>
      </c>
      <c r="BJ380" s="17">
        <v>0.31194980433970998</v>
      </c>
      <c r="BK380" s="17">
        <v>0.32287795138001302</v>
      </c>
      <c r="BL380" s="17">
        <v>0.20266443932726799</v>
      </c>
      <c r="BM380" s="17">
        <v>0.31855072697324099</v>
      </c>
      <c r="BN380" s="17"/>
      <c r="BO380" s="17">
        <v>0.28895714055472399</v>
      </c>
      <c r="BP380" s="17">
        <v>0.21712893117361301</v>
      </c>
      <c r="BQ380" s="17">
        <v>0.33949369844843102</v>
      </c>
      <c r="BR380" s="17">
        <v>0.26765724725904999</v>
      </c>
      <c r="BS380" s="17">
        <v>0.326466942716166</v>
      </c>
      <c r="BT380" s="17">
        <v>0.24972680724712101</v>
      </c>
      <c r="BU380" s="17"/>
      <c r="BV380" s="17">
        <v>0.28555776047158998</v>
      </c>
      <c r="BW380" s="17">
        <v>0.36089990651613402</v>
      </c>
      <c r="BX380" s="17"/>
      <c r="BY380" s="17">
        <v>0.34040329322002399</v>
      </c>
      <c r="BZ380" s="17"/>
      <c r="CA380" s="17">
        <v>0.32008798091622798</v>
      </c>
      <c r="CB380" s="17"/>
      <c r="CC380" s="17">
        <v>0.31291135465953401</v>
      </c>
    </row>
    <row r="381" spans="2:81" x14ac:dyDescent="0.3">
      <c r="B381" t="s">
        <v>231</v>
      </c>
      <c r="C381" s="17">
        <v>0.41478137574810198</v>
      </c>
      <c r="D381" s="17">
        <v>0.41344095266881198</v>
      </c>
      <c r="E381" s="17">
        <v>0.41567165410845403</v>
      </c>
      <c r="F381" s="17"/>
      <c r="G381" s="17">
        <v>0.42133332899109199</v>
      </c>
      <c r="H381" s="17">
        <v>0.40892286477114997</v>
      </c>
      <c r="I381" s="17">
        <v>0.43025171183144501</v>
      </c>
      <c r="J381" s="17">
        <v>0.40946875037401198</v>
      </c>
      <c r="K381" s="17">
        <v>0.38422947267023899</v>
      </c>
      <c r="L381" s="17">
        <v>0.42740304974534599</v>
      </c>
      <c r="M381" s="17"/>
      <c r="N381" s="17">
        <v>0.42015222907969102</v>
      </c>
      <c r="O381" s="17">
        <v>0.45349400571182003</v>
      </c>
      <c r="P381" s="17">
        <v>0.38839089371200802</v>
      </c>
      <c r="Q381" s="17">
        <v>0.39143722021250699</v>
      </c>
      <c r="R381" s="17"/>
      <c r="S381" s="17">
        <v>0.40639858822741098</v>
      </c>
      <c r="T381" s="17">
        <v>0.45174438484699198</v>
      </c>
      <c r="U381" s="17">
        <v>0.41572250195597799</v>
      </c>
      <c r="V381" s="17">
        <v>0.41161378907621798</v>
      </c>
      <c r="W381" s="17">
        <v>0.43254640345270601</v>
      </c>
      <c r="X381" s="17">
        <v>0.39130673291958301</v>
      </c>
      <c r="Y381" s="17">
        <v>0.43939857579874703</v>
      </c>
      <c r="Z381" s="17">
        <v>0.385692205882879</v>
      </c>
      <c r="AA381" s="17">
        <v>0.43782579179588599</v>
      </c>
      <c r="AB381" s="17">
        <v>0.36231435590257699</v>
      </c>
      <c r="AC381" s="17">
        <v>0.41830455780294101</v>
      </c>
      <c r="AD381" s="17">
        <v>0.369894197965208</v>
      </c>
      <c r="AE381" s="17"/>
      <c r="AF381" s="17">
        <v>0.103767187117801</v>
      </c>
      <c r="AG381" s="17">
        <v>0.39006728235935401</v>
      </c>
      <c r="AH381" s="17">
        <v>0.42959435252095002</v>
      </c>
      <c r="AI381" s="17">
        <v>0.294684331488475</v>
      </c>
      <c r="AJ381" s="17">
        <v>0.39263330346403402</v>
      </c>
      <c r="AK381" s="17">
        <v>0.49180515736281</v>
      </c>
      <c r="AL381" s="17">
        <v>0.43692620934322901</v>
      </c>
      <c r="AM381" s="17">
        <v>0.360259595092147</v>
      </c>
      <c r="AN381" s="17">
        <v>0.47011154277691902</v>
      </c>
      <c r="AO381" s="17">
        <v>0.355660936388497</v>
      </c>
      <c r="AP381" s="17">
        <v>0.43644653863482002</v>
      </c>
      <c r="AQ381" s="17">
        <v>0.40281630970649501</v>
      </c>
      <c r="AR381" s="17">
        <v>0.37867599031739502</v>
      </c>
      <c r="AS381" s="17">
        <v>0.408858653881776</v>
      </c>
      <c r="AT381" s="17">
        <v>0.43704885950379302</v>
      </c>
      <c r="AU381" s="17">
        <v>0.48800967717211802</v>
      </c>
      <c r="AV381" s="17"/>
      <c r="AW381" s="17">
        <v>0.428434008468835</v>
      </c>
      <c r="AX381" s="17">
        <v>0.39538989105997302</v>
      </c>
      <c r="AY381" s="17"/>
      <c r="AZ381" s="17">
        <v>0.39006841212375798</v>
      </c>
      <c r="BA381" s="17">
        <v>0.420285463595372</v>
      </c>
      <c r="BB381" s="17"/>
      <c r="BC381" s="17">
        <v>0.40849186239183199</v>
      </c>
      <c r="BD381" s="17">
        <v>0.41760164166033498</v>
      </c>
      <c r="BE381" s="17"/>
      <c r="BF381" s="17">
        <v>0.465037617323379</v>
      </c>
      <c r="BG381" s="17">
        <v>0.41074290048796502</v>
      </c>
      <c r="BH381" s="17"/>
      <c r="BI381" s="17">
        <v>0.394431433402197</v>
      </c>
      <c r="BJ381" s="17">
        <v>0.46838609323677599</v>
      </c>
      <c r="BK381" s="17">
        <v>0.43822492320679102</v>
      </c>
      <c r="BL381" s="17">
        <v>0.36904591901164902</v>
      </c>
      <c r="BM381" s="17">
        <v>0.38294777532476998</v>
      </c>
      <c r="BN381" s="17"/>
      <c r="BO381" s="17">
        <v>0.47181679996569698</v>
      </c>
      <c r="BP381" s="17">
        <v>0.412687324777603</v>
      </c>
      <c r="BQ381" s="17">
        <v>0.42070849709320901</v>
      </c>
      <c r="BR381" s="17">
        <v>0.36843913642002002</v>
      </c>
      <c r="BS381" s="17">
        <v>0.42055413236274097</v>
      </c>
      <c r="BT381" s="17">
        <v>0.433535073532621</v>
      </c>
      <c r="BU381" s="17"/>
      <c r="BV381" s="17">
        <v>0.48119805286388201</v>
      </c>
      <c r="BW381" s="17">
        <v>0.44462337383691303</v>
      </c>
      <c r="BX381" s="17"/>
      <c r="BY381" s="17">
        <v>0.41951618767159299</v>
      </c>
      <c r="BZ381" s="17"/>
      <c r="CA381" s="17">
        <v>0.48365078995302702</v>
      </c>
      <c r="CB381" s="17"/>
      <c r="CC381" s="17">
        <v>0.47790699874324699</v>
      </c>
    </row>
    <row r="382" spans="2:81" x14ac:dyDescent="0.3">
      <c r="B382" t="s">
        <v>232</v>
      </c>
      <c r="C382" s="17">
        <v>0.159524426957908</v>
      </c>
      <c r="D382" s="17">
        <v>0.17003652845612099</v>
      </c>
      <c r="E382" s="17">
        <v>0.14988945055831801</v>
      </c>
      <c r="F382" s="17"/>
      <c r="G382" s="17">
        <v>0.177514185939984</v>
      </c>
      <c r="H382" s="17">
        <v>0.142409675343631</v>
      </c>
      <c r="I382" s="17">
        <v>0.13516870324070701</v>
      </c>
      <c r="J382" s="17">
        <v>0.171373337997071</v>
      </c>
      <c r="K382" s="17">
        <v>0.18712252907020499</v>
      </c>
      <c r="L382" s="17">
        <v>0.153068882685652</v>
      </c>
      <c r="M382" s="17"/>
      <c r="N382" s="17">
        <v>0.16496389603127801</v>
      </c>
      <c r="O382" s="17">
        <v>0.16462481488842901</v>
      </c>
      <c r="P382" s="17">
        <v>0.14271821771877</v>
      </c>
      <c r="Q382" s="17">
        <v>0.16261853227620601</v>
      </c>
      <c r="R382" s="17"/>
      <c r="S382" s="17">
        <v>0.16091470135227701</v>
      </c>
      <c r="T382" s="17">
        <v>0.14073137532070401</v>
      </c>
      <c r="U382" s="17">
        <v>0.15127774452241</v>
      </c>
      <c r="V382" s="17">
        <v>0.16214949955394301</v>
      </c>
      <c r="W382" s="17">
        <v>0.17924996919074701</v>
      </c>
      <c r="X382" s="17">
        <v>0.18699696735218499</v>
      </c>
      <c r="Y382" s="17">
        <v>0.15959732938398399</v>
      </c>
      <c r="Z382" s="17">
        <v>0.13547367397821899</v>
      </c>
      <c r="AA382" s="17">
        <v>0.15078416987131499</v>
      </c>
      <c r="AB382" s="17">
        <v>0.12443764313373699</v>
      </c>
      <c r="AC382" s="17">
        <v>0.21478429529298301</v>
      </c>
      <c r="AD382" s="17">
        <v>0.197881315283223</v>
      </c>
      <c r="AE382" s="17"/>
      <c r="AF382" s="17">
        <v>0</v>
      </c>
      <c r="AG382" s="17">
        <v>0.130705603692058</v>
      </c>
      <c r="AH382" s="17">
        <v>0.15018813018917301</v>
      </c>
      <c r="AI382" s="17">
        <v>0.116511940729077</v>
      </c>
      <c r="AJ382" s="17">
        <v>0.19003018468741101</v>
      </c>
      <c r="AK382" s="17">
        <v>0.13921851650432401</v>
      </c>
      <c r="AL382" s="17">
        <v>0.16935876271059999</v>
      </c>
      <c r="AM382" s="17">
        <v>0.19356496465200401</v>
      </c>
      <c r="AN382" s="17">
        <v>0.18513523617554201</v>
      </c>
      <c r="AO382" s="17">
        <v>0.148951938520825</v>
      </c>
      <c r="AP382" s="17">
        <v>0.14120174989488099</v>
      </c>
      <c r="AQ382" s="17">
        <v>0.21037477560577</v>
      </c>
      <c r="AR382" s="17">
        <v>0.244408642130065</v>
      </c>
      <c r="AS382" s="17">
        <v>0.167912149837839</v>
      </c>
      <c r="AT382" s="17">
        <v>0.12703246589192399</v>
      </c>
      <c r="AU382" s="17">
        <v>8.7793632563702206E-2</v>
      </c>
      <c r="AV382" s="17"/>
      <c r="AW382" s="17">
        <v>0.149790537083445</v>
      </c>
      <c r="AX382" s="17">
        <v>0.17377366332220301</v>
      </c>
      <c r="AY382" s="17"/>
      <c r="AZ382" s="17">
        <v>0.12572138037111599</v>
      </c>
      <c r="BA382" s="17">
        <v>0.167053064184395</v>
      </c>
      <c r="BB382" s="17"/>
      <c r="BC382" s="17">
        <v>0.12580490721570101</v>
      </c>
      <c r="BD382" s="17">
        <v>0.18406686353523399</v>
      </c>
      <c r="BE382" s="17"/>
      <c r="BF382" s="17">
        <v>0.11284070836247199</v>
      </c>
      <c r="BG382" s="17">
        <v>0.163275822539618</v>
      </c>
      <c r="BH382" s="17"/>
      <c r="BI382" s="17">
        <v>0.17966482688590599</v>
      </c>
      <c r="BJ382" s="17">
        <v>0.14077255368590999</v>
      </c>
      <c r="BK382" s="17">
        <v>0.11070462791881799</v>
      </c>
      <c r="BL382" s="17">
        <v>0.20568245074799199</v>
      </c>
      <c r="BM382" s="17">
        <v>0.14630598374277801</v>
      </c>
      <c r="BN382" s="17"/>
      <c r="BO382" s="17">
        <v>0.144702900869494</v>
      </c>
      <c r="BP382" s="17">
        <v>0.18374314452857601</v>
      </c>
      <c r="BQ382" s="17">
        <v>0.11542877436523701</v>
      </c>
      <c r="BR382" s="17">
        <v>0.164807439677363</v>
      </c>
      <c r="BS382" s="17">
        <v>0.151223111712252</v>
      </c>
      <c r="BT382" s="17">
        <v>0.16928565228286499</v>
      </c>
      <c r="BU382" s="17"/>
      <c r="BV382" s="17">
        <v>0.144370282847501</v>
      </c>
      <c r="BW382" s="17">
        <v>0.13409973929749</v>
      </c>
      <c r="BX382" s="17"/>
      <c r="BY382" s="17">
        <v>0.16342059303654</v>
      </c>
      <c r="BZ382" s="17"/>
      <c r="CA382" s="17">
        <v>0.14086631497923599</v>
      </c>
      <c r="CB382" s="17"/>
      <c r="CC382" s="17">
        <v>0.13470707851121599</v>
      </c>
    </row>
    <row r="383" spans="2:81" x14ac:dyDescent="0.3">
      <c r="B383" t="s">
        <v>233</v>
      </c>
      <c r="C383" s="17">
        <v>7.15127946166947E-2</v>
      </c>
      <c r="D383" s="17">
        <v>8.1886089457648401E-2</v>
      </c>
      <c r="E383" s="17">
        <v>6.1666214935492403E-2</v>
      </c>
      <c r="F383" s="17"/>
      <c r="G383" s="17">
        <v>3.63047504282226E-2</v>
      </c>
      <c r="H383" s="17">
        <v>5.23713860168201E-2</v>
      </c>
      <c r="I383" s="17">
        <v>7.1881413774031594E-2</v>
      </c>
      <c r="J383" s="17">
        <v>5.5043139210972002E-2</v>
      </c>
      <c r="K383" s="17">
        <v>8.73784536064518E-2</v>
      </c>
      <c r="L383" s="17">
        <v>0.112983248042312</v>
      </c>
      <c r="M383" s="17"/>
      <c r="N383" s="17">
        <v>7.9333233997457397E-2</v>
      </c>
      <c r="O383" s="17">
        <v>7.2290619147682006E-2</v>
      </c>
      <c r="P383" s="17">
        <v>8.8304552237273903E-2</v>
      </c>
      <c r="Q383" s="17">
        <v>4.8049285765494699E-2</v>
      </c>
      <c r="R383" s="17"/>
      <c r="S383" s="17">
        <v>5.0971293252362902E-2</v>
      </c>
      <c r="T383" s="17">
        <v>8.2852803361751604E-2</v>
      </c>
      <c r="U383" s="17">
        <v>7.6310373971753304E-2</v>
      </c>
      <c r="V383" s="17">
        <v>6.4614391925486903E-2</v>
      </c>
      <c r="W383" s="17">
        <v>8.9552743920624497E-2</v>
      </c>
      <c r="X383" s="17">
        <v>6.5772592285870707E-2</v>
      </c>
      <c r="Y383" s="17">
        <v>7.3149696272347894E-2</v>
      </c>
      <c r="Z383" s="17">
        <v>0.14295094797803701</v>
      </c>
      <c r="AA383" s="17">
        <v>5.6297646413302802E-2</v>
      </c>
      <c r="AB383" s="17">
        <v>7.3136973580967393E-2</v>
      </c>
      <c r="AC383" s="17">
        <v>4.2511739914134303E-2</v>
      </c>
      <c r="AD383" s="17">
        <v>0.10137459351219601</v>
      </c>
      <c r="AE383" s="17"/>
      <c r="AF383" s="17">
        <v>0</v>
      </c>
      <c r="AG383" s="17">
        <v>3.4184207653323397E-2</v>
      </c>
      <c r="AH383" s="17">
        <v>5.2284032597659E-2</v>
      </c>
      <c r="AI383" s="17">
        <v>0.105256423254714</v>
      </c>
      <c r="AJ383" s="17">
        <v>4.6003615280136703E-2</v>
      </c>
      <c r="AK383" s="17">
        <v>8.3440657896991594E-2</v>
      </c>
      <c r="AL383" s="17">
        <v>5.3910542194569699E-2</v>
      </c>
      <c r="AM383" s="17">
        <v>9.8778564944375605E-2</v>
      </c>
      <c r="AN383" s="17">
        <v>6.1939146813926697E-2</v>
      </c>
      <c r="AO383" s="17">
        <v>7.4269030252943194E-2</v>
      </c>
      <c r="AP383" s="17">
        <v>6.8337336982483704E-2</v>
      </c>
      <c r="AQ383" s="17">
        <v>9.2858052689020504E-2</v>
      </c>
      <c r="AR383" s="17">
        <v>6.41747499972493E-2</v>
      </c>
      <c r="AS383" s="17">
        <v>9.9120447301891096E-2</v>
      </c>
      <c r="AT383" s="17">
        <v>0.128043248366771</v>
      </c>
      <c r="AU383" s="17">
        <v>3.9906196271189499E-2</v>
      </c>
      <c r="AV383" s="17"/>
      <c r="AW383" s="17">
        <v>6.9903748774599206E-2</v>
      </c>
      <c r="AX383" s="17">
        <v>7.4371692730970301E-2</v>
      </c>
      <c r="AY383" s="17"/>
      <c r="AZ383" s="17">
        <v>6.0963795540283597E-2</v>
      </c>
      <c r="BA383" s="17">
        <v>7.3862274772127604E-2</v>
      </c>
      <c r="BB383" s="17"/>
      <c r="BC383" s="17">
        <v>6.4481051878281903E-2</v>
      </c>
      <c r="BD383" s="17">
        <v>7.7059134504260607E-2</v>
      </c>
      <c r="BE383" s="17"/>
      <c r="BF383" s="17">
        <v>5.7272208112924702E-2</v>
      </c>
      <c r="BG383" s="17">
        <v>7.2657135189779107E-2</v>
      </c>
      <c r="BH383" s="17"/>
      <c r="BI383" s="17">
        <v>0.121109426689804</v>
      </c>
      <c r="BJ383" s="17">
        <v>4.7822344719179802E-2</v>
      </c>
      <c r="BK383" s="17">
        <v>5.6999890681463897E-2</v>
      </c>
      <c r="BL383" s="17">
        <v>8.4254035209195499E-2</v>
      </c>
      <c r="BM383" s="17">
        <v>6.08158082156149E-2</v>
      </c>
      <c r="BN383" s="17"/>
      <c r="BO383" s="17">
        <v>6.0694509491715197E-2</v>
      </c>
      <c r="BP383" s="17">
        <v>0.11648294445644</v>
      </c>
      <c r="BQ383" s="17">
        <v>6.0871074478240098E-2</v>
      </c>
      <c r="BR383" s="17">
        <v>8.5138515719033803E-2</v>
      </c>
      <c r="BS383" s="17">
        <v>2.90665305869552E-2</v>
      </c>
      <c r="BT383" s="17">
        <v>4.4446969640282899E-2</v>
      </c>
      <c r="BU383" s="17"/>
      <c r="BV383" s="17">
        <v>4.9946050749939297E-2</v>
      </c>
      <c r="BW383" s="17">
        <v>4.3883444506758698E-2</v>
      </c>
      <c r="BX383" s="17"/>
      <c r="BY383" s="17">
        <v>5.8544714830506897E-2</v>
      </c>
      <c r="BZ383" s="17"/>
      <c r="CA383" s="17">
        <v>3.6395040886760002E-2</v>
      </c>
      <c r="CB383" s="17"/>
      <c r="CC383" s="17">
        <v>5.1468239465127401E-2</v>
      </c>
    </row>
    <row r="384" spans="2:81" x14ac:dyDescent="0.3">
      <c r="B384" t="s">
        <v>234</v>
      </c>
      <c r="C384" s="17">
        <v>3.4309587112180497E-2</v>
      </c>
      <c r="D384" s="17">
        <v>3.5368244113597902E-2</v>
      </c>
      <c r="E384" s="17">
        <v>3.3411222651080701E-2</v>
      </c>
      <c r="F384" s="17"/>
      <c r="G384" s="17">
        <v>7.1889960309821296E-3</v>
      </c>
      <c r="H384" s="17">
        <v>3.3141528762342803E-2</v>
      </c>
      <c r="I384" s="17">
        <v>3.3983448962261201E-2</v>
      </c>
      <c r="J384" s="17">
        <v>2.4187015691939501E-2</v>
      </c>
      <c r="K384" s="17">
        <v>7.2412279699015203E-2</v>
      </c>
      <c r="L384" s="17">
        <v>3.6303855919947697E-2</v>
      </c>
      <c r="M384" s="17"/>
      <c r="N384" s="17">
        <v>3.9337430559389402E-2</v>
      </c>
      <c r="O384" s="17">
        <v>2.5446723129000499E-2</v>
      </c>
      <c r="P384" s="17">
        <v>3.9688008255480099E-2</v>
      </c>
      <c r="Q384" s="17">
        <v>3.3636619991704801E-2</v>
      </c>
      <c r="R384" s="17"/>
      <c r="S384" s="17">
        <v>1.26348096423539E-2</v>
      </c>
      <c r="T384" s="17">
        <v>4.5462065310693398E-2</v>
      </c>
      <c r="U384" s="17">
        <v>3.5510063719732497E-2</v>
      </c>
      <c r="V384" s="17">
        <v>6.0853822254565898E-2</v>
      </c>
      <c r="W384" s="17">
        <v>2.6924899008424801E-2</v>
      </c>
      <c r="X384" s="17">
        <v>3.39292470889071E-2</v>
      </c>
      <c r="Y384" s="17">
        <v>5.7192188931317903E-2</v>
      </c>
      <c r="Z384" s="17">
        <v>4.27774051469971E-2</v>
      </c>
      <c r="AA384" s="17">
        <v>2.21535122700789E-2</v>
      </c>
      <c r="AB384" s="17">
        <v>1.5592217312062499E-2</v>
      </c>
      <c r="AC384" s="17">
        <v>4.3718191446202002E-2</v>
      </c>
      <c r="AD384" s="17">
        <v>3.5247675374645002E-2</v>
      </c>
      <c r="AE384" s="17"/>
      <c r="AF384" s="17">
        <v>0.104423181261926</v>
      </c>
      <c r="AG384" s="17">
        <v>3.00833908816787E-2</v>
      </c>
      <c r="AH384" s="17">
        <v>2.2603595479285001E-2</v>
      </c>
      <c r="AI384" s="17">
        <v>4.4565692804697403E-2</v>
      </c>
      <c r="AJ384" s="17">
        <v>3.73342058200073E-2</v>
      </c>
      <c r="AK384" s="17">
        <v>4.13406210940978E-2</v>
      </c>
      <c r="AL384" s="17">
        <v>1.6071872718943801E-2</v>
      </c>
      <c r="AM384" s="17">
        <v>4.1501396322431598E-2</v>
      </c>
      <c r="AN384" s="17">
        <v>4.5686826924927003E-2</v>
      </c>
      <c r="AO384" s="17">
        <v>4.6643337119991801E-2</v>
      </c>
      <c r="AP384" s="17">
        <v>2.43435492683769E-2</v>
      </c>
      <c r="AQ384" s="17">
        <v>2.7689068674942301E-2</v>
      </c>
      <c r="AR384" s="17">
        <v>2.1282049275667399E-2</v>
      </c>
      <c r="AS384" s="17">
        <v>2.7024604323441399E-2</v>
      </c>
      <c r="AT384" s="17">
        <v>6.0168766107498502E-2</v>
      </c>
      <c r="AU384" s="17">
        <v>4.2579964806698997E-2</v>
      </c>
      <c r="AV384" s="17"/>
      <c r="AW384" s="17">
        <v>3.5423309385274E-2</v>
      </c>
      <c r="AX384" s="17">
        <v>3.1884325564475999E-2</v>
      </c>
      <c r="AY384" s="17"/>
      <c r="AZ384" s="17">
        <v>3.5937246990099599E-2</v>
      </c>
      <c r="BA384" s="17">
        <v>3.3947073611585298E-2</v>
      </c>
      <c r="BB384" s="17"/>
      <c r="BC384" s="17">
        <v>2.386049224039E-2</v>
      </c>
      <c r="BD384" s="17">
        <v>4.1269735565144898E-2</v>
      </c>
      <c r="BE384" s="17"/>
      <c r="BF384" s="17">
        <v>2.1631652856144198E-2</v>
      </c>
      <c r="BG384" s="17">
        <v>3.53283565672333E-2</v>
      </c>
      <c r="BH384" s="17"/>
      <c r="BI384" s="17">
        <v>5.9510013746925099E-2</v>
      </c>
      <c r="BJ384" s="17">
        <v>9.1073952201082206E-3</v>
      </c>
      <c r="BK384" s="17">
        <v>1.6296807929829599E-2</v>
      </c>
      <c r="BL384" s="17">
        <v>8.5931474741678199E-2</v>
      </c>
      <c r="BM384" s="17">
        <v>2.01707656847957E-2</v>
      </c>
      <c r="BN384" s="17"/>
      <c r="BO384" s="17">
        <v>7.9243868301154697E-3</v>
      </c>
      <c r="BP384" s="17">
        <v>3.8366450352723597E-2</v>
      </c>
      <c r="BQ384" s="17">
        <v>2.0879498601560201E-2</v>
      </c>
      <c r="BR384" s="17">
        <v>7.84405189858772E-2</v>
      </c>
      <c r="BS384" s="17">
        <v>2.3908423622980499E-2</v>
      </c>
      <c r="BT384" s="17">
        <v>1.18688011962855E-2</v>
      </c>
      <c r="BU384" s="17"/>
      <c r="BV384" s="17">
        <v>9.1188792401997402E-3</v>
      </c>
      <c r="BW384" s="17">
        <v>9.0860954693316193E-3</v>
      </c>
      <c r="BX384" s="17"/>
      <c r="BY384" s="17">
        <v>9.2736593956114898E-3</v>
      </c>
      <c r="BZ384" s="17"/>
      <c r="CA384" s="17">
        <v>6.4137704348164902E-3</v>
      </c>
      <c r="CB384" s="17"/>
      <c r="CC384" s="17">
        <v>9.3601133895196698E-3</v>
      </c>
    </row>
    <row r="385" spans="2:81" x14ac:dyDescent="0.3">
      <c r="B385" t="s">
        <v>92</v>
      </c>
      <c r="C385" s="17">
        <v>4.0850005224069598E-2</v>
      </c>
      <c r="D385" s="17">
        <v>3.5693471822997203E-2</v>
      </c>
      <c r="E385" s="17">
        <v>4.6046042872652099E-2</v>
      </c>
      <c r="F385" s="17"/>
      <c r="G385" s="17">
        <v>4.4243937128716097E-2</v>
      </c>
      <c r="H385" s="17">
        <v>4.8593972318708101E-2</v>
      </c>
      <c r="I385" s="17">
        <v>3.0194295361003601E-2</v>
      </c>
      <c r="J385" s="17">
        <v>4.0462281916973902E-2</v>
      </c>
      <c r="K385" s="17">
        <v>3.3606969699904801E-2</v>
      </c>
      <c r="L385" s="17">
        <v>4.6090970212490999E-2</v>
      </c>
      <c r="M385" s="17"/>
      <c r="N385" s="17">
        <v>3.7987941296755902E-2</v>
      </c>
      <c r="O385" s="17">
        <v>3.1712914590328399E-2</v>
      </c>
      <c r="P385" s="17">
        <v>4.1708102553430298E-2</v>
      </c>
      <c r="Q385" s="17">
        <v>5.3013238476139403E-2</v>
      </c>
      <c r="R385" s="17"/>
      <c r="S385" s="17">
        <v>4.29175327391089E-2</v>
      </c>
      <c r="T385" s="17">
        <v>2.8579466576832201E-2</v>
      </c>
      <c r="U385" s="17">
        <v>6.0410656378327099E-2</v>
      </c>
      <c r="V385" s="17">
        <v>2.8914497002937401E-2</v>
      </c>
      <c r="W385" s="17">
        <v>3.6581596590936502E-2</v>
      </c>
      <c r="X385" s="17">
        <v>5.6934695217388497E-2</v>
      </c>
      <c r="Y385" s="17">
        <v>3.6132074783230897E-2</v>
      </c>
      <c r="Z385" s="17">
        <v>2.13642334722766E-2</v>
      </c>
      <c r="AA385" s="17">
        <v>5.7752965066512799E-2</v>
      </c>
      <c r="AB385" s="17">
        <v>3.7561781394280597E-2</v>
      </c>
      <c r="AC385" s="17">
        <v>5.0328879584647102E-2</v>
      </c>
      <c r="AD385" s="17">
        <v>0</v>
      </c>
      <c r="AE385" s="17"/>
      <c r="AF385" s="17">
        <v>9.0347383092131098E-2</v>
      </c>
      <c r="AG385" s="17">
        <v>7.9311181469437594E-2</v>
      </c>
      <c r="AH385" s="17">
        <v>3.6600391036333599E-2</v>
      </c>
      <c r="AI385" s="17">
        <v>7.3284290613957595E-2</v>
      </c>
      <c r="AJ385" s="17">
        <v>2.694643277185E-2</v>
      </c>
      <c r="AK385" s="17">
        <v>1.96344256240196E-2</v>
      </c>
      <c r="AL385" s="17">
        <v>3.66850877767581E-2</v>
      </c>
      <c r="AM385" s="17">
        <v>3.6425467602443501E-2</v>
      </c>
      <c r="AN385" s="17">
        <v>2.8507649685956499E-2</v>
      </c>
      <c r="AO385" s="17">
        <v>6.03759401073082E-2</v>
      </c>
      <c r="AP385" s="17">
        <v>4.1024905798853498E-2</v>
      </c>
      <c r="AQ385" s="17">
        <v>1.64314683502539E-2</v>
      </c>
      <c r="AR385" s="17">
        <v>3.0951208736473099E-2</v>
      </c>
      <c r="AS385" s="17">
        <v>6.0800430640300801E-2</v>
      </c>
      <c r="AT385" s="17">
        <v>3.6872515215997902E-2</v>
      </c>
      <c r="AU385" s="17">
        <v>1.9374268372833601E-2</v>
      </c>
      <c r="AV385" s="17"/>
      <c r="AW385" s="17">
        <v>2.5551819682954599E-2</v>
      </c>
      <c r="AX385" s="17">
        <v>6.3385629924116005E-2</v>
      </c>
      <c r="AY385" s="17"/>
      <c r="AZ385" s="17">
        <v>3.7073114157729598E-2</v>
      </c>
      <c r="BA385" s="17">
        <v>4.16911969376456E-2</v>
      </c>
      <c r="BB385" s="17"/>
      <c r="BC385" s="17">
        <v>3.26199313768036E-2</v>
      </c>
      <c r="BD385" s="17">
        <v>4.6442619643286401E-2</v>
      </c>
      <c r="BE385" s="17"/>
      <c r="BF385" s="17">
        <v>3.5020239918570603E-2</v>
      </c>
      <c r="BG385" s="17">
        <v>4.1318471671633099E-2</v>
      </c>
      <c r="BH385" s="17"/>
      <c r="BI385" s="17">
        <v>3.5303998911412802E-2</v>
      </c>
      <c r="BJ385" s="17">
        <v>2.19618087983161E-2</v>
      </c>
      <c r="BK385" s="17">
        <v>5.4895798883083997E-2</v>
      </c>
      <c r="BL385" s="17">
        <v>5.2421680962216298E-2</v>
      </c>
      <c r="BM385" s="17">
        <v>7.1208940058801004E-2</v>
      </c>
      <c r="BN385" s="17"/>
      <c r="BO385" s="17">
        <v>2.5904262288254602E-2</v>
      </c>
      <c r="BP385" s="17">
        <v>3.15912047110435E-2</v>
      </c>
      <c r="BQ385" s="17">
        <v>4.26184570133228E-2</v>
      </c>
      <c r="BR385" s="17">
        <v>3.5517141938655197E-2</v>
      </c>
      <c r="BS385" s="17">
        <v>4.87808589989049E-2</v>
      </c>
      <c r="BT385" s="17">
        <v>9.1136696100823797E-2</v>
      </c>
      <c r="BU385" s="17"/>
      <c r="BV385" s="17">
        <v>2.9808973826888699E-2</v>
      </c>
      <c r="BW385" s="17">
        <v>7.4074403733728703E-3</v>
      </c>
      <c r="BX385" s="17"/>
      <c r="BY385" s="17">
        <v>8.8415518457244397E-3</v>
      </c>
      <c r="BZ385" s="17"/>
      <c r="CA385" s="17">
        <v>1.25861028299326E-2</v>
      </c>
      <c r="CB385" s="17"/>
      <c r="CC385" s="17">
        <v>1.3646215231356E-2</v>
      </c>
    </row>
    <row r="386" spans="2:81" x14ac:dyDescent="0.3">
      <c r="B386" t="s">
        <v>192</v>
      </c>
      <c r="C386" s="17">
        <v>0.69380318608914804</v>
      </c>
      <c r="D386" s="17">
        <v>0.67701566614963504</v>
      </c>
      <c r="E386" s="17">
        <v>0.708987068982456</v>
      </c>
      <c r="F386" s="17"/>
      <c r="G386" s="17">
        <v>0.73474813047209497</v>
      </c>
      <c r="H386" s="17">
        <v>0.72348343755849798</v>
      </c>
      <c r="I386" s="17">
        <v>0.72877213866199697</v>
      </c>
      <c r="J386" s="17">
        <v>0.70893422518304405</v>
      </c>
      <c r="K386" s="17">
        <v>0.61947976792442305</v>
      </c>
      <c r="L386" s="17">
        <v>0.65155304313959606</v>
      </c>
      <c r="M386" s="17"/>
      <c r="N386" s="17">
        <v>0.67837749811511905</v>
      </c>
      <c r="O386" s="17">
        <v>0.70592492824455999</v>
      </c>
      <c r="P386" s="17">
        <v>0.68758111923504495</v>
      </c>
      <c r="Q386" s="17">
        <v>0.70268232349045501</v>
      </c>
      <c r="R386" s="17"/>
      <c r="S386" s="17">
        <v>0.73256166301389702</v>
      </c>
      <c r="T386" s="17">
        <v>0.70237428943001901</v>
      </c>
      <c r="U386" s="17">
        <v>0.67649116140777699</v>
      </c>
      <c r="V386" s="17">
        <v>0.68346778926306695</v>
      </c>
      <c r="W386" s="17">
        <v>0.667690791289267</v>
      </c>
      <c r="X386" s="17">
        <v>0.65636649805564795</v>
      </c>
      <c r="Y386" s="17">
        <v>0.67392871062911897</v>
      </c>
      <c r="Z386" s="17">
        <v>0.65743373942447003</v>
      </c>
      <c r="AA386" s="17">
        <v>0.71301170637878997</v>
      </c>
      <c r="AB386" s="17">
        <v>0.74927138457895304</v>
      </c>
      <c r="AC386" s="17">
        <v>0.64865689376203395</v>
      </c>
      <c r="AD386" s="17">
        <v>0.66549641582993602</v>
      </c>
      <c r="AE386" s="17"/>
      <c r="AF386" s="17">
        <v>0.80522943564594296</v>
      </c>
      <c r="AG386" s="17">
        <v>0.72571561630350201</v>
      </c>
      <c r="AH386" s="17">
        <v>0.73832385069754902</v>
      </c>
      <c r="AI386" s="17">
        <v>0.66038165259755399</v>
      </c>
      <c r="AJ386" s="17">
        <v>0.69968556144059502</v>
      </c>
      <c r="AK386" s="17">
        <v>0.71636577888056696</v>
      </c>
      <c r="AL386" s="17">
        <v>0.72397373459912795</v>
      </c>
      <c r="AM386" s="17">
        <v>0.62972960647874598</v>
      </c>
      <c r="AN386" s="17">
        <v>0.67873114039964799</v>
      </c>
      <c r="AO386" s="17">
        <v>0.66975975399893195</v>
      </c>
      <c r="AP386" s="17">
        <v>0.72509245805540501</v>
      </c>
      <c r="AQ386" s="17">
        <v>0.65264663468001405</v>
      </c>
      <c r="AR386" s="17">
        <v>0.63918334986054504</v>
      </c>
      <c r="AS386" s="17">
        <v>0.64514236789652801</v>
      </c>
      <c r="AT386" s="17">
        <v>0.64788300441780899</v>
      </c>
      <c r="AU386" s="17">
        <v>0.81034593798557597</v>
      </c>
      <c r="AV386" s="17"/>
      <c r="AW386" s="17">
        <v>0.71933058507372705</v>
      </c>
      <c r="AX386" s="17">
        <v>0.65658468845823503</v>
      </c>
      <c r="AY386" s="17"/>
      <c r="AZ386" s="17">
        <v>0.74030446294077201</v>
      </c>
      <c r="BA386" s="17">
        <v>0.68344639049424705</v>
      </c>
      <c r="BB386" s="17"/>
      <c r="BC386" s="17">
        <v>0.75323361728882399</v>
      </c>
      <c r="BD386" s="17">
        <v>0.651161646752074</v>
      </c>
      <c r="BE386" s="17"/>
      <c r="BF386" s="17">
        <v>0.773235190749889</v>
      </c>
      <c r="BG386" s="17">
        <v>0.68742021403173603</v>
      </c>
      <c r="BH386" s="17"/>
      <c r="BI386" s="17">
        <v>0.60441173376595203</v>
      </c>
      <c r="BJ386" s="17">
        <v>0.78033589757648603</v>
      </c>
      <c r="BK386" s="17">
        <v>0.76110287458680403</v>
      </c>
      <c r="BL386" s="17">
        <v>0.57171035833891803</v>
      </c>
      <c r="BM386" s="17">
        <v>0.70149850229801103</v>
      </c>
      <c r="BN386" s="17"/>
      <c r="BO386" s="17">
        <v>0.76077394052042102</v>
      </c>
      <c r="BP386" s="17">
        <v>0.62981625595121604</v>
      </c>
      <c r="BQ386" s="17">
        <v>0.76020219554164004</v>
      </c>
      <c r="BR386" s="17">
        <v>0.63609638367906995</v>
      </c>
      <c r="BS386" s="17">
        <v>0.74702107507890703</v>
      </c>
      <c r="BT386" s="17">
        <v>0.68326188077974204</v>
      </c>
      <c r="BU386" s="17"/>
      <c r="BV386" s="17">
        <v>0.76675581333547105</v>
      </c>
      <c r="BW386" s="17">
        <v>0.80552328035304599</v>
      </c>
      <c r="BX386" s="17"/>
      <c r="BY386" s="17">
        <v>0.75991948089161698</v>
      </c>
      <c r="BZ386" s="17"/>
      <c r="CA386" s="17">
        <v>0.80373877086925505</v>
      </c>
      <c r="CB386" s="17"/>
      <c r="CC386" s="17">
        <v>0.79081835340278095</v>
      </c>
    </row>
    <row r="387" spans="2:81" x14ac:dyDescent="0.3">
      <c r="B387" t="s">
        <v>193</v>
      </c>
      <c r="C387" s="17">
        <v>0.105822381728875</v>
      </c>
      <c r="D387" s="17">
        <v>0.117254333571246</v>
      </c>
      <c r="E387" s="17">
        <v>9.5077437586573096E-2</v>
      </c>
      <c r="F387" s="17"/>
      <c r="G387" s="17">
        <v>4.3493746459204702E-2</v>
      </c>
      <c r="H387" s="17">
        <v>8.5512914779162896E-2</v>
      </c>
      <c r="I387" s="17">
        <v>0.105864862736293</v>
      </c>
      <c r="J387" s="17">
        <v>7.9230154902911507E-2</v>
      </c>
      <c r="K387" s="17">
        <v>0.159790733305467</v>
      </c>
      <c r="L387" s="17">
        <v>0.14928710396226</v>
      </c>
      <c r="M387" s="17"/>
      <c r="N387" s="17">
        <v>0.11867066455684699</v>
      </c>
      <c r="O387" s="17">
        <v>9.7737342276682501E-2</v>
      </c>
      <c r="P387" s="17">
        <v>0.12799256049275401</v>
      </c>
      <c r="Q387" s="17">
        <v>8.1685905757199501E-2</v>
      </c>
      <c r="R387" s="17"/>
      <c r="S387" s="17">
        <v>6.3606102894716798E-2</v>
      </c>
      <c r="T387" s="17">
        <v>0.12831486867244499</v>
      </c>
      <c r="U387" s="17">
        <v>0.111820437691486</v>
      </c>
      <c r="V387" s="17">
        <v>0.12546821418005299</v>
      </c>
      <c r="W387" s="17">
        <v>0.116477642929049</v>
      </c>
      <c r="X387" s="17">
        <v>9.9701839374777806E-2</v>
      </c>
      <c r="Y387" s="17">
        <v>0.13034188520366599</v>
      </c>
      <c r="Z387" s="17">
        <v>0.185728353125034</v>
      </c>
      <c r="AA387" s="17">
        <v>7.8451158683381705E-2</v>
      </c>
      <c r="AB387" s="17">
        <v>8.8729190893029997E-2</v>
      </c>
      <c r="AC387" s="17">
        <v>8.6229931360336298E-2</v>
      </c>
      <c r="AD387" s="17">
        <v>0.13662226888684101</v>
      </c>
      <c r="AE387" s="17"/>
      <c r="AF387" s="17">
        <v>0.104423181261926</v>
      </c>
      <c r="AG387" s="17">
        <v>6.4267598535002093E-2</v>
      </c>
      <c r="AH387" s="17">
        <v>7.4887628076944004E-2</v>
      </c>
      <c r="AI387" s="17">
        <v>0.14982211605941101</v>
      </c>
      <c r="AJ387" s="17">
        <v>8.3337821100143997E-2</v>
      </c>
      <c r="AK387" s="17">
        <v>0.124781278991089</v>
      </c>
      <c r="AL387" s="17">
        <v>6.9982414913513494E-2</v>
      </c>
      <c r="AM387" s="17">
        <v>0.140279961266807</v>
      </c>
      <c r="AN387" s="17">
        <v>0.10762597373885401</v>
      </c>
      <c r="AO387" s="17">
        <v>0.120912367372935</v>
      </c>
      <c r="AP387" s="17">
        <v>9.2680886250860503E-2</v>
      </c>
      <c r="AQ387" s="17">
        <v>0.12054712136396301</v>
      </c>
      <c r="AR387" s="17">
        <v>8.5456799272916703E-2</v>
      </c>
      <c r="AS387" s="17">
        <v>0.12614505162533199</v>
      </c>
      <c r="AT387" s="17">
        <v>0.188212014474269</v>
      </c>
      <c r="AU387" s="17">
        <v>8.2486161077888503E-2</v>
      </c>
      <c r="AV387" s="17"/>
      <c r="AW387" s="17">
        <v>0.105327058159873</v>
      </c>
      <c r="AX387" s="17">
        <v>0.10625601829544599</v>
      </c>
      <c r="AY387" s="17"/>
      <c r="AZ387" s="17">
        <v>9.6901042530383105E-2</v>
      </c>
      <c r="BA387" s="17">
        <v>0.10780934838371301</v>
      </c>
      <c r="BB387" s="17"/>
      <c r="BC387" s="17">
        <v>8.83415441186719E-2</v>
      </c>
      <c r="BD387" s="17">
        <v>0.118328870069405</v>
      </c>
      <c r="BE387" s="17"/>
      <c r="BF387" s="17">
        <v>7.8903860969068998E-2</v>
      </c>
      <c r="BG387" s="17">
        <v>0.107985491757012</v>
      </c>
      <c r="BH387" s="17"/>
      <c r="BI387" s="17">
        <v>0.18061944043672901</v>
      </c>
      <c r="BJ387" s="17">
        <v>5.6929739939288002E-2</v>
      </c>
      <c r="BK387" s="17">
        <v>7.3296698611293495E-2</v>
      </c>
      <c r="BL387" s="17">
        <v>0.170185509950874</v>
      </c>
      <c r="BM387" s="17">
        <v>8.0986573900410599E-2</v>
      </c>
      <c r="BN387" s="17"/>
      <c r="BO387" s="17">
        <v>6.86188963218307E-2</v>
      </c>
      <c r="BP387" s="17">
        <v>0.15484939480916399</v>
      </c>
      <c r="BQ387" s="17">
        <v>8.1750573079800201E-2</v>
      </c>
      <c r="BR387" s="17">
        <v>0.163579034704911</v>
      </c>
      <c r="BS387" s="17">
        <v>5.2974954209935698E-2</v>
      </c>
      <c r="BT387" s="17">
        <v>5.6315770836568399E-2</v>
      </c>
      <c r="BU387" s="17"/>
      <c r="BV387" s="17">
        <v>5.9064929990139001E-2</v>
      </c>
      <c r="BW387" s="17">
        <v>5.2969539976090302E-2</v>
      </c>
      <c r="BX387" s="17"/>
      <c r="BY387" s="17">
        <v>6.7818374226118402E-2</v>
      </c>
      <c r="BZ387" s="17"/>
      <c r="CA387" s="17">
        <v>4.2808811321576497E-2</v>
      </c>
      <c r="CB387" s="17"/>
      <c r="CC387" s="17">
        <v>6.0828352854647098E-2</v>
      </c>
    </row>
    <row r="388" spans="2:81" x14ac:dyDescent="0.3">
      <c r="B388" t="s">
        <v>194</v>
      </c>
      <c r="C388" s="17">
        <v>0.587980804360272</v>
      </c>
      <c r="D388" s="17">
        <v>0.559761332578389</v>
      </c>
      <c r="E388" s="17">
        <v>0.61390963139588295</v>
      </c>
      <c r="F388" s="17"/>
      <c r="G388" s="17">
        <v>0.69125438401288997</v>
      </c>
      <c r="H388" s="17">
        <v>0.63797052277933497</v>
      </c>
      <c r="I388" s="17">
        <v>0.62290727592570405</v>
      </c>
      <c r="J388" s="17">
        <v>0.62970407028013198</v>
      </c>
      <c r="K388" s="17">
        <v>0.45968903461895599</v>
      </c>
      <c r="L388" s="17">
        <v>0.50226593917733597</v>
      </c>
      <c r="M388" s="17"/>
      <c r="N388" s="17">
        <v>0.559706833558272</v>
      </c>
      <c r="O388" s="17">
        <v>0.60818758596787703</v>
      </c>
      <c r="P388" s="17">
        <v>0.55958855874229096</v>
      </c>
      <c r="Q388" s="17">
        <v>0.62099641773325498</v>
      </c>
      <c r="R388" s="17"/>
      <c r="S388" s="17">
        <v>0.668955560119181</v>
      </c>
      <c r="T388" s="17">
        <v>0.57405942075757399</v>
      </c>
      <c r="U388" s="17">
        <v>0.56467072371629101</v>
      </c>
      <c r="V388" s="17">
        <v>0.55799957508301401</v>
      </c>
      <c r="W388" s="17">
        <v>0.55121314836021795</v>
      </c>
      <c r="X388" s="17">
        <v>0.55666465868087101</v>
      </c>
      <c r="Y388" s="17">
        <v>0.543586825425454</v>
      </c>
      <c r="Z388" s="17">
        <v>0.47170538629943598</v>
      </c>
      <c r="AA388" s="17">
        <v>0.63456054769540904</v>
      </c>
      <c r="AB388" s="17">
        <v>0.66054219368592304</v>
      </c>
      <c r="AC388" s="17">
        <v>0.56242696240169698</v>
      </c>
      <c r="AD388" s="17">
        <v>0.52887414694309498</v>
      </c>
      <c r="AE388" s="17"/>
      <c r="AF388" s="17">
        <v>0.700806254384018</v>
      </c>
      <c r="AG388" s="17">
        <v>0.66144801776850004</v>
      </c>
      <c r="AH388" s="17">
        <v>0.66343622262060498</v>
      </c>
      <c r="AI388" s="17">
        <v>0.51055953653814301</v>
      </c>
      <c r="AJ388" s="17">
        <v>0.61634774034045103</v>
      </c>
      <c r="AK388" s="17">
        <v>0.59158449988947703</v>
      </c>
      <c r="AL388" s="17">
        <v>0.65399131968561497</v>
      </c>
      <c r="AM388" s="17">
        <v>0.48944964521193801</v>
      </c>
      <c r="AN388" s="17">
        <v>0.57110516666079403</v>
      </c>
      <c r="AO388" s="17">
        <v>0.54884738662599697</v>
      </c>
      <c r="AP388" s="17">
        <v>0.63241157180454399</v>
      </c>
      <c r="AQ388" s="17">
        <v>0.53209951331605099</v>
      </c>
      <c r="AR388" s="17">
        <v>0.55372655058762799</v>
      </c>
      <c r="AS388" s="17">
        <v>0.51899731627119605</v>
      </c>
      <c r="AT388" s="17">
        <v>0.45967098994354</v>
      </c>
      <c r="AU388" s="17">
        <v>0.72785977690768699</v>
      </c>
      <c r="AV388" s="17"/>
      <c r="AW388" s="17">
        <v>0.61400352691385396</v>
      </c>
      <c r="AX388" s="17">
        <v>0.55032867016278897</v>
      </c>
      <c r="AY388" s="17"/>
      <c r="AZ388" s="17">
        <v>0.643403420410389</v>
      </c>
      <c r="BA388" s="17">
        <v>0.57563704211053401</v>
      </c>
      <c r="BB388" s="17"/>
      <c r="BC388" s="17">
        <v>0.66489207317015198</v>
      </c>
      <c r="BD388" s="17">
        <v>0.53283277668266904</v>
      </c>
      <c r="BE388" s="17"/>
      <c r="BF388" s="17">
        <v>0.69433132978082002</v>
      </c>
      <c r="BG388" s="17">
        <v>0.57943472227472403</v>
      </c>
      <c r="BH388" s="17"/>
      <c r="BI388" s="17">
        <v>0.42379229332922302</v>
      </c>
      <c r="BJ388" s="17">
        <v>0.72340615763719796</v>
      </c>
      <c r="BK388" s="17">
        <v>0.68780617597551097</v>
      </c>
      <c r="BL388" s="17">
        <v>0.40152484838804398</v>
      </c>
      <c r="BM388" s="17">
        <v>0.62051192839760005</v>
      </c>
      <c r="BN388" s="17"/>
      <c r="BO388" s="17">
        <v>0.69215504419858997</v>
      </c>
      <c r="BP388" s="17">
        <v>0.474966861142052</v>
      </c>
      <c r="BQ388" s="17">
        <v>0.67845162246183999</v>
      </c>
      <c r="BR388" s="17">
        <v>0.47251734897415898</v>
      </c>
      <c r="BS388" s="17">
        <v>0.69404612086897099</v>
      </c>
      <c r="BT388" s="17">
        <v>0.62694610994317401</v>
      </c>
      <c r="BU388" s="17"/>
      <c r="BV388" s="17">
        <v>0.70769088334533203</v>
      </c>
      <c r="BW388" s="17">
        <v>0.75255374037695599</v>
      </c>
      <c r="BX388" s="17"/>
      <c r="BY388" s="17">
        <v>0.69210110666549896</v>
      </c>
      <c r="BZ388" s="17"/>
      <c r="CA388" s="17">
        <v>0.76092995954767895</v>
      </c>
      <c r="CB388" s="17"/>
      <c r="CC388" s="17">
        <v>0.72999000054813401</v>
      </c>
    </row>
    <row r="389" spans="2:81" x14ac:dyDescent="0.3">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row>
    <row r="390" spans="2:81" x14ac:dyDescent="0.3">
      <c r="B390" s="6" t="s">
        <v>250</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row>
    <row r="391" spans="2:81" x14ac:dyDescent="0.3">
      <c r="B391" s="24" t="s">
        <v>94</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row>
    <row r="392" spans="2:81" x14ac:dyDescent="0.3">
      <c r="B392" t="s">
        <v>230</v>
      </c>
      <c r="C392" s="17">
        <v>0.16058089485878199</v>
      </c>
      <c r="D392" s="17">
        <v>0.156012842642647</v>
      </c>
      <c r="E392" s="17">
        <v>0.163784881048295</v>
      </c>
      <c r="F392" s="17"/>
      <c r="G392" s="17">
        <v>0.18667157631883999</v>
      </c>
      <c r="H392" s="17">
        <v>0.17971225043199601</v>
      </c>
      <c r="I392" s="17">
        <v>0.21949546427810099</v>
      </c>
      <c r="J392" s="17">
        <v>0.14276361423947401</v>
      </c>
      <c r="K392" s="17">
        <v>0.12328098906196901</v>
      </c>
      <c r="L392" s="17">
        <v>0.11930859493629099</v>
      </c>
      <c r="M392" s="17"/>
      <c r="N392" s="17">
        <v>0.16610067191397199</v>
      </c>
      <c r="O392" s="17">
        <v>0.15354387933406699</v>
      </c>
      <c r="P392" s="17">
        <v>0.163286905890247</v>
      </c>
      <c r="Q392" s="17">
        <v>0.16083849643215101</v>
      </c>
      <c r="R392" s="17"/>
      <c r="S392" s="17">
        <v>0.221059113573225</v>
      </c>
      <c r="T392" s="17">
        <v>0.15933423137771499</v>
      </c>
      <c r="U392" s="17">
        <v>0.146478952078507</v>
      </c>
      <c r="V392" s="17">
        <v>0.14088054690299701</v>
      </c>
      <c r="W392" s="17">
        <v>0.133534550882841</v>
      </c>
      <c r="X392" s="17">
        <v>0.16620424391135</v>
      </c>
      <c r="Y392" s="17">
        <v>0.106692359699152</v>
      </c>
      <c r="Z392" s="17">
        <v>0.15184514495241999</v>
      </c>
      <c r="AA392" s="17">
        <v>0.132663363968683</v>
      </c>
      <c r="AB392" s="17">
        <v>0.20962840493325799</v>
      </c>
      <c r="AC392" s="17">
        <v>0.13991826721505801</v>
      </c>
      <c r="AD392" s="17">
        <v>0.17175657145471401</v>
      </c>
      <c r="AE392" s="17"/>
      <c r="AF392" s="17">
        <v>0.121472445061673</v>
      </c>
      <c r="AG392" s="17">
        <v>0.190608048036149</v>
      </c>
      <c r="AH392" s="17">
        <v>0.203571351739115</v>
      </c>
      <c r="AI392" s="17">
        <v>0.183470886467031</v>
      </c>
      <c r="AJ392" s="17">
        <v>0.187017198786053</v>
      </c>
      <c r="AK392" s="17">
        <v>0.11316603181835801</v>
      </c>
      <c r="AL392" s="17">
        <v>0.14904497066205499</v>
      </c>
      <c r="AM392" s="17">
        <v>0.116216110425383</v>
      </c>
      <c r="AN392" s="17">
        <v>0.106080745086207</v>
      </c>
      <c r="AO392" s="17">
        <v>0.178485599503689</v>
      </c>
      <c r="AP392" s="17">
        <v>0.176992201777317</v>
      </c>
      <c r="AQ392" s="17">
        <v>0.15799752058328501</v>
      </c>
      <c r="AR392" s="17">
        <v>0.168346270066112</v>
      </c>
      <c r="AS392" s="17">
        <v>0.19267488532885399</v>
      </c>
      <c r="AT392" s="17">
        <v>0.15799328766564799</v>
      </c>
      <c r="AU392" s="17">
        <v>0.25361368314041999</v>
      </c>
      <c r="AV392" s="17"/>
      <c r="AW392" s="17">
        <v>0.16200729809126699</v>
      </c>
      <c r="AX392" s="17">
        <v>0.158314353212305</v>
      </c>
      <c r="AY392" s="17"/>
      <c r="AZ392" s="17">
        <v>0.156932711376885</v>
      </c>
      <c r="BA392" s="17">
        <v>0.16139342073275401</v>
      </c>
      <c r="BB392" s="17"/>
      <c r="BC392" s="17">
        <v>0.17679210507843801</v>
      </c>
      <c r="BD392" s="17">
        <v>0.14714640939586099</v>
      </c>
      <c r="BE392" s="17"/>
      <c r="BF392" s="17">
        <v>0.134932491615224</v>
      </c>
      <c r="BG392" s="17">
        <v>0.16264194118286801</v>
      </c>
      <c r="BH392" s="17"/>
      <c r="BI392" s="17">
        <v>0.103929668622217</v>
      </c>
      <c r="BJ392" s="17">
        <v>0.19738146730595499</v>
      </c>
      <c r="BK392" s="17">
        <v>0.212894345595666</v>
      </c>
      <c r="BL392" s="17">
        <v>8.7203018676616006E-2</v>
      </c>
      <c r="BM392" s="17">
        <v>0.26515012799218102</v>
      </c>
      <c r="BN392" s="17"/>
      <c r="BO392" s="17">
        <v>0.203540333123823</v>
      </c>
      <c r="BP392" s="17">
        <v>0.107072152909678</v>
      </c>
      <c r="BQ392" s="17">
        <v>0.24505895387221799</v>
      </c>
      <c r="BR392" s="17">
        <v>0.10327846051023599</v>
      </c>
      <c r="BS392" s="17">
        <v>0.22626681288363201</v>
      </c>
      <c r="BT392" s="17">
        <v>0.124070216898446</v>
      </c>
      <c r="BU392" s="17"/>
      <c r="BV392" s="17">
        <v>0.19385102222610601</v>
      </c>
      <c r="BW392" s="17">
        <v>0.20392948792347201</v>
      </c>
      <c r="BX392" s="17"/>
      <c r="BY392" s="17">
        <v>0.197736079470064</v>
      </c>
      <c r="BZ392" s="17"/>
      <c r="CA392" s="17">
        <v>0.26253838243302002</v>
      </c>
      <c r="CB392" s="17"/>
      <c r="CC392" s="17">
        <v>0.21425684924772101</v>
      </c>
    </row>
    <row r="393" spans="2:81" x14ac:dyDescent="0.3">
      <c r="B393" t="s">
        <v>231</v>
      </c>
      <c r="C393" s="17">
        <v>0.24010182226999499</v>
      </c>
      <c r="D393" s="17">
        <v>0.240449409875857</v>
      </c>
      <c r="E393" s="17">
        <v>0.23865492912179301</v>
      </c>
      <c r="F393" s="17"/>
      <c r="G393" s="17">
        <v>0.28714551602280303</v>
      </c>
      <c r="H393" s="17">
        <v>0.28587035443117198</v>
      </c>
      <c r="I393" s="17">
        <v>0.20293725304607901</v>
      </c>
      <c r="J393" s="17">
        <v>0.242423136268544</v>
      </c>
      <c r="K393" s="17">
        <v>0.214538744642046</v>
      </c>
      <c r="L393" s="17">
        <v>0.21686341608139301</v>
      </c>
      <c r="M393" s="17"/>
      <c r="N393" s="17">
        <v>0.28487395051967301</v>
      </c>
      <c r="O393" s="17">
        <v>0.24534530721140699</v>
      </c>
      <c r="P393" s="17">
        <v>0.17766712368379101</v>
      </c>
      <c r="Q393" s="17">
        <v>0.24111658493006499</v>
      </c>
      <c r="R393" s="17"/>
      <c r="S393" s="17">
        <v>0.28342934994415497</v>
      </c>
      <c r="T393" s="17">
        <v>0.219981950827429</v>
      </c>
      <c r="U393" s="17">
        <v>0.19561697729688701</v>
      </c>
      <c r="V393" s="17">
        <v>0.25368431756818899</v>
      </c>
      <c r="W393" s="17">
        <v>0.27716703721037</v>
      </c>
      <c r="X393" s="17">
        <v>0.189311469337857</v>
      </c>
      <c r="Y393" s="17">
        <v>0.21501629139647299</v>
      </c>
      <c r="Z393" s="17">
        <v>0.24545398335039301</v>
      </c>
      <c r="AA393" s="17">
        <v>0.257303217227558</v>
      </c>
      <c r="AB393" s="17">
        <v>0.27210324494611599</v>
      </c>
      <c r="AC393" s="17">
        <v>0.25154971561141098</v>
      </c>
      <c r="AD393" s="17">
        <v>0.15105366777198101</v>
      </c>
      <c r="AE393" s="17"/>
      <c r="AF393" s="17">
        <v>0.275128493303952</v>
      </c>
      <c r="AG393" s="17">
        <v>0.20018217377387901</v>
      </c>
      <c r="AH393" s="17">
        <v>0.21411372281427901</v>
      </c>
      <c r="AI393" s="17">
        <v>0.21238075456514699</v>
      </c>
      <c r="AJ393" s="17">
        <v>0.21347472894324801</v>
      </c>
      <c r="AK393" s="17">
        <v>0.25229712303005403</v>
      </c>
      <c r="AL393" s="17">
        <v>0.28914905631562199</v>
      </c>
      <c r="AM393" s="17">
        <v>0.20923386521809001</v>
      </c>
      <c r="AN393" s="17">
        <v>0.20488655700677399</v>
      </c>
      <c r="AO393" s="17">
        <v>0.26760262771466198</v>
      </c>
      <c r="AP393" s="17">
        <v>0.248492686588345</v>
      </c>
      <c r="AQ393" s="17">
        <v>0.238424989310492</v>
      </c>
      <c r="AR393" s="17">
        <v>0.24496055596209801</v>
      </c>
      <c r="AS393" s="17">
        <v>0.270439374310321</v>
      </c>
      <c r="AT393" s="17">
        <v>0.26035385604911199</v>
      </c>
      <c r="AU393" s="17">
        <v>0.34443565596523701</v>
      </c>
      <c r="AV393" s="17"/>
      <c r="AW393" s="17">
        <v>0.238740933100824</v>
      </c>
      <c r="AX393" s="17">
        <v>0.241360565488109</v>
      </c>
      <c r="AY393" s="17"/>
      <c r="AZ393" s="17">
        <v>0.23454234350411099</v>
      </c>
      <c r="BA393" s="17">
        <v>0.241340033112595</v>
      </c>
      <c r="BB393" s="17"/>
      <c r="BC393" s="17">
        <v>0.251946806010792</v>
      </c>
      <c r="BD393" s="17">
        <v>0.23248435658861499</v>
      </c>
      <c r="BE393" s="17"/>
      <c r="BF393" s="17">
        <v>0.27125202388199898</v>
      </c>
      <c r="BG393" s="17">
        <v>0.237598664162361</v>
      </c>
      <c r="BH393" s="17"/>
      <c r="BI393" s="17">
        <v>0.207805746910911</v>
      </c>
      <c r="BJ393" s="17">
        <v>0.30207231449948602</v>
      </c>
      <c r="BK393" s="17">
        <v>0.27363314321864401</v>
      </c>
      <c r="BL393" s="17">
        <v>0.21113232215777</v>
      </c>
      <c r="BM393" s="17">
        <v>0.19852663993770001</v>
      </c>
      <c r="BN393" s="17"/>
      <c r="BO393" s="17">
        <v>0.30632996253754002</v>
      </c>
      <c r="BP393" s="17">
        <v>0.22993479851380799</v>
      </c>
      <c r="BQ393" s="17">
        <v>0.27054793911770297</v>
      </c>
      <c r="BR393" s="17">
        <v>0.20676646231868001</v>
      </c>
      <c r="BS393" s="17">
        <v>0.21919063018737001</v>
      </c>
      <c r="BT393" s="17">
        <v>0.21144172603032399</v>
      </c>
      <c r="BU393" s="17"/>
      <c r="BV393" s="17">
        <v>0.31917618784514701</v>
      </c>
      <c r="BW393" s="17">
        <v>0.27034925613893201</v>
      </c>
      <c r="BX393" s="17"/>
      <c r="BY393" s="17">
        <v>0.308673880653619</v>
      </c>
      <c r="BZ393" s="17"/>
      <c r="CA393" s="17">
        <v>0.31949574698403499</v>
      </c>
      <c r="CB393" s="17"/>
      <c r="CC393" s="17">
        <v>0.32124879640564402</v>
      </c>
    </row>
    <row r="394" spans="2:81" x14ac:dyDescent="0.3">
      <c r="B394" t="s">
        <v>232</v>
      </c>
      <c r="C394" s="17">
        <v>0.30069603554082902</v>
      </c>
      <c r="D394" s="17">
        <v>0.28871821101830503</v>
      </c>
      <c r="E394" s="17">
        <v>0.31357737118608903</v>
      </c>
      <c r="F394" s="17"/>
      <c r="G394" s="17">
        <v>0.28644390221969801</v>
      </c>
      <c r="H394" s="17">
        <v>0.28611487069007902</v>
      </c>
      <c r="I394" s="17">
        <v>0.28589200466994702</v>
      </c>
      <c r="J394" s="17">
        <v>0.30380358967038301</v>
      </c>
      <c r="K394" s="17">
        <v>0.33283869772053398</v>
      </c>
      <c r="L394" s="17">
        <v>0.31000282554180503</v>
      </c>
      <c r="M394" s="17"/>
      <c r="N394" s="17">
        <v>0.264853094998375</v>
      </c>
      <c r="O394" s="17">
        <v>0.296344593925634</v>
      </c>
      <c r="P394" s="17">
        <v>0.34813575852919298</v>
      </c>
      <c r="Q394" s="17">
        <v>0.30100514171104698</v>
      </c>
      <c r="R394" s="17"/>
      <c r="S394" s="17">
        <v>0.28439554403945999</v>
      </c>
      <c r="T394" s="17">
        <v>0.30694791784880798</v>
      </c>
      <c r="U394" s="17">
        <v>0.25839722227449402</v>
      </c>
      <c r="V394" s="17">
        <v>0.27418552245516897</v>
      </c>
      <c r="W394" s="17">
        <v>0.30218586372957701</v>
      </c>
      <c r="X394" s="17">
        <v>0.320007086714025</v>
      </c>
      <c r="Y394" s="17">
        <v>0.34767516821963301</v>
      </c>
      <c r="Z394" s="17">
        <v>0.30098304742256599</v>
      </c>
      <c r="AA394" s="17">
        <v>0.298111928615862</v>
      </c>
      <c r="AB394" s="17">
        <v>0.252890990567253</v>
      </c>
      <c r="AC394" s="17">
        <v>0.317780596101569</v>
      </c>
      <c r="AD394" s="17">
        <v>0.48038760872658698</v>
      </c>
      <c r="AE394" s="17"/>
      <c r="AF394" s="17">
        <v>0.29369451104426297</v>
      </c>
      <c r="AG394" s="17">
        <v>0.28942788295870497</v>
      </c>
      <c r="AH394" s="17">
        <v>0.28357395914754802</v>
      </c>
      <c r="AI394" s="17">
        <v>0.29510385870279798</v>
      </c>
      <c r="AJ394" s="17">
        <v>0.34413250978333398</v>
      </c>
      <c r="AK394" s="17">
        <v>0.38734814693914399</v>
      </c>
      <c r="AL394" s="17">
        <v>0.293592039497096</v>
      </c>
      <c r="AM394" s="17">
        <v>0.32758495675822802</v>
      </c>
      <c r="AN394" s="17">
        <v>0.336821672738714</v>
      </c>
      <c r="AO394" s="17">
        <v>0.20867649344368699</v>
      </c>
      <c r="AP394" s="17">
        <v>0.26291093224860301</v>
      </c>
      <c r="AQ394" s="17">
        <v>0.30002263462341699</v>
      </c>
      <c r="AR394" s="17">
        <v>0.29073683022631203</v>
      </c>
      <c r="AS394" s="17">
        <v>0.201880184966509</v>
      </c>
      <c r="AT394" s="17">
        <v>0.32155752006580302</v>
      </c>
      <c r="AU394" s="17">
        <v>0.21103383136745599</v>
      </c>
      <c r="AV394" s="17"/>
      <c r="AW394" s="17">
        <v>0.31027880748513398</v>
      </c>
      <c r="AX394" s="17">
        <v>0.28771875536220198</v>
      </c>
      <c r="AY394" s="17"/>
      <c r="AZ394" s="17">
        <v>0.333559507747544</v>
      </c>
      <c r="BA394" s="17">
        <v>0.29337666095097198</v>
      </c>
      <c r="BB394" s="17"/>
      <c r="BC394" s="17">
        <v>0.30487638350211899</v>
      </c>
      <c r="BD394" s="17">
        <v>0.29881582897062298</v>
      </c>
      <c r="BE394" s="17"/>
      <c r="BF394" s="17">
        <v>0.35417312373701898</v>
      </c>
      <c r="BG394" s="17">
        <v>0.29639874050054998</v>
      </c>
      <c r="BH394" s="17"/>
      <c r="BI394" s="17">
        <v>0.30608171849306198</v>
      </c>
      <c r="BJ394" s="17">
        <v>0.29142461528076502</v>
      </c>
      <c r="BK394" s="17">
        <v>0.21901961624558</v>
      </c>
      <c r="BL394" s="17">
        <v>0.296360704178945</v>
      </c>
      <c r="BM394" s="17">
        <v>0.28938331636359499</v>
      </c>
      <c r="BN394" s="17"/>
      <c r="BO394" s="17">
        <v>0.28017425278594599</v>
      </c>
      <c r="BP394" s="17">
        <v>0.30179957886442099</v>
      </c>
      <c r="BQ394" s="17">
        <v>0.197172386966872</v>
      </c>
      <c r="BR394" s="17">
        <v>0.332390861777555</v>
      </c>
      <c r="BS394" s="17">
        <v>0.336860733976444</v>
      </c>
      <c r="BT394" s="17">
        <v>0.33557765440272502</v>
      </c>
      <c r="BU394" s="17"/>
      <c r="BV394" s="17">
        <v>0.28770404739154498</v>
      </c>
      <c r="BW394" s="17">
        <v>0.298325262280355</v>
      </c>
      <c r="BX394" s="17"/>
      <c r="BY394" s="17">
        <v>0.31334119368969099</v>
      </c>
      <c r="BZ394" s="17"/>
      <c r="CA394" s="17">
        <v>0.26505788436543998</v>
      </c>
      <c r="CB394" s="17"/>
      <c r="CC394" s="17">
        <v>0.27450745664867099</v>
      </c>
    </row>
    <row r="395" spans="2:81" x14ac:dyDescent="0.3">
      <c r="B395" t="s">
        <v>233</v>
      </c>
      <c r="C395" s="17">
        <v>0.15050188112884899</v>
      </c>
      <c r="D395" s="17">
        <v>0.16165266864818501</v>
      </c>
      <c r="E395" s="17">
        <v>0.140207695299222</v>
      </c>
      <c r="F395" s="17"/>
      <c r="G395" s="17">
        <v>0.1194769015612</v>
      </c>
      <c r="H395" s="17">
        <v>0.113667926294772</v>
      </c>
      <c r="I395" s="17">
        <v>0.15922090869644101</v>
      </c>
      <c r="J395" s="17">
        <v>0.159325557414188</v>
      </c>
      <c r="K395" s="17">
        <v>0.137321481861894</v>
      </c>
      <c r="L395" s="17">
        <v>0.19575695879375199</v>
      </c>
      <c r="M395" s="17"/>
      <c r="N395" s="17">
        <v>0.14903917920034601</v>
      </c>
      <c r="O395" s="17">
        <v>0.17180262681676201</v>
      </c>
      <c r="P395" s="17">
        <v>0.149556346168984</v>
      </c>
      <c r="Q395" s="17">
        <v>0.13196420010967799</v>
      </c>
      <c r="R395" s="17"/>
      <c r="S395" s="17">
        <v>0.10076775381101399</v>
      </c>
      <c r="T395" s="17">
        <v>0.161356370333404</v>
      </c>
      <c r="U395" s="17">
        <v>0.20265851122421499</v>
      </c>
      <c r="V395" s="17">
        <v>0.159025492739198</v>
      </c>
      <c r="W395" s="17">
        <v>0.149433480769224</v>
      </c>
      <c r="X395" s="17">
        <v>0.162943379380178</v>
      </c>
      <c r="Y395" s="17">
        <v>0.20905197300678599</v>
      </c>
      <c r="Z395" s="17">
        <v>0.11479395051830101</v>
      </c>
      <c r="AA395" s="17">
        <v>0.13498059298548201</v>
      </c>
      <c r="AB395" s="17">
        <v>0.14395022777684899</v>
      </c>
      <c r="AC395" s="17">
        <v>0.163723222612768</v>
      </c>
      <c r="AD395" s="17">
        <v>8.0879216622699895E-2</v>
      </c>
      <c r="AE395" s="17"/>
      <c r="AF395" s="17">
        <v>0</v>
      </c>
      <c r="AG395" s="17">
        <v>0.12138503563052599</v>
      </c>
      <c r="AH395" s="17">
        <v>0.13829345092725401</v>
      </c>
      <c r="AI395" s="17">
        <v>8.1993950214751296E-2</v>
      </c>
      <c r="AJ395" s="17">
        <v>0.135198769688193</v>
      </c>
      <c r="AK395" s="17">
        <v>0.136350904811359</v>
      </c>
      <c r="AL395" s="17">
        <v>0.14023560101663199</v>
      </c>
      <c r="AM395" s="17">
        <v>0.180968850861109</v>
      </c>
      <c r="AN395" s="17">
        <v>0.23456866913563701</v>
      </c>
      <c r="AO395" s="17">
        <v>0.15713613653136299</v>
      </c>
      <c r="AP395" s="17">
        <v>0.15408733419897899</v>
      </c>
      <c r="AQ395" s="17">
        <v>0.16904044451811101</v>
      </c>
      <c r="AR395" s="17">
        <v>0.20675510079029</v>
      </c>
      <c r="AS395" s="17">
        <v>0.18025766088714901</v>
      </c>
      <c r="AT395" s="17">
        <v>0.16092177115817799</v>
      </c>
      <c r="AU395" s="17">
        <v>9.0495891154023803E-2</v>
      </c>
      <c r="AV395" s="17"/>
      <c r="AW395" s="17">
        <v>0.16038762364265499</v>
      </c>
      <c r="AX395" s="17">
        <v>0.13722524407126699</v>
      </c>
      <c r="AY395" s="17"/>
      <c r="AZ395" s="17">
        <v>0.143388323595766</v>
      </c>
      <c r="BA395" s="17">
        <v>0.152086217437673</v>
      </c>
      <c r="BB395" s="17"/>
      <c r="BC395" s="17">
        <v>0.14025860040514199</v>
      </c>
      <c r="BD395" s="17">
        <v>0.15771766476819901</v>
      </c>
      <c r="BE395" s="17"/>
      <c r="BF395" s="17">
        <v>0.13534333474412799</v>
      </c>
      <c r="BG395" s="17">
        <v>0.15171998683344301</v>
      </c>
      <c r="BH395" s="17"/>
      <c r="BI395" s="17">
        <v>0.20959609793261899</v>
      </c>
      <c r="BJ395" s="17">
        <v>0.115134078026977</v>
      </c>
      <c r="BK395" s="17">
        <v>0.14842881768348001</v>
      </c>
      <c r="BL395" s="17">
        <v>0.19940960484700701</v>
      </c>
      <c r="BM395" s="17">
        <v>0.12447893703186</v>
      </c>
      <c r="BN395" s="17"/>
      <c r="BO395" s="17">
        <v>0.11205078190233</v>
      </c>
      <c r="BP395" s="17">
        <v>0.20229759941130801</v>
      </c>
      <c r="BQ395" s="17">
        <v>0.169271486714276</v>
      </c>
      <c r="BR395" s="17">
        <v>0.18020128547243899</v>
      </c>
      <c r="BS395" s="17">
        <v>0.11013275980034801</v>
      </c>
      <c r="BT395" s="17">
        <v>0.12512613116591201</v>
      </c>
      <c r="BU395" s="17"/>
      <c r="BV395" s="17">
        <v>0.106596845672283</v>
      </c>
      <c r="BW395" s="17">
        <v>0.130968334674713</v>
      </c>
      <c r="BX395" s="17"/>
      <c r="BY395" s="17">
        <v>9.61880106320296E-2</v>
      </c>
      <c r="BZ395" s="17"/>
      <c r="CA395" s="17">
        <v>9.4290386388019398E-2</v>
      </c>
      <c r="CB395" s="17"/>
      <c r="CC395" s="17">
        <v>0.111252887853461</v>
      </c>
    </row>
    <row r="396" spans="2:81" x14ac:dyDescent="0.3">
      <c r="B396" t="s">
        <v>234</v>
      </c>
      <c r="C396" s="17">
        <v>7.0240280176874295E-2</v>
      </c>
      <c r="D396" s="17">
        <v>8.2698239748510302E-2</v>
      </c>
      <c r="E396" s="17">
        <v>5.8353183452849601E-2</v>
      </c>
      <c r="F396" s="17"/>
      <c r="G396" s="17">
        <v>4.8742477133869803E-2</v>
      </c>
      <c r="H396" s="17">
        <v>6.8113194761483406E-2</v>
      </c>
      <c r="I396" s="17">
        <v>5.3438169244676502E-2</v>
      </c>
      <c r="J396" s="17">
        <v>6.0139460388211899E-2</v>
      </c>
      <c r="K396" s="17">
        <v>0.12760339104881499</v>
      </c>
      <c r="L396" s="17">
        <v>6.9689526516047998E-2</v>
      </c>
      <c r="M396" s="17"/>
      <c r="N396" s="17">
        <v>6.8531685979307699E-2</v>
      </c>
      <c r="O396" s="17">
        <v>6.4664319053948802E-2</v>
      </c>
      <c r="P396" s="17">
        <v>8.8268602375406804E-2</v>
      </c>
      <c r="Q396" s="17">
        <v>6.2575402980603004E-2</v>
      </c>
      <c r="R396" s="17"/>
      <c r="S396" s="17">
        <v>4.1169025557935501E-2</v>
      </c>
      <c r="T396" s="17">
        <v>9.2386702355463202E-2</v>
      </c>
      <c r="U396" s="17">
        <v>7.7278116946976505E-2</v>
      </c>
      <c r="V396" s="17">
        <v>9.8851999627526596E-2</v>
      </c>
      <c r="W396" s="17">
        <v>5.9827907891300998E-2</v>
      </c>
      <c r="X396" s="17">
        <v>7.6692784993688104E-2</v>
      </c>
      <c r="Y396" s="17">
        <v>6.1156444820937801E-2</v>
      </c>
      <c r="Z396" s="17">
        <v>8.2453187655224705E-2</v>
      </c>
      <c r="AA396" s="17">
        <v>6.9566631996936107E-2</v>
      </c>
      <c r="AB396" s="17">
        <v>6.1701674228729797E-2</v>
      </c>
      <c r="AC396" s="17">
        <v>7.6697813165820194E-2</v>
      </c>
      <c r="AD396" s="17">
        <v>3.5247675374645002E-2</v>
      </c>
      <c r="AE396" s="17"/>
      <c r="AF396" s="17">
        <v>0.104423181261926</v>
      </c>
      <c r="AG396" s="17">
        <v>7.3858280372437496E-2</v>
      </c>
      <c r="AH396" s="17">
        <v>7.3092245777988604E-2</v>
      </c>
      <c r="AI396" s="17">
        <v>0.115377204711127</v>
      </c>
      <c r="AJ396" s="17">
        <v>7.0691432929895007E-2</v>
      </c>
      <c r="AK396" s="17">
        <v>7.3961116206279903E-2</v>
      </c>
      <c r="AL396" s="17">
        <v>5.5286278588598803E-2</v>
      </c>
      <c r="AM396" s="17">
        <v>9.0196381281170995E-2</v>
      </c>
      <c r="AN396" s="17">
        <v>8.2260738619245793E-2</v>
      </c>
      <c r="AO396" s="17">
        <v>8.6970281206569203E-2</v>
      </c>
      <c r="AP396" s="17">
        <v>4.8441438415010897E-2</v>
      </c>
      <c r="AQ396" s="17">
        <v>8.1429658258587195E-2</v>
      </c>
      <c r="AR396" s="17">
        <v>3.7523467702628897E-2</v>
      </c>
      <c r="AS396" s="17">
        <v>6.2316324391429E-2</v>
      </c>
      <c r="AT396" s="17">
        <v>3.3041939864631303E-2</v>
      </c>
      <c r="AU396" s="17">
        <v>6.0035960846085999E-2</v>
      </c>
      <c r="AV396" s="17"/>
      <c r="AW396" s="17">
        <v>6.3603372212703499E-2</v>
      </c>
      <c r="AX396" s="17">
        <v>7.9343152161813299E-2</v>
      </c>
      <c r="AY396" s="17"/>
      <c r="AZ396" s="17">
        <v>5.1345281311114398E-2</v>
      </c>
      <c r="BA396" s="17">
        <v>7.4448587007737599E-2</v>
      </c>
      <c r="BB396" s="17"/>
      <c r="BC396" s="17">
        <v>5.4393612712870298E-2</v>
      </c>
      <c r="BD396" s="17">
        <v>8.0248037661793101E-2</v>
      </c>
      <c r="BE396" s="17"/>
      <c r="BF396" s="17">
        <v>2.5677929384623901E-2</v>
      </c>
      <c r="BG396" s="17">
        <v>7.3821207551606399E-2</v>
      </c>
      <c r="BH396" s="17"/>
      <c r="BI396" s="17">
        <v>9.5370853258699095E-2</v>
      </c>
      <c r="BJ396" s="17">
        <v>4.19794491948857E-2</v>
      </c>
      <c r="BK396" s="17">
        <v>5.6615654503910401E-2</v>
      </c>
      <c r="BL396" s="17">
        <v>0.12974874490583899</v>
      </c>
      <c r="BM396" s="17">
        <v>4.1476419657100097E-2</v>
      </c>
      <c r="BN396" s="17"/>
      <c r="BO396" s="17">
        <v>4.5414710111191199E-2</v>
      </c>
      <c r="BP396" s="17">
        <v>9.1313647039342305E-2</v>
      </c>
      <c r="BQ396" s="17">
        <v>5.3070305290226098E-2</v>
      </c>
      <c r="BR396" s="17">
        <v>0.118396756653752</v>
      </c>
      <c r="BS396" s="17">
        <v>2.3310714969862398E-2</v>
      </c>
      <c r="BT396" s="17">
        <v>3.2843690590220201E-2</v>
      </c>
      <c r="BU396" s="17"/>
      <c r="BV396" s="17">
        <v>4.1554334935642999E-2</v>
      </c>
      <c r="BW396" s="17">
        <v>4.2767921149940401E-2</v>
      </c>
      <c r="BX396" s="17"/>
      <c r="BY396" s="17">
        <v>5.6362779692532498E-2</v>
      </c>
      <c r="BZ396" s="17"/>
      <c r="CA396" s="17">
        <v>2.5260956885235698E-2</v>
      </c>
      <c r="CB396" s="17"/>
      <c r="CC396" s="17">
        <v>4.4628345202198598E-2</v>
      </c>
    </row>
    <row r="397" spans="2:81" x14ac:dyDescent="0.3">
      <c r="B397" t="s">
        <v>92</v>
      </c>
      <c r="C397" s="17">
        <v>7.7879086024671904E-2</v>
      </c>
      <c r="D397" s="17">
        <v>7.0468628066495995E-2</v>
      </c>
      <c r="E397" s="17">
        <v>8.5421939891750301E-2</v>
      </c>
      <c r="F397" s="17"/>
      <c r="G397" s="17">
        <v>7.1519626743588804E-2</v>
      </c>
      <c r="H397" s="17">
        <v>6.6521403390497905E-2</v>
      </c>
      <c r="I397" s="17">
        <v>7.9016200064755404E-2</v>
      </c>
      <c r="J397" s="17">
        <v>9.1544642019199096E-2</v>
      </c>
      <c r="K397" s="17">
        <v>6.4416695664742396E-2</v>
      </c>
      <c r="L397" s="17">
        <v>8.8378678130710001E-2</v>
      </c>
      <c r="M397" s="17"/>
      <c r="N397" s="17">
        <v>6.6601417388326797E-2</v>
      </c>
      <c r="O397" s="17">
        <v>6.8299273658180407E-2</v>
      </c>
      <c r="P397" s="17">
        <v>7.3085263352378693E-2</v>
      </c>
      <c r="Q397" s="17">
        <v>0.102500173836456</v>
      </c>
      <c r="R397" s="17"/>
      <c r="S397" s="17">
        <v>6.9179213074210003E-2</v>
      </c>
      <c r="T397" s="17">
        <v>5.9992827257180199E-2</v>
      </c>
      <c r="U397" s="17">
        <v>0.11957022017892099</v>
      </c>
      <c r="V397" s="17">
        <v>7.3372120706920604E-2</v>
      </c>
      <c r="W397" s="17">
        <v>7.7851159516686405E-2</v>
      </c>
      <c r="X397" s="17">
        <v>8.4841035662901701E-2</v>
      </c>
      <c r="Y397" s="17">
        <v>6.0407762857017197E-2</v>
      </c>
      <c r="Z397" s="17">
        <v>0.104470686101095</v>
      </c>
      <c r="AA397" s="17">
        <v>0.10737426520547901</v>
      </c>
      <c r="AB397" s="17">
        <v>5.9725457547793501E-2</v>
      </c>
      <c r="AC397" s="17">
        <v>5.0330385293372998E-2</v>
      </c>
      <c r="AD397" s="17">
        <v>8.0675260049372505E-2</v>
      </c>
      <c r="AE397" s="17"/>
      <c r="AF397" s="17">
        <v>0.205281369328186</v>
      </c>
      <c r="AG397" s="17">
        <v>0.124538579228304</v>
      </c>
      <c r="AH397" s="17">
        <v>8.73552695938144E-2</v>
      </c>
      <c r="AI397" s="17">
        <v>0.111673345339146</v>
      </c>
      <c r="AJ397" s="17">
        <v>4.9485359869277497E-2</v>
      </c>
      <c r="AK397" s="17">
        <v>3.6876677194805502E-2</v>
      </c>
      <c r="AL397" s="17">
        <v>7.2692053919995406E-2</v>
      </c>
      <c r="AM397" s="17">
        <v>7.57998354560184E-2</v>
      </c>
      <c r="AN397" s="17">
        <v>3.5381617413422398E-2</v>
      </c>
      <c r="AO397" s="17">
        <v>0.101128861600031</v>
      </c>
      <c r="AP397" s="17">
        <v>0.109075406771746</v>
      </c>
      <c r="AQ397" s="17">
        <v>5.30847527061079E-2</v>
      </c>
      <c r="AR397" s="17">
        <v>5.16777752525589E-2</v>
      </c>
      <c r="AS397" s="17">
        <v>9.2431570115738299E-2</v>
      </c>
      <c r="AT397" s="17">
        <v>6.6131625196628699E-2</v>
      </c>
      <c r="AU397" s="17">
        <v>4.0384977526778401E-2</v>
      </c>
      <c r="AV397" s="17"/>
      <c r="AW397" s="17">
        <v>6.4981965467416497E-2</v>
      </c>
      <c r="AX397" s="17">
        <v>9.6037929704303707E-2</v>
      </c>
      <c r="AY397" s="17"/>
      <c r="AZ397" s="17">
        <v>8.0231832464578198E-2</v>
      </c>
      <c r="BA397" s="17">
        <v>7.7355080758268302E-2</v>
      </c>
      <c r="BB397" s="17"/>
      <c r="BC397" s="17">
        <v>7.17324922906388E-2</v>
      </c>
      <c r="BD397" s="17">
        <v>8.3587702614909595E-2</v>
      </c>
      <c r="BE397" s="17"/>
      <c r="BF397" s="17">
        <v>7.8621096637006394E-2</v>
      </c>
      <c r="BG397" s="17">
        <v>7.7819459769171206E-2</v>
      </c>
      <c r="BH397" s="17"/>
      <c r="BI397" s="17">
        <v>7.7215914782492096E-2</v>
      </c>
      <c r="BJ397" s="17">
        <v>5.2008075691931603E-2</v>
      </c>
      <c r="BK397" s="17">
        <v>8.9408422752719305E-2</v>
      </c>
      <c r="BL397" s="17">
        <v>7.6145605233822605E-2</v>
      </c>
      <c r="BM397" s="17">
        <v>8.0984559017563795E-2</v>
      </c>
      <c r="BN397" s="17"/>
      <c r="BO397" s="17">
        <v>5.2489959539171099E-2</v>
      </c>
      <c r="BP397" s="17">
        <v>6.7582223261443003E-2</v>
      </c>
      <c r="BQ397" s="17">
        <v>6.4878928038705402E-2</v>
      </c>
      <c r="BR397" s="17">
        <v>5.8966173267338003E-2</v>
      </c>
      <c r="BS397" s="17">
        <v>8.4238348182343895E-2</v>
      </c>
      <c r="BT397" s="17">
        <v>0.17094058091237299</v>
      </c>
      <c r="BU397" s="17"/>
      <c r="BV397" s="17">
        <v>5.1117561929276502E-2</v>
      </c>
      <c r="BW397" s="17">
        <v>5.3659737832586603E-2</v>
      </c>
      <c r="BX397" s="17"/>
      <c r="BY397" s="17">
        <v>2.7698055862063701E-2</v>
      </c>
      <c r="BZ397" s="17"/>
      <c r="CA397" s="17">
        <v>3.3356642944249199E-2</v>
      </c>
      <c r="CB397" s="17"/>
      <c r="CC397" s="17">
        <v>3.4105664642304502E-2</v>
      </c>
    </row>
    <row r="398" spans="2:81" x14ac:dyDescent="0.3">
      <c r="B398" t="s">
        <v>192</v>
      </c>
      <c r="C398" s="17">
        <v>0.40068271712877701</v>
      </c>
      <c r="D398" s="17">
        <v>0.39646225251850398</v>
      </c>
      <c r="E398" s="17">
        <v>0.40243981017008901</v>
      </c>
      <c r="F398" s="17"/>
      <c r="G398" s="17">
        <v>0.47381709234164299</v>
      </c>
      <c r="H398" s="17">
        <v>0.46558260486316699</v>
      </c>
      <c r="I398" s="17">
        <v>0.42243271732417997</v>
      </c>
      <c r="J398" s="17">
        <v>0.38518675050801798</v>
      </c>
      <c r="K398" s="17">
        <v>0.33781973370401502</v>
      </c>
      <c r="L398" s="17">
        <v>0.33617201101768401</v>
      </c>
      <c r="M398" s="17"/>
      <c r="N398" s="17">
        <v>0.450974622433644</v>
      </c>
      <c r="O398" s="17">
        <v>0.39888918654547401</v>
      </c>
      <c r="P398" s="17">
        <v>0.34095402957403798</v>
      </c>
      <c r="Q398" s="17">
        <v>0.40195508136221603</v>
      </c>
      <c r="R398" s="17"/>
      <c r="S398" s="17">
        <v>0.50448846351737997</v>
      </c>
      <c r="T398" s="17">
        <v>0.37931618220514401</v>
      </c>
      <c r="U398" s="17">
        <v>0.34209592937539302</v>
      </c>
      <c r="V398" s="17">
        <v>0.394564864471185</v>
      </c>
      <c r="W398" s="17">
        <v>0.410701588093211</v>
      </c>
      <c r="X398" s="17">
        <v>0.355515713249207</v>
      </c>
      <c r="Y398" s="17">
        <v>0.32170865109562602</v>
      </c>
      <c r="Z398" s="17">
        <v>0.397299128302813</v>
      </c>
      <c r="AA398" s="17">
        <v>0.389966581196241</v>
      </c>
      <c r="AB398" s="17">
        <v>0.481731649879374</v>
      </c>
      <c r="AC398" s="17">
        <v>0.391467982826469</v>
      </c>
      <c r="AD398" s="17">
        <v>0.32281023922669499</v>
      </c>
      <c r="AE398" s="17"/>
      <c r="AF398" s="17">
        <v>0.39660093836562599</v>
      </c>
      <c r="AG398" s="17">
        <v>0.39079022181002698</v>
      </c>
      <c r="AH398" s="17">
        <v>0.41768507455339399</v>
      </c>
      <c r="AI398" s="17">
        <v>0.39585164103217801</v>
      </c>
      <c r="AJ398" s="17">
        <v>0.40049192772929998</v>
      </c>
      <c r="AK398" s="17">
        <v>0.36546315484841102</v>
      </c>
      <c r="AL398" s="17">
        <v>0.43819402697767701</v>
      </c>
      <c r="AM398" s="17">
        <v>0.325449975643473</v>
      </c>
      <c r="AN398" s="17">
        <v>0.31096730209298201</v>
      </c>
      <c r="AO398" s="17">
        <v>0.44608822721835101</v>
      </c>
      <c r="AP398" s="17">
        <v>0.42548488836566101</v>
      </c>
      <c r="AQ398" s="17">
        <v>0.39642250989377698</v>
      </c>
      <c r="AR398" s="17">
        <v>0.41330682602821001</v>
      </c>
      <c r="AS398" s="17">
        <v>0.46311425963917502</v>
      </c>
      <c r="AT398" s="17">
        <v>0.41834714371476001</v>
      </c>
      <c r="AU398" s="17">
        <v>0.59804933910565605</v>
      </c>
      <c r="AV398" s="17"/>
      <c r="AW398" s="17">
        <v>0.40074823119209202</v>
      </c>
      <c r="AX398" s="17">
        <v>0.39967491870041399</v>
      </c>
      <c r="AY398" s="17"/>
      <c r="AZ398" s="17">
        <v>0.39147505488099699</v>
      </c>
      <c r="BA398" s="17">
        <v>0.40273345384534898</v>
      </c>
      <c r="BB398" s="17"/>
      <c r="BC398" s="17">
        <v>0.42873891108923001</v>
      </c>
      <c r="BD398" s="17">
        <v>0.37963076598447498</v>
      </c>
      <c r="BE398" s="17"/>
      <c r="BF398" s="17">
        <v>0.40618451549722301</v>
      </c>
      <c r="BG398" s="17">
        <v>0.40024060534522898</v>
      </c>
      <c r="BH398" s="17"/>
      <c r="BI398" s="17">
        <v>0.311735415533128</v>
      </c>
      <c r="BJ398" s="17">
        <v>0.49945378180544098</v>
      </c>
      <c r="BK398" s="17">
        <v>0.48652748881431002</v>
      </c>
      <c r="BL398" s="17">
        <v>0.29833534083438601</v>
      </c>
      <c r="BM398" s="17">
        <v>0.463676767929881</v>
      </c>
      <c r="BN398" s="17"/>
      <c r="BO398" s="17">
        <v>0.50987029566136199</v>
      </c>
      <c r="BP398" s="17">
        <v>0.33700695142348602</v>
      </c>
      <c r="BQ398" s="17">
        <v>0.51560689298992002</v>
      </c>
      <c r="BR398" s="17">
        <v>0.31004492282891599</v>
      </c>
      <c r="BS398" s="17">
        <v>0.44545744307100199</v>
      </c>
      <c r="BT398" s="17">
        <v>0.33551194292877001</v>
      </c>
      <c r="BU398" s="17"/>
      <c r="BV398" s="17">
        <v>0.51302721007125296</v>
      </c>
      <c r="BW398" s="17">
        <v>0.474278744062404</v>
      </c>
      <c r="BX398" s="17"/>
      <c r="BY398" s="17">
        <v>0.506409960123684</v>
      </c>
      <c r="BZ398" s="17"/>
      <c r="CA398" s="17">
        <v>0.58203412941705501</v>
      </c>
      <c r="CB398" s="17"/>
      <c r="CC398" s="17">
        <v>0.535505645653365</v>
      </c>
    </row>
    <row r="399" spans="2:81" x14ac:dyDescent="0.3">
      <c r="B399" t="s">
        <v>193</v>
      </c>
      <c r="C399" s="17">
        <v>0.22074216130572299</v>
      </c>
      <c r="D399" s="17">
        <v>0.24435090839669599</v>
      </c>
      <c r="E399" s="17">
        <v>0.19856087875207201</v>
      </c>
      <c r="F399" s="17"/>
      <c r="G399" s="17">
        <v>0.16821937869507</v>
      </c>
      <c r="H399" s="17">
        <v>0.18178112105625499</v>
      </c>
      <c r="I399" s="17">
        <v>0.21265907794111799</v>
      </c>
      <c r="J399" s="17">
        <v>0.21946501780239999</v>
      </c>
      <c r="K399" s="17">
        <v>0.26492487291070899</v>
      </c>
      <c r="L399" s="17">
        <v>0.26544648530979997</v>
      </c>
      <c r="M399" s="17"/>
      <c r="N399" s="17">
        <v>0.21757086517965399</v>
      </c>
      <c r="O399" s="17">
        <v>0.23646694587071099</v>
      </c>
      <c r="P399" s="17">
        <v>0.23782494854439001</v>
      </c>
      <c r="Q399" s="17">
        <v>0.19453960309028101</v>
      </c>
      <c r="R399" s="17"/>
      <c r="S399" s="17">
        <v>0.14193677936894999</v>
      </c>
      <c r="T399" s="17">
        <v>0.25374307268886698</v>
      </c>
      <c r="U399" s="17">
        <v>0.27993662817119103</v>
      </c>
      <c r="V399" s="17">
        <v>0.25787749236672503</v>
      </c>
      <c r="W399" s="17">
        <v>0.20926138866052499</v>
      </c>
      <c r="X399" s="17">
        <v>0.23963616437386601</v>
      </c>
      <c r="Y399" s="17">
        <v>0.27020841782772398</v>
      </c>
      <c r="Z399" s="17">
        <v>0.19724713817352499</v>
      </c>
      <c r="AA399" s="17">
        <v>0.20454722498241801</v>
      </c>
      <c r="AB399" s="17">
        <v>0.20565190200557901</v>
      </c>
      <c r="AC399" s="17">
        <v>0.240421035778588</v>
      </c>
      <c r="AD399" s="17">
        <v>0.11612689199734499</v>
      </c>
      <c r="AE399" s="17"/>
      <c r="AF399" s="17">
        <v>0.104423181261926</v>
      </c>
      <c r="AG399" s="17">
        <v>0.19524331600296299</v>
      </c>
      <c r="AH399" s="17">
        <v>0.21138569670524299</v>
      </c>
      <c r="AI399" s="17">
        <v>0.19737115492587801</v>
      </c>
      <c r="AJ399" s="17">
        <v>0.20589020261808799</v>
      </c>
      <c r="AK399" s="17">
        <v>0.21031202101763899</v>
      </c>
      <c r="AL399" s="17">
        <v>0.19552187960523101</v>
      </c>
      <c r="AM399" s="17">
        <v>0.27116523214228</v>
      </c>
      <c r="AN399" s="17">
        <v>0.316829407754882</v>
      </c>
      <c r="AO399" s="17">
        <v>0.24410641773793201</v>
      </c>
      <c r="AP399" s="17">
        <v>0.20252877261398999</v>
      </c>
      <c r="AQ399" s="17">
        <v>0.25047010277669801</v>
      </c>
      <c r="AR399" s="17">
        <v>0.24427856849291901</v>
      </c>
      <c r="AS399" s="17">
        <v>0.24257398527857801</v>
      </c>
      <c r="AT399" s="17">
        <v>0.19396371102280899</v>
      </c>
      <c r="AU399" s="17">
        <v>0.15053185200010999</v>
      </c>
      <c r="AV399" s="17"/>
      <c r="AW399" s="17">
        <v>0.223990995855358</v>
      </c>
      <c r="AX399" s="17">
        <v>0.21656839623308</v>
      </c>
      <c r="AY399" s="17"/>
      <c r="AZ399" s="17">
        <v>0.19473360490688099</v>
      </c>
      <c r="BA399" s="17">
        <v>0.22653480444540999</v>
      </c>
      <c r="BB399" s="17"/>
      <c r="BC399" s="17">
        <v>0.19465221311801201</v>
      </c>
      <c r="BD399" s="17">
        <v>0.23796570242999199</v>
      </c>
      <c r="BE399" s="17"/>
      <c r="BF399" s="17">
        <v>0.16102126412875201</v>
      </c>
      <c r="BG399" s="17">
        <v>0.22554119438504999</v>
      </c>
      <c r="BH399" s="17"/>
      <c r="BI399" s="17">
        <v>0.304966951191318</v>
      </c>
      <c r="BJ399" s="17">
        <v>0.157113527221862</v>
      </c>
      <c r="BK399" s="17">
        <v>0.20504447218739</v>
      </c>
      <c r="BL399" s="17">
        <v>0.32915834975284702</v>
      </c>
      <c r="BM399" s="17">
        <v>0.16595535668896</v>
      </c>
      <c r="BN399" s="17"/>
      <c r="BO399" s="17">
        <v>0.157465492013521</v>
      </c>
      <c r="BP399" s="17">
        <v>0.29361124645065001</v>
      </c>
      <c r="BQ399" s="17">
        <v>0.22234179200450199</v>
      </c>
      <c r="BR399" s="17">
        <v>0.29859804212619101</v>
      </c>
      <c r="BS399" s="17">
        <v>0.13344347477021101</v>
      </c>
      <c r="BT399" s="17">
        <v>0.157969821756132</v>
      </c>
      <c r="BU399" s="17"/>
      <c r="BV399" s="17">
        <v>0.14815118060792601</v>
      </c>
      <c r="BW399" s="17">
        <v>0.17373625582465399</v>
      </c>
      <c r="BX399" s="17"/>
      <c r="BY399" s="17">
        <v>0.15255079032456201</v>
      </c>
      <c r="BZ399" s="17"/>
      <c r="CA399" s="17">
        <v>0.11955134327325501</v>
      </c>
      <c r="CB399" s="17"/>
      <c r="CC399" s="17">
        <v>0.15588123305566001</v>
      </c>
    </row>
    <row r="400" spans="2:81" x14ac:dyDescent="0.3">
      <c r="B400" t="s">
        <v>194</v>
      </c>
      <c r="C400" s="17">
        <v>0.17994055582305399</v>
      </c>
      <c r="D400" s="17">
        <v>0.15211134412180799</v>
      </c>
      <c r="E400" s="17">
        <v>0.203878931418017</v>
      </c>
      <c r="F400" s="17"/>
      <c r="G400" s="17">
        <v>0.30559771364657301</v>
      </c>
      <c r="H400" s="17">
        <v>0.283801483806912</v>
      </c>
      <c r="I400" s="17">
        <v>0.20977363938306201</v>
      </c>
      <c r="J400" s="17">
        <v>0.16572173270561799</v>
      </c>
      <c r="K400" s="17">
        <v>7.2894860793305996E-2</v>
      </c>
      <c r="L400" s="17">
        <v>7.0725525707884193E-2</v>
      </c>
      <c r="M400" s="17"/>
      <c r="N400" s="17">
        <v>0.23340375725399001</v>
      </c>
      <c r="O400" s="17">
        <v>0.16242224067476299</v>
      </c>
      <c r="P400" s="17">
        <v>0.103129081029648</v>
      </c>
      <c r="Q400" s="17">
        <v>0.20741547827193499</v>
      </c>
      <c r="R400" s="17"/>
      <c r="S400" s="17">
        <v>0.36255168414842998</v>
      </c>
      <c r="T400" s="17">
        <v>0.12557310951627701</v>
      </c>
      <c r="U400" s="17">
        <v>6.2159301204202197E-2</v>
      </c>
      <c r="V400" s="17">
        <v>0.136687372104461</v>
      </c>
      <c r="W400" s="17">
        <v>0.20144019943268601</v>
      </c>
      <c r="X400" s="17">
        <v>0.11587954887534101</v>
      </c>
      <c r="Y400" s="17">
        <v>5.1500233267901901E-2</v>
      </c>
      <c r="Z400" s="17">
        <v>0.20005199012928801</v>
      </c>
      <c r="AA400" s="17">
        <v>0.18541935621382299</v>
      </c>
      <c r="AB400" s="17">
        <v>0.27607974787379502</v>
      </c>
      <c r="AC400" s="17">
        <v>0.15104694704788099</v>
      </c>
      <c r="AD400" s="17">
        <v>0.20668334722935</v>
      </c>
      <c r="AE400" s="17"/>
      <c r="AF400" s="17">
        <v>0.29217775710369998</v>
      </c>
      <c r="AG400" s="17">
        <v>0.19554690580706399</v>
      </c>
      <c r="AH400" s="17">
        <v>0.206299377848151</v>
      </c>
      <c r="AI400" s="17">
        <v>0.19848048610630001</v>
      </c>
      <c r="AJ400" s="17">
        <v>0.19460172511121199</v>
      </c>
      <c r="AK400" s="17">
        <v>0.155151133830772</v>
      </c>
      <c r="AL400" s="17">
        <v>0.242672147372446</v>
      </c>
      <c r="AM400" s="17">
        <v>5.4284743501193097E-2</v>
      </c>
      <c r="AN400" s="17">
        <v>-5.86210566190065E-3</v>
      </c>
      <c r="AO400" s="17">
        <v>0.20198180948041899</v>
      </c>
      <c r="AP400" s="17">
        <v>0.22295611575167201</v>
      </c>
      <c r="AQ400" s="17">
        <v>0.14595240711707799</v>
      </c>
      <c r="AR400" s="17">
        <v>0.16902825753529099</v>
      </c>
      <c r="AS400" s="17">
        <v>0.22054027436059701</v>
      </c>
      <c r="AT400" s="17">
        <v>0.22438343269195099</v>
      </c>
      <c r="AU400" s="17">
        <v>0.44751748710554601</v>
      </c>
      <c r="AV400" s="17"/>
      <c r="AW400" s="17">
        <v>0.17675723533673299</v>
      </c>
      <c r="AX400" s="17">
        <v>0.183106522467333</v>
      </c>
      <c r="AY400" s="17"/>
      <c r="AZ400" s="17">
        <v>0.196741449974116</v>
      </c>
      <c r="BA400" s="17">
        <v>0.17619864939993901</v>
      </c>
      <c r="BB400" s="17"/>
      <c r="BC400" s="17">
        <v>0.23408669797121701</v>
      </c>
      <c r="BD400" s="17">
        <v>0.141665063554483</v>
      </c>
      <c r="BE400" s="17"/>
      <c r="BF400" s="17">
        <v>0.245163251368471</v>
      </c>
      <c r="BG400" s="17">
        <v>0.17469941096017899</v>
      </c>
      <c r="BH400" s="17"/>
      <c r="BI400" s="17">
        <v>6.7684643418095504E-3</v>
      </c>
      <c r="BJ400" s="17">
        <v>0.34234025458357897</v>
      </c>
      <c r="BK400" s="17">
        <v>0.28148301662691999</v>
      </c>
      <c r="BL400" s="17">
        <v>-3.0823008918460799E-2</v>
      </c>
      <c r="BM400" s="17">
        <v>0.29772141124092</v>
      </c>
      <c r="BN400" s="17"/>
      <c r="BO400" s="17">
        <v>0.35240480364784099</v>
      </c>
      <c r="BP400" s="17">
        <v>4.3395704972836097E-2</v>
      </c>
      <c r="BQ400" s="17">
        <v>0.29326510098541902</v>
      </c>
      <c r="BR400" s="17">
        <v>1.1446880702724999E-2</v>
      </c>
      <c r="BS400" s="17">
        <v>0.31201396830079098</v>
      </c>
      <c r="BT400" s="17">
        <v>0.17754212117263801</v>
      </c>
      <c r="BU400" s="17"/>
      <c r="BV400" s="17">
        <v>0.36487602946332698</v>
      </c>
      <c r="BW400" s="17">
        <v>0.30054248823775098</v>
      </c>
      <c r="BX400" s="17"/>
      <c r="BY400" s="17">
        <v>0.35385916979912102</v>
      </c>
      <c r="BZ400" s="17"/>
      <c r="CA400" s="17">
        <v>0.46248278614380001</v>
      </c>
      <c r="CB400" s="17"/>
      <c r="CC400" s="17">
        <v>0.37962441259770602</v>
      </c>
    </row>
    <row r="401" spans="2:81" x14ac:dyDescent="0.3">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row>
    <row r="402" spans="2:81" x14ac:dyDescent="0.3">
      <c r="B402" s="6" t="s">
        <v>251</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row>
    <row r="403" spans="2:81" x14ac:dyDescent="0.3">
      <c r="B403" s="24" t="s">
        <v>94</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row>
    <row r="404" spans="2:81" x14ac:dyDescent="0.3">
      <c r="B404" t="s">
        <v>230</v>
      </c>
      <c r="C404" s="17">
        <v>0.29758581690969099</v>
      </c>
      <c r="D404" s="17">
        <v>0.310343388223355</v>
      </c>
      <c r="E404" s="17">
        <v>0.28337770759798397</v>
      </c>
      <c r="F404" s="17"/>
      <c r="G404" s="17">
        <v>0.31051598703417099</v>
      </c>
      <c r="H404" s="17">
        <v>0.31456438667889403</v>
      </c>
      <c r="I404" s="17">
        <v>0.33770803830642399</v>
      </c>
      <c r="J404" s="17">
        <v>0.28936011132822498</v>
      </c>
      <c r="K404" s="17">
        <v>0.26487288817824201</v>
      </c>
      <c r="L404" s="17">
        <v>0.27122992113260003</v>
      </c>
      <c r="M404" s="17"/>
      <c r="N404" s="17">
        <v>0.31177204106292</v>
      </c>
      <c r="O404" s="17">
        <v>0.28012623324282498</v>
      </c>
      <c r="P404" s="17">
        <v>0.318256601783028</v>
      </c>
      <c r="Q404" s="17">
        <v>0.28047562182146901</v>
      </c>
      <c r="R404" s="17"/>
      <c r="S404" s="17">
        <v>0.33093648849935098</v>
      </c>
      <c r="T404" s="17">
        <v>0.29038562774437998</v>
      </c>
      <c r="U404" s="17">
        <v>0.27089366813010801</v>
      </c>
      <c r="V404" s="17">
        <v>0.26493084278477402</v>
      </c>
      <c r="W404" s="17">
        <v>0.31869572108612398</v>
      </c>
      <c r="X404" s="17">
        <v>0.29094821936149601</v>
      </c>
      <c r="Y404" s="17">
        <v>0.25855362947219601</v>
      </c>
      <c r="Z404" s="17">
        <v>0.32027998506108601</v>
      </c>
      <c r="AA404" s="17">
        <v>0.31357979970376898</v>
      </c>
      <c r="AB404" s="17">
        <v>0.380508002621404</v>
      </c>
      <c r="AC404" s="17">
        <v>0.19726050339044099</v>
      </c>
      <c r="AD404" s="17">
        <v>0.24625418973080099</v>
      </c>
      <c r="AE404" s="17"/>
      <c r="AF404" s="17">
        <v>0.41412497673191201</v>
      </c>
      <c r="AG404" s="17">
        <v>0.30243337978811902</v>
      </c>
      <c r="AH404" s="17">
        <v>0.28789841734058103</v>
      </c>
      <c r="AI404" s="17">
        <v>0.237819067386255</v>
      </c>
      <c r="AJ404" s="17">
        <v>0.35801609356215502</v>
      </c>
      <c r="AK404" s="17">
        <v>0.21569977254757999</v>
      </c>
      <c r="AL404" s="17">
        <v>0.31012707525830602</v>
      </c>
      <c r="AM404" s="17">
        <v>0.30932601560247702</v>
      </c>
      <c r="AN404" s="17">
        <v>0.27257619934958099</v>
      </c>
      <c r="AO404" s="17">
        <v>0.32426772299379097</v>
      </c>
      <c r="AP404" s="17">
        <v>0.28868291033434701</v>
      </c>
      <c r="AQ404" s="17">
        <v>0.33425148517463898</v>
      </c>
      <c r="AR404" s="17">
        <v>0.36693476711471101</v>
      </c>
      <c r="AS404" s="17">
        <v>0.28880103525560902</v>
      </c>
      <c r="AT404" s="17">
        <v>0.32211071036928701</v>
      </c>
      <c r="AU404" s="17">
        <v>0.40200959144292497</v>
      </c>
      <c r="AV404" s="17"/>
      <c r="AW404" s="17">
        <v>0.31406880011755001</v>
      </c>
      <c r="AX404" s="17">
        <v>0.27337210097132397</v>
      </c>
      <c r="AY404" s="17"/>
      <c r="AZ404" s="17">
        <v>0.33299208979797701</v>
      </c>
      <c r="BA404" s="17">
        <v>0.289700108045152</v>
      </c>
      <c r="BB404" s="17"/>
      <c r="BC404" s="17">
        <v>0.34575954151977301</v>
      </c>
      <c r="BD404" s="17">
        <v>0.26422686272282397</v>
      </c>
      <c r="BE404" s="17"/>
      <c r="BF404" s="17">
        <v>0.38135414177747401</v>
      </c>
      <c r="BG404" s="17">
        <v>0.29085438819640502</v>
      </c>
      <c r="BH404" s="17"/>
      <c r="BI404" s="17">
        <v>0.24663066297466299</v>
      </c>
      <c r="BJ404" s="17">
        <v>0.341823882169555</v>
      </c>
      <c r="BK404" s="17">
        <v>0.320402900283421</v>
      </c>
      <c r="BL404" s="17">
        <v>0.219159465843457</v>
      </c>
      <c r="BM404" s="17">
        <v>0.41265943178513598</v>
      </c>
      <c r="BN404" s="17"/>
      <c r="BO404" s="17">
        <v>0.34246951396526398</v>
      </c>
      <c r="BP404" s="17">
        <v>0.21998549223207101</v>
      </c>
      <c r="BQ404" s="17">
        <v>0.35831937356493798</v>
      </c>
      <c r="BR404" s="17">
        <v>0.29636383504138097</v>
      </c>
      <c r="BS404" s="17">
        <v>0.35566301199468803</v>
      </c>
      <c r="BT404" s="17">
        <v>0.24521902617238001</v>
      </c>
      <c r="BU404" s="17"/>
      <c r="BV404" s="17">
        <v>0.33456400211778498</v>
      </c>
      <c r="BW404" s="17">
        <v>0.35528899582647799</v>
      </c>
      <c r="BX404" s="17"/>
      <c r="BY404" s="17">
        <v>0.33512509698549398</v>
      </c>
      <c r="BZ404" s="17"/>
      <c r="CA404" s="17">
        <v>0.38826645863227099</v>
      </c>
      <c r="CB404" s="17"/>
      <c r="CC404" s="17">
        <v>0.364567874045436</v>
      </c>
    </row>
    <row r="405" spans="2:81" x14ac:dyDescent="0.3">
      <c r="B405" t="s">
        <v>231</v>
      </c>
      <c r="C405" s="17">
        <v>0.44961186292288502</v>
      </c>
      <c r="D405" s="17">
        <v>0.43018754237955997</v>
      </c>
      <c r="E405" s="17">
        <v>0.46933238145634198</v>
      </c>
      <c r="F405" s="17"/>
      <c r="G405" s="17">
        <v>0.39930354659503597</v>
      </c>
      <c r="H405" s="17">
        <v>0.42656365825236903</v>
      </c>
      <c r="I405" s="17">
        <v>0.47462450349019703</v>
      </c>
      <c r="J405" s="17">
        <v>0.45712886334473402</v>
      </c>
      <c r="K405" s="17">
        <v>0.45860611625284198</v>
      </c>
      <c r="L405" s="17">
        <v>0.469542562834457</v>
      </c>
      <c r="M405" s="17"/>
      <c r="N405" s="17">
        <v>0.47248521590260001</v>
      </c>
      <c r="O405" s="17">
        <v>0.47398795979474601</v>
      </c>
      <c r="P405" s="17">
        <v>0.42198696212329001</v>
      </c>
      <c r="Q405" s="17">
        <v>0.423613916435578</v>
      </c>
      <c r="R405" s="17"/>
      <c r="S405" s="17">
        <v>0.41549708376403699</v>
      </c>
      <c r="T405" s="17">
        <v>0.46582729920420701</v>
      </c>
      <c r="U405" s="17">
        <v>0.48774589796196599</v>
      </c>
      <c r="V405" s="17">
        <v>0.50107636362081298</v>
      </c>
      <c r="W405" s="17">
        <v>0.48609054808413998</v>
      </c>
      <c r="X405" s="17">
        <v>0.40557303946046203</v>
      </c>
      <c r="Y405" s="17">
        <v>0.51206362785691595</v>
      </c>
      <c r="Z405" s="17">
        <v>0.36071356536148103</v>
      </c>
      <c r="AA405" s="17">
        <v>0.43979942872926803</v>
      </c>
      <c r="AB405" s="17">
        <v>0.38863826390211698</v>
      </c>
      <c r="AC405" s="17">
        <v>0.54188098846016397</v>
      </c>
      <c r="AD405" s="17">
        <v>0.34624095116340697</v>
      </c>
      <c r="AE405" s="17"/>
      <c r="AF405" s="17">
        <v>0.30093305369312201</v>
      </c>
      <c r="AG405" s="17">
        <v>0.38760537709370102</v>
      </c>
      <c r="AH405" s="17">
        <v>0.42018483971303</v>
      </c>
      <c r="AI405" s="17">
        <v>0.43603282698283302</v>
      </c>
      <c r="AJ405" s="17">
        <v>0.37526606364362503</v>
      </c>
      <c r="AK405" s="17">
        <v>0.49889661340586</v>
      </c>
      <c r="AL405" s="17">
        <v>0.44558882135274003</v>
      </c>
      <c r="AM405" s="17">
        <v>0.49445840927016399</v>
      </c>
      <c r="AN405" s="17">
        <v>0.48285402727448001</v>
      </c>
      <c r="AO405" s="17">
        <v>0.456384731578727</v>
      </c>
      <c r="AP405" s="17">
        <v>0.52263353608199503</v>
      </c>
      <c r="AQ405" s="17">
        <v>0.44424928726891899</v>
      </c>
      <c r="AR405" s="17">
        <v>0.35303478654709503</v>
      </c>
      <c r="AS405" s="17">
        <v>0.42559768401629</v>
      </c>
      <c r="AT405" s="17">
        <v>0.42598935084957901</v>
      </c>
      <c r="AU405" s="17">
        <v>0.45763167764255702</v>
      </c>
      <c r="AV405" s="17"/>
      <c r="AW405" s="17">
        <v>0.44802963070309099</v>
      </c>
      <c r="AX405" s="17">
        <v>0.452964397428128</v>
      </c>
      <c r="AY405" s="17"/>
      <c r="AZ405" s="17">
        <v>0.45020079529363799</v>
      </c>
      <c r="BA405" s="17">
        <v>0.44948069550994302</v>
      </c>
      <c r="BB405" s="17"/>
      <c r="BC405" s="17">
        <v>0.42241132699593498</v>
      </c>
      <c r="BD405" s="17">
        <v>0.46778565396824301</v>
      </c>
      <c r="BE405" s="17"/>
      <c r="BF405" s="17">
        <v>0.412180608793694</v>
      </c>
      <c r="BG405" s="17">
        <v>0.45261975187395598</v>
      </c>
      <c r="BH405" s="17"/>
      <c r="BI405" s="17">
        <v>0.48031466330179001</v>
      </c>
      <c r="BJ405" s="17">
        <v>0.45522586553313099</v>
      </c>
      <c r="BK405" s="17">
        <v>0.48144799627139201</v>
      </c>
      <c r="BL405" s="17">
        <v>0.43578860204912201</v>
      </c>
      <c r="BM405" s="17">
        <v>0.37517739042295101</v>
      </c>
      <c r="BN405" s="17"/>
      <c r="BO405" s="17">
        <v>0.43014070720025499</v>
      </c>
      <c r="BP405" s="17">
        <v>0.51202215416057095</v>
      </c>
      <c r="BQ405" s="17">
        <v>0.45175033060040598</v>
      </c>
      <c r="BR405" s="17">
        <v>0.41338557689768501</v>
      </c>
      <c r="BS405" s="17">
        <v>0.44841784818668501</v>
      </c>
      <c r="BT405" s="17">
        <v>0.51094815636458002</v>
      </c>
      <c r="BU405" s="17"/>
      <c r="BV405" s="17">
        <v>0.44313161727740003</v>
      </c>
      <c r="BW405" s="17">
        <v>0.47765742448413101</v>
      </c>
      <c r="BX405" s="17"/>
      <c r="BY405" s="17">
        <v>0.43500067295058398</v>
      </c>
      <c r="BZ405" s="17"/>
      <c r="CA405" s="17">
        <v>0.46251709827028398</v>
      </c>
      <c r="CB405" s="17"/>
      <c r="CC405" s="17">
        <v>0.45772761292744202</v>
      </c>
    </row>
    <row r="406" spans="2:81" x14ac:dyDescent="0.3">
      <c r="B406" t="s">
        <v>232</v>
      </c>
      <c r="C406" s="17">
        <v>0.15409389715011601</v>
      </c>
      <c r="D406" s="17">
        <v>0.15871913418223099</v>
      </c>
      <c r="E406" s="17">
        <v>0.15018552457119899</v>
      </c>
      <c r="F406" s="17"/>
      <c r="G406" s="17">
        <v>0.19322722892344099</v>
      </c>
      <c r="H406" s="17">
        <v>0.14838630981637499</v>
      </c>
      <c r="I406" s="17">
        <v>9.8820175866589297E-2</v>
      </c>
      <c r="J406" s="17">
        <v>0.15140267374567101</v>
      </c>
      <c r="K406" s="17">
        <v>0.17425129507648901</v>
      </c>
      <c r="L406" s="17">
        <v>0.16606723084814701</v>
      </c>
      <c r="M406" s="17"/>
      <c r="N406" s="17">
        <v>0.13426869033094399</v>
      </c>
      <c r="O406" s="17">
        <v>0.16048665569047099</v>
      </c>
      <c r="P406" s="17">
        <v>0.169652067137952</v>
      </c>
      <c r="Q406" s="17">
        <v>0.156389371574122</v>
      </c>
      <c r="R406" s="17"/>
      <c r="S406" s="17">
        <v>0.16315524904574699</v>
      </c>
      <c r="T406" s="17">
        <v>0.146750510799256</v>
      </c>
      <c r="U406" s="17">
        <v>0.11951224652647301</v>
      </c>
      <c r="V406" s="17">
        <v>0.13172897727229799</v>
      </c>
      <c r="W406" s="17">
        <v>0.14618232961953401</v>
      </c>
      <c r="X406" s="17">
        <v>0.14962257737253201</v>
      </c>
      <c r="Y406" s="17">
        <v>0.172056920757305</v>
      </c>
      <c r="Z406" s="17">
        <v>0.19395758741097499</v>
      </c>
      <c r="AA406" s="17">
        <v>0.138809105531739</v>
      </c>
      <c r="AB406" s="17">
        <v>0.14857113478191999</v>
      </c>
      <c r="AC406" s="17">
        <v>0.18307170477527199</v>
      </c>
      <c r="AD406" s="17">
        <v>0.25912307313483401</v>
      </c>
      <c r="AE406" s="17"/>
      <c r="AF406" s="17">
        <v>9.0171405220908898E-2</v>
      </c>
      <c r="AG406" s="17">
        <v>0.166688548494276</v>
      </c>
      <c r="AH406" s="17">
        <v>0.18168818731238701</v>
      </c>
      <c r="AI406" s="17">
        <v>0.162688061384756</v>
      </c>
      <c r="AJ406" s="17">
        <v>0.17616478749388501</v>
      </c>
      <c r="AK406" s="17">
        <v>0.16190407312108299</v>
      </c>
      <c r="AL406" s="17">
        <v>0.16183523747088299</v>
      </c>
      <c r="AM406" s="17">
        <v>0.13567244138194501</v>
      </c>
      <c r="AN406" s="17">
        <v>0.15586593064566601</v>
      </c>
      <c r="AO406" s="17">
        <v>0.12166245927652999</v>
      </c>
      <c r="AP406" s="17">
        <v>0.102701234245312</v>
      </c>
      <c r="AQ406" s="17">
        <v>0.163167893160751</v>
      </c>
      <c r="AR406" s="17">
        <v>0.20253528465637</v>
      </c>
      <c r="AS406" s="17">
        <v>0.17543648973499501</v>
      </c>
      <c r="AT406" s="17">
        <v>0.127133629885717</v>
      </c>
      <c r="AU406" s="17">
        <v>9.7172779719094701E-2</v>
      </c>
      <c r="AV406" s="17"/>
      <c r="AW406" s="17">
        <v>0.15009063417433399</v>
      </c>
      <c r="AX406" s="17">
        <v>0.15962895748002701</v>
      </c>
      <c r="AY406" s="17"/>
      <c r="AZ406" s="17">
        <v>0.12686811240367801</v>
      </c>
      <c r="BA406" s="17">
        <v>0.160157642204458</v>
      </c>
      <c r="BB406" s="17"/>
      <c r="BC406" s="17">
        <v>0.13870372956983501</v>
      </c>
      <c r="BD406" s="17">
        <v>0.16603599211607001</v>
      </c>
      <c r="BE406" s="17"/>
      <c r="BF406" s="17">
        <v>0.13932079757459501</v>
      </c>
      <c r="BG406" s="17">
        <v>0.15528102924119999</v>
      </c>
      <c r="BH406" s="17"/>
      <c r="BI406" s="17">
        <v>0.16235080482067599</v>
      </c>
      <c r="BJ406" s="17">
        <v>0.13434036542439501</v>
      </c>
      <c r="BK406" s="17">
        <v>0.129001578712934</v>
      </c>
      <c r="BL406" s="17">
        <v>0.21690556251728099</v>
      </c>
      <c r="BM406" s="17">
        <v>0.11956929035078501</v>
      </c>
      <c r="BN406" s="17"/>
      <c r="BO406" s="17">
        <v>0.150739557106117</v>
      </c>
      <c r="BP406" s="17">
        <v>0.171664827331063</v>
      </c>
      <c r="BQ406" s="17">
        <v>0.123064124976673</v>
      </c>
      <c r="BR406" s="17">
        <v>0.18089818218101</v>
      </c>
      <c r="BS406" s="17">
        <v>0.10527992258187401</v>
      </c>
      <c r="BT406" s="17">
        <v>0.104705169881688</v>
      </c>
      <c r="BU406" s="17"/>
      <c r="BV406" s="17">
        <v>0.145757700921477</v>
      </c>
      <c r="BW406" s="17">
        <v>0.113164296531913</v>
      </c>
      <c r="BX406" s="17"/>
      <c r="BY406" s="17">
        <v>0.15973088183398201</v>
      </c>
      <c r="BZ406" s="17"/>
      <c r="CA406" s="17">
        <v>0.104778628511978</v>
      </c>
      <c r="CB406" s="17"/>
      <c r="CC406" s="17">
        <v>0.117197206448497</v>
      </c>
    </row>
    <row r="407" spans="2:81" x14ac:dyDescent="0.3">
      <c r="B407" t="s">
        <v>233</v>
      </c>
      <c r="C407" s="17">
        <v>4.8744882703133402E-2</v>
      </c>
      <c r="D407" s="17">
        <v>5.1875588807734199E-2</v>
      </c>
      <c r="E407" s="17">
        <v>4.5880274158251903E-2</v>
      </c>
      <c r="F407" s="17"/>
      <c r="G407" s="17">
        <v>5.6705165795669102E-2</v>
      </c>
      <c r="H407" s="17">
        <v>5.3839888840103101E-2</v>
      </c>
      <c r="I407" s="17">
        <v>3.99208042782037E-2</v>
      </c>
      <c r="J407" s="17">
        <v>3.7813715384227203E-2</v>
      </c>
      <c r="K407" s="17">
        <v>5.6467369678587002E-2</v>
      </c>
      <c r="L407" s="17">
        <v>5.01226088359399E-2</v>
      </c>
      <c r="M407" s="17"/>
      <c r="N407" s="17">
        <v>4.1360201733595302E-2</v>
      </c>
      <c r="O407" s="17">
        <v>4.5840178138671098E-2</v>
      </c>
      <c r="P407" s="17">
        <v>4.92418454083293E-2</v>
      </c>
      <c r="Q407" s="17">
        <v>5.9691554292186803E-2</v>
      </c>
      <c r="R407" s="17"/>
      <c r="S407" s="17">
        <v>5.4953837708145298E-2</v>
      </c>
      <c r="T407" s="17">
        <v>5.39388561640863E-2</v>
      </c>
      <c r="U407" s="17">
        <v>6.6185050563524694E-2</v>
      </c>
      <c r="V407" s="17">
        <v>4.5786380191483803E-2</v>
      </c>
      <c r="W407" s="17">
        <v>1.3560362149984699E-2</v>
      </c>
      <c r="X407" s="17">
        <v>5.3236945712731999E-2</v>
      </c>
      <c r="Y407" s="17">
        <v>3.5696052883574997E-2</v>
      </c>
      <c r="Z407" s="17">
        <v>3.5912795369384902E-2</v>
      </c>
      <c r="AA407" s="17">
        <v>7.1275851910029997E-2</v>
      </c>
      <c r="AB407" s="17">
        <v>4.0373413046121701E-2</v>
      </c>
      <c r="AC407" s="17">
        <v>3.4544073018065002E-2</v>
      </c>
      <c r="AD407" s="17">
        <v>4.5802935419353999E-2</v>
      </c>
      <c r="AE407" s="17"/>
      <c r="AF407" s="17">
        <v>0</v>
      </c>
      <c r="AG407" s="17">
        <v>4.3845573128305101E-2</v>
      </c>
      <c r="AH407" s="17">
        <v>3.5287328228214399E-2</v>
      </c>
      <c r="AI407" s="17">
        <v>8.63520579012374E-2</v>
      </c>
      <c r="AJ407" s="17">
        <v>2.61131158031736E-2</v>
      </c>
      <c r="AK407" s="17">
        <v>9.6381877825353804E-2</v>
      </c>
      <c r="AL407" s="17">
        <v>4.4505753681041198E-2</v>
      </c>
      <c r="AM407" s="17">
        <v>2.9816841234622901E-2</v>
      </c>
      <c r="AN407" s="17">
        <v>5.2041450247790701E-2</v>
      </c>
      <c r="AO407" s="17">
        <v>4.5677354866025602E-2</v>
      </c>
      <c r="AP407" s="17">
        <v>3.68010335502914E-2</v>
      </c>
      <c r="AQ407" s="17">
        <v>4.2917204585699302E-2</v>
      </c>
      <c r="AR407" s="17">
        <v>4.9503048333742902E-2</v>
      </c>
      <c r="AS407" s="17">
        <v>3.9215853213298103E-2</v>
      </c>
      <c r="AT407" s="17">
        <v>4.5198974424883201E-2</v>
      </c>
      <c r="AU407" s="17">
        <v>1.9720507405469701E-2</v>
      </c>
      <c r="AV407" s="17"/>
      <c r="AW407" s="17">
        <v>4.2240025939001502E-2</v>
      </c>
      <c r="AX407" s="17">
        <v>5.7322314916456098E-2</v>
      </c>
      <c r="AY407" s="17"/>
      <c r="AZ407" s="17">
        <v>2.70398222846371E-2</v>
      </c>
      <c r="BA407" s="17">
        <v>5.3579048329307599E-2</v>
      </c>
      <c r="BB407" s="17"/>
      <c r="BC407" s="17">
        <v>4.3141543224384203E-2</v>
      </c>
      <c r="BD407" s="17">
        <v>5.1878675317768103E-2</v>
      </c>
      <c r="BE407" s="17"/>
      <c r="BF407" s="17">
        <v>1.96683368009332E-2</v>
      </c>
      <c r="BG407" s="17">
        <v>5.1081406637188298E-2</v>
      </c>
      <c r="BH407" s="17"/>
      <c r="BI407" s="17">
        <v>6.5756436152165504E-2</v>
      </c>
      <c r="BJ407" s="17">
        <v>4.4187336377780703E-2</v>
      </c>
      <c r="BK407" s="17">
        <v>3.9377653710526102E-2</v>
      </c>
      <c r="BL407" s="17">
        <v>7.0419711689803002E-2</v>
      </c>
      <c r="BM407" s="17">
        <v>2.7546998403526E-2</v>
      </c>
      <c r="BN407" s="17"/>
      <c r="BO407" s="17">
        <v>5.01944525075727E-2</v>
      </c>
      <c r="BP407" s="17">
        <v>4.6743076832748399E-2</v>
      </c>
      <c r="BQ407" s="17">
        <v>3.0189635309412498E-2</v>
      </c>
      <c r="BR407" s="17">
        <v>6.4748533415346698E-2</v>
      </c>
      <c r="BS407" s="17">
        <v>4.3081567463193603E-2</v>
      </c>
      <c r="BT407" s="17">
        <v>4.2248060692414602E-2</v>
      </c>
      <c r="BU407" s="17"/>
      <c r="BV407" s="17">
        <v>5.0694178823354898E-2</v>
      </c>
      <c r="BW407" s="17">
        <v>3.2118903779368498E-2</v>
      </c>
      <c r="BX407" s="17"/>
      <c r="BY407" s="17">
        <v>5.1149536418429301E-2</v>
      </c>
      <c r="BZ407" s="17"/>
      <c r="CA407" s="17">
        <v>2.8185100908679199E-2</v>
      </c>
      <c r="CB407" s="17"/>
      <c r="CC407" s="17">
        <v>4.13050417011466E-2</v>
      </c>
    </row>
    <row r="408" spans="2:81" x14ac:dyDescent="0.3">
      <c r="B408" t="s">
        <v>234</v>
      </c>
      <c r="C408" s="17">
        <v>1.4678957191769801E-2</v>
      </c>
      <c r="D408" s="17">
        <v>1.8214053679632199E-2</v>
      </c>
      <c r="E408" s="17">
        <v>1.1285132700114799E-2</v>
      </c>
      <c r="F408" s="17"/>
      <c r="G408" s="17">
        <v>7.3371401281606399E-3</v>
      </c>
      <c r="H408" s="17">
        <v>2.63712170009411E-2</v>
      </c>
      <c r="I408" s="17">
        <v>1.39788433088527E-2</v>
      </c>
      <c r="J408" s="17">
        <v>1.72275733216548E-2</v>
      </c>
      <c r="K408" s="17">
        <v>1.5678418689592698E-2</v>
      </c>
      <c r="L408" s="17">
        <v>7.9128261837367597E-3</v>
      </c>
      <c r="M408" s="17"/>
      <c r="N408" s="17">
        <v>1.38568216426479E-2</v>
      </c>
      <c r="O408" s="17">
        <v>9.3322712908443708E-3</v>
      </c>
      <c r="P408" s="17">
        <v>1.1237273427312001E-2</v>
      </c>
      <c r="Q408" s="17">
        <v>2.4273561894585099E-2</v>
      </c>
      <c r="R408" s="17"/>
      <c r="S408" s="17">
        <v>8.3563838123490997E-3</v>
      </c>
      <c r="T408" s="17">
        <v>1.85781223858438E-2</v>
      </c>
      <c r="U408" s="17">
        <v>7.2348700783978403E-3</v>
      </c>
      <c r="V408" s="17">
        <v>2.5655796382427501E-2</v>
      </c>
      <c r="W408" s="17">
        <v>7.1007395997942802E-3</v>
      </c>
      <c r="X408" s="17">
        <v>2.8214367424159701E-2</v>
      </c>
      <c r="Y408" s="17">
        <v>5.5983044708449101E-3</v>
      </c>
      <c r="Z408" s="17">
        <v>4.4028941899166202E-2</v>
      </c>
      <c r="AA408" s="17">
        <v>4.37580584739518E-3</v>
      </c>
      <c r="AB408" s="17">
        <v>1.1627524274974699E-2</v>
      </c>
      <c r="AC408" s="17">
        <v>1.7820300275087901E-2</v>
      </c>
      <c r="AD408" s="17">
        <v>1.8192103760273599E-2</v>
      </c>
      <c r="AE408" s="17"/>
      <c r="AF408" s="17">
        <v>0.104423181261926</v>
      </c>
      <c r="AG408" s="17">
        <v>0</v>
      </c>
      <c r="AH408" s="17">
        <v>2.0721811321242001E-2</v>
      </c>
      <c r="AI408" s="17">
        <v>2.4931668998581201E-2</v>
      </c>
      <c r="AJ408" s="17">
        <v>2.21609574991362E-2</v>
      </c>
      <c r="AK408" s="17">
        <v>1.26590144444402E-2</v>
      </c>
      <c r="AL408" s="17">
        <v>1.5727295422048201E-2</v>
      </c>
      <c r="AM408" s="17">
        <v>0</v>
      </c>
      <c r="AN408" s="17">
        <v>9.0537779499850202E-3</v>
      </c>
      <c r="AO408" s="17">
        <v>1.7325557103983199E-2</v>
      </c>
      <c r="AP408" s="17">
        <v>1.27704113718236E-2</v>
      </c>
      <c r="AQ408" s="17">
        <v>8.4820967875961894E-3</v>
      </c>
      <c r="AR408" s="17">
        <v>9.0923899650619394E-3</v>
      </c>
      <c r="AS408" s="17">
        <v>5.0939311186924498E-2</v>
      </c>
      <c r="AT408" s="17">
        <v>3.3604754976541598E-2</v>
      </c>
      <c r="AU408" s="17">
        <v>1.11046654832635E-2</v>
      </c>
      <c r="AV408" s="17"/>
      <c r="AW408" s="17">
        <v>1.8204379357706801E-2</v>
      </c>
      <c r="AX408" s="17">
        <v>9.6608297003067493E-3</v>
      </c>
      <c r="AY408" s="17"/>
      <c r="AZ408" s="17">
        <v>3.4523777596195397E-2</v>
      </c>
      <c r="BA408" s="17">
        <v>1.02591054702365E-2</v>
      </c>
      <c r="BB408" s="17"/>
      <c r="BC408" s="17">
        <v>1.7068809338097599E-2</v>
      </c>
      <c r="BD408" s="17">
        <v>1.33214697590731E-2</v>
      </c>
      <c r="BE408" s="17"/>
      <c r="BF408" s="17">
        <v>2.61684286525583E-2</v>
      </c>
      <c r="BG408" s="17">
        <v>1.3755689856369401E-2</v>
      </c>
      <c r="BH408" s="17"/>
      <c r="BI408" s="17">
        <v>1.6555952720667601E-2</v>
      </c>
      <c r="BJ408" s="17">
        <v>8.9365065474670408E-3</v>
      </c>
      <c r="BK408" s="17">
        <v>1.25865157787331E-2</v>
      </c>
      <c r="BL408" s="17">
        <v>2.83271910115055E-2</v>
      </c>
      <c r="BM408" s="17">
        <v>2.2633619533649001E-2</v>
      </c>
      <c r="BN408" s="17"/>
      <c r="BO408" s="17">
        <v>5.7303199961453496E-3</v>
      </c>
      <c r="BP408" s="17">
        <v>1.4028325848058E-2</v>
      </c>
      <c r="BQ408" s="17">
        <v>1.7436852414644401E-2</v>
      </c>
      <c r="BR408" s="17">
        <v>2.2690130717322499E-2</v>
      </c>
      <c r="BS408" s="17">
        <v>1.7693673120312101E-2</v>
      </c>
      <c r="BT408" s="17">
        <v>1.35763676366282E-2</v>
      </c>
      <c r="BU408" s="17"/>
      <c r="BV408" s="17">
        <v>6.5940869839881096E-3</v>
      </c>
      <c r="BW408" s="17">
        <v>1.32810611998201E-2</v>
      </c>
      <c r="BX408" s="17"/>
      <c r="BY408" s="17">
        <v>1.4613084683017599E-2</v>
      </c>
      <c r="BZ408" s="17"/>
      <c r="CA408" s="17">
        <v>6.2332176078420598E-3</v>
      </c>
      <c r="CB408" s="17"/>
      <c r="CC408" s="17">
        <v>1.1170846801541401E-2</v>
      </c>
    </row>
    <row r="409" spans="2:81" x14ac:dyDescent="0.3">
      <c r="B409" t="s">
        <v>92</v>
      </c>
      <c r="C409" s="17">
        <v>3.5284583122404997E-2</v>
      </c>
      <c r="D409" s="17">
        <v>3.0660292727487801E-2</v>
      </c>
      <c r="E409" s="17">
        <v>3.9938979516109002E-2</v>
      </c>
      <c r="F409" s="17"/>
      <c r="G409" s="17">
        <v>3.2910931523523E-2</v>
      </c>
      <c r="H409" s="17">
        <v>3.02745394113191E-2</v>
      </c>
      <c r="I409" s="17">
        <v>3.4947634749733197E-2</v>
      </c>
      <c r="J409" s="17">
        <v>4.7067062875488702E-2</v>
      </c>
      <c r="K409" s="17">
        <v>3.0123912124247001E-2</v>
      </c>
      <c r="L409" s="17">
        <v>3.5124850165119299E-2</v>
      </c>
      <c r="M409" s="17"/>
      <c r="N409" s="17">
        <v>2.62570293272931E-2</v>
      </c>
      <c r="O409" s="17">
        <v>3.0226701842442801E-2</v>
      </c>
      <c r="P409" s="17">
        <v>2.9625250120089399E-2</v>
      </c>
      <c r="Q409" s="17">
        <v>5.5555973982059699E-2</v>
      </c>
      <c r="R409" s="17"/>
      <c r="S409" s="17">
        <v>2.7100957170371E-2</v>
      </c>
      <c r="T409" s="17">
        <v>2.4519583702227302E-2</v>
      </c>
      <c r="U409" s="17">
        <v>4.8428266739530997E-2</v>
      </c>
      <c r="V409" s="17">
        <v>3.08216397482045E-2</v>
      </c>
      <c r="W409" s="17">
        <v>2.8370299460423101E-2</v>
      </c>
      <c r="X409" s="17">
        <v>7.2404850668618501E-2</v>
      </c>
      <c r="Y409" s="17">
        <v>1.60314645591642E-2</v>
      </c>
      <c r="Z409" s="17">
        <v>4.5107124897907698E-2</v>
      </c>
      <c r="AA409" s="17">
        <v>3.2160008277799697E-2</v>
      </c>
      <c r="AB409" s="17">
        <v>3.02816613734628E-2</v>
      </c>
      <c r="AC409" s="17">
        <v>2.5422430080970001E-2</v>
      </c>
      <c r="AD409" s="17">
        <v>8.4386746791330305E-2</v>
      </c>
      <c r="AE409" s="17"/>
      <c r="AF409" s="17">
        <v>9.0347383092131098E-2</v>
      </c>
      <c r="AG409" s="17">
        <v>9.9427121495599805E-2</v>
      </c>
      <c r="AH409" s="17">
        <v>5.4219416084546501E-2</v>
      </c>
      <c r="AI409" s="17">
        <v>5.2176317346337597E-2</v>
      </c>
      <c r="AJ409" s="17">
        <v>4.22789819980256E-2</v>
      </c>
      <c r="AK409" s="17">
        <v>1.4458648655683E-2</v>
      </c>
      <c r="AL409" s="17">
        <v>2.22158168149823E-2</v>
      </c>
      <c r="AM409" s="17">
        <v>3.07262925107913E-2</v>
      </c>
      <c r="AN409" s="17">
        <v>2.7608614532497602E-2</v>
      </c>
      <c r="AO409" s="17">
        <v>3.4682174180943402E-2</v>
      </c>
      <c r="AP409" s="17">
        <v>3.64108744162309E-2</v>
      </c>
      <c r="AQ409" s="17">
        <v>6.9320330223948904E-3</v>
      </c>
      <c r="AR409" s="17">
        <v>1.8899723383019599E-2</v>
      </c>
      <c r="AS409" s="17">
        <v>2.0009626592882999E-2</v>
      </c>
      <c r="AT409" s="17">
        <v>4.5962579493992302E-2</v>
      </c>
      <c r="AU409" s="17">
        <v>1.23607783066905E-2</v>
      </c>
      <c r="AV409" s="17"/>
      <c r="AW409" s="17">
        <v>2.73665297083165E-2</v>
      </c>
      <c r="AX409" s="17">
        <v>4.7051399503757897E-2</v>
      </c>
      <c r="AY409" s="17"/>
      <c r="AZ409" s="17">
        <v>2.8375402623874401E-2</v>
      </c>
      <c r="BA409" s="17">
        <v>3.6823400440903202E-2</v>
      </c>
      <c r="BB409" s="17"/>
      <c r="BC409" s="17">
        <v>3.2915049351975298E-2</v>
      </c>
      <c r="BD409" s="17">
        <v>3.6751346116022397E-2</v>
      </c>
      <c r="BE409" s="17"/>
      <c r="BF409" s="17">
        <v>2.1307686400744999E-2</v>
      </c>
      <c r="BG409" s="17">
        <v>3.6407734194881698E-2</v>
      </c>
      <c r="BH409" s="17"/>
      <c r="BI409" s="17">
        <v>2.8391480030037702E-2</v>
      </c>
      <c r="BJ409" s="17">
        <v>1.54860439476712E-2</v>
      </c>
      <c r="BK409" s="17">
        <v>1.71833552429938E-2</v>
      </c>
      <c r="BL409" s="17">
        <v>2.9399466888831199E-2</v>
      </c>
      <c r="BM409" s="17">
        <v>4.2413269503953799E-2</v>
      </c>
      <c r="BN409" s="17"/>
      <c r="BO409" s="17">
        <v>2.0725449224646701E-2</v>
      </c>
      <c r="BP409" s="17">
        <v>3.5556123595488501E-2</v>
      </c>
      <c r="BQ409" s="17">
        <v>1.9239683133926402E-2</v>
      </c>
      <c r="BR409" s="17">
        <v>2.1913741747255199E-2</v>
      </c>
      <c r="BS409" s="17">
        <v>2.9863976653247502E-2</v>
      </c>
      <c r="BT409" s="17">
        <v>8.3303219252308797E-2</v>
      </c>
      <c r="BU409" s="17"/>
      <c r="BV409" s="17">
        <v>1.9258413875995299E-2</v>
      </c>
      <c r="BW409" s="17">
        <v>8.4893181782892992E-3</v>
      </c>
      <c r="BX409" s="17"/>
      <c r="BY409" s="17">
        <v>4.3807271284933402E-3</v>
      </c>
      <c r="BZ409" s="17"/>
      <c r="CA409" s="17">
        <v>1.00194960689455E-2</v>
      </c>
      <c r="CB409" s="17"/>
      <c r="CC409" s="17">
        <v>8.0314180759375308E-3</v>
      </c>
    </row>
    <row r="410" spans="2:81" x14ac:dyDescent="0.3">
      <c r="B410" t="s">
        <v>192</v>
      </c>
      <c r="C410" s="17">
        <v>0.74719767983257601</v>
      </c>
      <c r="D410" s="17">
        <v>0.74053093060291497</v>
      </c>
      <c r="E410" s="17">
        <v>0.75271008905432502</v>
      </c>
      <c r="F410" s="17"/>
      <c r="G410" s="17">
        <v>0.70981953362920602</v>
      </c>
      <c r="H410" s="17">
        <v>0.74112804493126205</v>
      </c>
      <c r="I410" s="17">
        <v>0.81233254179662095</v>
      </c>
      <c r="J410" s="17">
        <v>0.74648897467295805</v>
      </c>
      <c r="K410" s="17">
        <v>0.72347900443108404</v>
      </c>
      <c r="L410" s="17">
        <v>0.74077248396705697</v>
      </c>
      <c r="M410" s="17"/>
      <c r="N410" s="17">
        <v>0.78425725696551996</v>
      </c>
      <c r="O410" s="17">
        <v>0.75411419303757099</v>
      </c>
      <c r="P410" s="17">
        <v>0.74024356390631696</v>
      </c>
      <c r="Q410" s="17">
        <v>0.70408953825704701</v>
      </c>
      <c r="R410" s="17"/>
      <c r="S410" s="17">
        <v>0.74643357226338802</v>
      </c>
      <c r="T410" s="17">
        <v>0.75621292694858699</v>
      </c>
      <c r="U410" s="17">
        <v>0.75863956609207395</v>
      </c>
      <c r="V410" s="17">
        <v>0.76600720640558595</v>
      </c>
      <c r="W410" s="17">
        <v>0.80478626917026397</v>
      </c>
      <c r="X410" s="17">
        <v>0.69652125882195803</v>
      </c>
      <c r="Y410" s="17">
        <v>0.77061725732911102</v>
      </c>
      <c r="Z410" s="17">
        <v>0.68099355042256604</v>
      </c>
      <c r="AA410" s="17">
        <v>0.75337922843303695</v>
      </c>
      <c r="AB410" s="17">
        <v>0.76914626652352003</v>
      </c>
      <c r="AC410" s="17">
        <v>0.73914149185060496</v>
      </c>
      <c r="AD410" s="17">
        <v>0.59249514089420796</v>
      </c>
      <c r="AE410" s="17"/>
      <c r="AF410" s="17">
        <v>0.71505803042503402</v>
      </c>
      <c r="AG410" s="17">
        <v>0.69003875688181904</v>
      </c>
      <c r="AH410" s="17">
        <v>0.70808325705361097</v>
      </c>
      <c r="AI410" s="17">
        <v>0.67385189436908799</v>
      </c>
      <c r="AJ410" s="17">
        <v>0.73328215720578005</v>
      </c>
      <c r="AK410" s="17">
        <v>0.71459638595343999</v>
      </c>
      <c r="AL410" s="17">
        <v>0.75571589661104499</v>
      </c>
      <c r="AM410" s="17">
        <v>0.80378442487264101</v>
      </c>
      <c r="AN410" s="17">
        <v>0.75543022662406001</v>
      </c>
      <c r="AO410" s="17">
        <v>0.78065245457251797</v>
      </c>
      <c r="AP410" s="17">
        <v>0.81131644641634204</v>
      </c>
      <c r="AQ410" s="17">
        <v>0.77850077244355798</v>
      </c>
      <c r="AR410" s="17">
        <v>0.71996955366180604</v>
      </c>
      <c r="AS410" s="17">
        <v>0.71439871927189902</v>
      </c>
      <c r="AT410" s="17">
        <v>0.74810006121886596</v>
      </c>
      <c r="AU410" s="17">
        <v>0.859641269085482</v>
      </c>
      <c r="AV410" s="17"/>
      <c r="AW410" s="17">
        <v>0.76209843082064099</v>
      </c>
      <c r="AX410" s="17">
        <v>0.72633649839945202</v>
      </c>
      <c r="AY410" s="17"/>
      <c r="AZ410" s="17">
        <v>0.783192885091615</v>
      </c>
      <c r="BA410" s="17">
        <v>0.73918080355509497</v>
      </c>
      <c r="BB410" s="17"/>
      <c r="BC410" s="17">
        <v>0.76817086851570804</v>
      </c>
      <c r="BD410" s="17">
        <v>0.73201251669106704</v>
      </c>
      <c r="BE410" s="17"/>
      <c r="BF410" s="17">
        <v>0.79353475057116796</v>
      </c>
      <c r="BG410" s="17">
        <v>0.74347414007036094</v>
      </c>
      <c r="BH410" s="17"/>
      <c r="BI410" s="17">
        <v>0.72694532627645303</v>
      </c>
      <c r="BJ410" s="17">
        <v>0.797049747702686</v>
      </c>
      <c r="BK410" s="17">
        <v>0.80185089655481301</v>
      </c>
      <c r="BL410" s="17">
        <v>0.65494806789257898</v>
      </c>
      <c r="BM410" s="17">
        <v>0.78783682220808604</v>
      </c>
      <c r="BN410" s="17"/>
      <c r="BO410" s="17">
        <v>0.77261022116551803</v>
      </c>
      <c r="BP410" s="17">
        <v>0.73200764639264204</v>
      </c>
      <c r="BQ410" s="17">
        <v>0.81006970416534396</v>
      </c>
      <c r="BR410" s="17">
        <v>0.70974941193906604</v>
      </c>
      <c r="BS410" s="17">
        <v>0.80408086018137304</v>
      </c>
      <c r="BT410" s="17">
        <v>0.75616718253696102</v>
      </c>
      <c r="BU410" s="17"/>
      <c r="BV410" s="17">
        <v>0.77769561939518395</v>
      </c>
      <c r="BW410" s="17">
        <v>0.83294642031060895</v>
      </c>
      <c r="BX410" s="17"/>
      <c r="BY410" s="17">
        <v>0.77012576993607795</v>
      </c>
      <c r="BZ410" s="17"/>
      <c r="CA410" s="17">
        <v>0.85078355690255503</v>
      </c>
      <c r="CB410" s="17"/>
      <c r="CC410" s="17">
        <v>0.82229548697287802</v>
      </c>
    </row>
    <row r="411" spans="2:81" x14ac:dyDescent="0.3">
      <c r="B411" t="s">
        <v>193</v>
      </c>
      <c r="C411" s="17">
        <v>6.3423839894903203E-2</v>
      </c>
      <c r="D411" s="17">
        <v>7.0089642487366294E-2</v>
      </c>
      <c r="E411" s="17">
        <v>5.7165406858366699E-2</v>
      </c>
      <c r="F411" s="17"/>
      <c r="G411" s="17">
        <v>6.4042305923829701E-2</v>
      </c>
      <c r="H411" s="17">
        <v>8.0211105841044197E-2</v>
      </c>
      <c r="I411" s="17">
        <v>5.3899647587056398E-2</v>
      </c>
      <c r="J411" s="17">
        <v>5.5041288705881999E-2</v>
      </c>
      <c r="K411" s="17">
        <v>7.2145788368179697E-2</v>
      </c>
      <c r="L411" s="17">
        <v>5.8035435019676701E-2</v>
      </c>
      <c r="M411" s="17"/>
      <c r="N411" s="17">
        <v>5.5217023376243103E-2</v>
      </c>
      <c r="O411" s="17">
        <v>5.5172449429515498E-2</v>
      </c>
      <c r="P411" s="17">
        <v>6.0479118835641402E-2</v>
      </c>
      <c r="Q411" s="17">
        <v>8.3965116186771799E-2</v>
      </c>
      <c r="R411" s="17"/>
      <c r="S411" s="17">
        <v>6.3310221520494397E-2</v>
      </c>
      <c r="T411" s="17">
        <v>7.2516978549930097E-2</v>
      </c>
      <c r="U411" s="17">
        <v>7.3419920641922598E-2</v>
      </c>
      <c r="V411" s="17">
        <v>7.1442176573911303E-2</v>
      </c>
      <c r="W411" s="17">
        <v>2.06611017497789E-2</v>
      </c>
      <c r="X411" s="17">
        <v>8.1451313136891704E-2</v>
      </c>
      <c r="Y411" s="17">
        <v>4.12943573544199E-2</v>
      </c>
      <c r="Z411" s="17">
        <v>7.9941737268551097E-2</v>
      </c>
      <c r="AA411" s="17">
        <v>7.5651657757425203E-2</v>
      </c>
      <c r="AB411" s="17">
        <v>5.2000937321096397E-2</v>
      </c>
      <c r="AC411" s="17">
        <v>5.2364373293152897E-2</v>
      </c>
      <c r="AD411" s="17">
        <v>6.3995039179627497E-2</v>
      </c>
      <c r="AE411" s="17"/>
      <c r="AF411" s="17">
        <v>0.104423181261926</v>
      </c>
      <c r="AG411" s="17">
        <v>4.3845573128305101E-2</v>
      </c>
      <c r="AH411" s="17">
        <v>5.6009139549456403E-2</v>
      </c>
      <c r="AI411" s="17">
        <v>0.111283726899819</v>
      </c>
      <c r="AJ411" s="17">
        <v>4.8274073302309803E-2</v>
      </c>
      <c r="AK411" s="17">
        <v>0.10904089226979399</v>
      </c>
      <c r="AL411" s="17">
        <v>6.0233049103089402E-2</v>
      </c>
      <c r="AM411" s="17">
        <v>2.9816841234622901E-2</v>
      </c>
      <c r="AN411" s="17">
        <v>6.10952281977757E-2</v>
      </c>
      <c r="AO411" s="17">
        <v>6.3002911970008901E-2</v>
      </c>
      <c r="AP411" s="17">
        <v>4.9571444922115099E-2</v>
      </c>
      <c r="AQ411" s="17">
        <v>5.13993013732955E-2</v>
      </c>
      <c r="AR411" s="17">
        <v>5.8595438298804897E-2</v>
      </c>
      <c r="AS411" s="17">
        <v>9.0155164400222601E-2</v>
      </c>
      <c r="AT411" s="17">
        <v>7.8803729401424702E-2</v>
      </c>
      <c r="AU411" s="17">
        <v>3.08251728887332E-2</v>
      </c>
      <c r="AV411" s="17"/>
      <c r="AW411" s="17">
        <v>6.0444405296708303E-2</v>
      </c>
      <c r="AX411" s="17">
        <v>6.6983144616762802E-2</v>
      </c>
      <c r="AY411" s="17"/>
      <c r="AZ411" s="17">
        <v>6.1563599880832501E-2</v>
      </c>
      <c r="BA411" s="17">
        <v>6.3838153799544106E-2</v>
      </c>
      <c r="BB411" s="17"/>
      <c r="BC411" s="17">
        <v>6.0210352562481799E-2</v>
      </c>
      <c r="BD411" s="17">
        <v>6.5200145076841104E-2</v>
      </c>
      <c r="BE411" s="17"/>
      <c r="BF411" s="17">
        <v>4.58367654534916E-2</v>
      </c>
      <c r="BG411" s="17">
        <v>6.4837096493557705E-2</v>
      </c>
      <c r="BH411" s="17"/>
      <c r="BI411" s="17">
        <v>8.2312388872833195E-2</v>
      </c>
      <c r="BJ411" s="17">
        <v>5.3123842925247799E-2</v>
      </c>
      <c r="BK411" s="17">
        <v>5.19641694892592E-2</v>
      </c>
      <c r="BL411" s="17">
        <v>9.8746902701308398E-2</v>
      </c>
      <c r="BM411" s="17">
        <v>5.0180617937175001E-2</v>
      </c>
      <c r="BN411" s="17"/>
      <c r="BO411" s="17">
        <v>5.5924772503718002E-2</v>
      </c>
      <c r="BP411" s="17">
        <v>6.07714026808064E-2</v>
      </c>
      <c r="BQ411" s="17">
        <v>4.76264877240569E-2</v>
      </c>
      <c r="BR411" s="17">
        <v>8.7438664132669194E-2</v>
      </c>
      <c r="BS411" s="17">
        <v>6.0775240583505703E-2</v>
      </c>
      <c r="BT411" s="17">
        <v>5.5824428329042802E-2</v>
      </c>
      <c r="BU411" s="17"/>
      <c r="BV411" s="17">
        <v>5.7288265807343003E-2</v>
      </c>
      <c r="BW411" s="17">
        <v>4.5399964979188599E-2</v>
      </c>
      <c r="BX411" s="17"/>
      <c r="BY411" s="17">
        <v>6.57626211014469E-2</v>
      </c>
      <c r="BZ411" s="17"/>
      <c r="CA411" s="17">
        <v>3.4418318516521301E-2</v>
      </c>
      <c r="CB411" s="17"/>
      <c r="CC411" s="17">
        <v>5.2475888502688001E-2</v>
      </c>
    </row>
    <row r="412" spans="2:81" x14ac:dyDescent="0.3">
      <c r="B412" t="s">
        <v>194</v>
      </c>
      <c r="C412" s="17">
        <v>0.68377383993767304</v>
      </c>
      <c r="D412" s="17">
        <v>0.67044128811554904</v>
      </c>
      <c r="E412" s="17">
        <v>0.695544682195959</v>
      </c>
      <c r="F412" s="17"/>
      <c r="G412" s="17">
        <v>0.64577722770537704</v>
      </c>
      <c r="H412" s="17">
        <v>0.66091693909021798</v>
      </c>
      <c r="I412" s="17">
        <v>0.75843289420956495</v>
      </c>
      <c r="J412" s="17">
        <v>0.69144768596707595</v>
      </c>
      <c r="K412" s="17">
        <v>0.65133321606290395</v>
      </c>
      <c r="L412" s="17">
        <v>0.68273704894737997</v>
      </c>
      <c r="M412" s="17"/>
      <c r="N412" s="17">
        <v>0.72904023358927705</v>
      </c>
      <c r="O412" s="17">
        <v>0.69894174360805505</v>
      </c>
      <c r="P412" s="17">
        <v>0.67976444507067602</v>
      </c>
      <c r="Q412" s="17">
        <v>0.62012442207027496</v>
      </c>
      <c r="R412" s="17"/>
      <c r="S412" s="17">
        <v>0.68312335074289299</v>
      </c>
      <c r="T412" s="17">
        <v>0.68369594839865699</v>
      </c>
      <c r="U412" s="17">
        <v>0.68521964545015102</v>
      </c>
      <c r="V412" s="17">
        <v>0.69456502983167501</v>
      </c>
      <c r="W412" s="17">
        <v>0.78412516742048499</v>
      </c>
      <c r="X412" s="17">
        <v>0.61506994568506601</v>
      </c>
      <c r="Y412" s="17">
        <v>0.72932289997469102</v>
      </c>
      <c r="Z412" s="17">
        <v>0.60105181315401501</v>
      </c>
      <c r="AA412" s="17">
        <v>0.67772757067561096</v>
      </c>
      <c r="AB412" s="17">
        <v>0.71714532920242402</v>
      </c>
      <c r="AC412" s="17">
        <v>0.68677711855745205</v>
      </c>
      <c r="AD412" s="17">
        <v>0.52850010171458095</v>
      </c>
      <c r="AE412" s="17"/>
      <c r="AF412" s="17">
        <v>0.61063484916310895</v>
      </c>
      <c r="AG412" s="17">
        <v>0.64619318375351398</v>
      </c>
      <c r="AH412" s="17">
        <v>0.652074117504154</v>
      </c>
      <c r="AI412" s="17">
        <v>0.56256816746926996</v>
      </c>
      <c r="AJ412" s="17">
        <v>0.68500808390347001</v>
      </c>
      <c r="AK412" s="17">
        <v>0.60555549368364603</v>
      </c>
      <c r="AL412" s="17">
        <v>0.69548284750795597</v>
      </c>
      <c r="AM412" s="17">
        <v>0.77396758363801799</v>
      </c>
      <c r="AN412" s="17">
        <v>0.69433499842628499</v>
      </c>
      <c r="AO412" s="17">
        <v>0.71764954260250902</v>
      </c>
      <c r="AP412" s="17">
        <v>0.76174500149422697</v>
      </c>
      <c r="AQ412" s="17">
        <v>0.72710147107026302</v>
      </c>
      <c r="AR412" s="17">
        <v>0.66137411536300095</v>
      </c>
      <c r="AS412" s="17">
        <v>0.62424355487167704</v>
      </c>
      <c r="AT412" s="17">
        <v>0.66929633181744097</v>
      </c>
      <c r="AU412" s="17">
        <v>0.82881609619674801</v>
      </c>
      <c r="AV412" s="17"/>
      <c r="AW412" s="17">
        <v>0.70165402552393297</v>
      </c>
      <c r="AX412" s="17">
        <v>0.659353353782689</v>
      </c>
      <c r="AY412" s="17"/>
      <c r="AZ412" s="17">
        <v>0.72162928521078296</v>
      </c>
      <c r="BA412" s="17">
        <v>0.67534264975555103</v>
      </c>
      <c r="BB412" s="17"/>
      <c r="BC412" s="17">
        <v>0.70796051595322695</v>
      </c>
      <c r="BD412" s="17">
        <v>0.66681237161422602</v>
      </c>
      <c r="BE412" s="17"/>
      <c r="BF412" s="17">
        <v>0.74769798511767604</v>
      </c>
      <c r="BG412" s="17">
        <v>0.67863704357680299</v>
      </c>
      <c r="BH412" s="17"/>
      <c r="BI412" s="17">
        <v>0.64463293740362004</v>
      </c>
      <c r="BJ412" s="17">
        <v>0.74392590477743903</v>
      </c>
      <c r="BK412" s="17">
        <v>0.74988672706555404</v>
      </c>
      <c r="BL412" s="17">
        <v>0.55620116519127105</v>
      </c>
      <c r="BM412" s="17">
        <v>0.73765620427091105</v>
      </c>
      <c r="BN412" s="17"/>
      <c r="BO412" s="17">
        <v>0.71668544866179995</v>
      </c>
      <c r="BP412" s="17">
        <v>0.67123624371183599</v>
      </c>
      <c r="BQ412" s="17">
        <v>0.76244321644128699</v>
      </c>
      <c r="BR412" s="17">
        <v>0.62231074780639695</v>
      </c>
      <c r="BS412" s="17">
        <v>0.74330561959786701</v>
      </c>
      <c r="BT412" s="17">
        <v>0.70034275420791803</v>
      </c>
      <c r="BU412" s="17"/>
      <c r="BV412" s="17">
        <v>0.72040735358784103</v>
      </c>
      <c r="BW412" s="17">
        <v>0.78754645533142098</v>
      </c>
      <c r="BX412" s="17"/>
      <c r="BY412" s="17">
        <v>0.70436314883463103</v>
      </c>
      <c r="BZ412" s="17"/>
      <c r="CA412" s="17">
        <v>0.81636523838603403</v>
      </c>
      <c r="CB412" s="17"/>
      <c r="CC412" s="17">
        <v>0.76981959847018999</v>
      </c>
    </row>
    <row r="413" spans="2:81" x14ac:dyDescent="0.3">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row>
    <row r="414" spans="2:81" x14ac:dyDescent="0.3">
      <c r="B414" s="6" t="s">
        <v>252</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row>
    <row r="415" spans="2:81" x14ac:dyDescent="0.3">
      <c r="B415" s="24" t="s">
        <v>94</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row>
    <row r="416" spans="2:81" x14ac:dyDescent="0.3">
      <c r="B416" t="s">
        <v>230</v>
      </c>
      <c r="C416" s="17">
        <v>0.146747444754419</v>
      </c>
      <c r="D416" s="17">
        <v>0.17333112003684201</v>
      </c>
      <c r="E416" s="17">
        <v>0.121369547037137</v>
      </c>
      <c r="F416" s="17"/>
      <c r="G416" s="17">
        <v>0.142057470529555</v>
      </c>
      <c r="H416" s="17">
        <v>0.18733391285895801</v>
      </c>
      <c r="I416" s="17">
        <v>0.20627645260553601</v>
      </c>
      <c r="J416" s="17">
        <v>0.12883244530830601</v>
      </c>
      <c r="K416" s="17">
        <v>0.13123158835684401</v>
      </c>
      <c r="L416" s="17">
        <v>9.3578934085342694E-2</v>
      </c>
      <c r="M416" s="17"/>
      <c r="N416" s="17">
        <v>0.17431412043774799</v>
      </c>
      <c r="O416" s="17">
        <v>0.106318452636939</v>
      </c>
      <c r="P416" s="17">
        <v>0.171599174475004</v>
      </c>
      <c r="Q416" s="17">
        <v>0.135958188070985</v>
      </c>
      <c r="R416" s="17"/>
      <c r="S416" s="17">
        <v>0.23071901192692801</v>
      </c>
      <c r="T416" s="17">
        <v>0.13089835757823401</v>
      </c>
      <c r="U416" s="17">
        <v>0.13193653671733499</v>
      </c>
      <c r="V416" s="17">
        <v>0.14513739627736799</v>
      </c>
      <c r="W416" s="17">
        <v>9.5183491963636499E-2</v>
      </c>
      <c r="X416" s="17">
        <v>0.18886485564307101</v>
      </c>
      <c r="Y416" s="17">
        <v>9.6139036719975798E-2</v>
      </c>
      <c r="Z416" s="17">
        <v>0.14732091169211101</v>
      </c>
      <c r="AA416" s="17">
        <v>0.146249848197154</v>
      </c>
      <c r="AB416" s="17">
        <v>0.12729002161171299</v>
      </c>
      <c r="AC416" s="17">
        <v>0.119028134608947</v>
      </c>
      <c r="AD416" s="17">
        <v>0.102075862605429</v>
      </c>
      <c r="AE416" s="17"/>
      <c r="AF416" s="17">
        <v>0.30814825906931298</v>
      </c>
      <c r="AG416" s="17">
        <v>0.163590035294775</v>
      </c>
      <c r="AH416" s="17">
        <v>0.11636779646938999</v>
      </c>
      <c r="AI416" s="17">
        <v>0.10255598334471</v>
      </c>
      <c r="AJ416" s="17">
        <v>0.14808157295812199</v>
      </c>
      <c r="AK416" s="17">
        <v>0.107894181767567</v>
      </c>
      <c r="AL416" s="17">
        <v>0.12101682822398099</v>
      </c>
      <c r="AM416" s="17">
        <v>0.18044844730913701</v>
      </c>
      <c r="AN416" s="17">
        <v>0.107697771352152</v>
      </c>
      <c r="AO416" s="17">
        <v>0.119585219715637</v>
      </c>
      <c r="AP416" s="17">
        <v>0.18340506730655301</v>
      </c>
      <c r="AQ416" s="17">
        <v>0.17319154817917701</v>
      </c>
      <c r="AR416" s="17">
        <v>0.124923686417413</v>
      </c>
      <c r="AS416" s="17">
        <v>0.23555784021514301</v>
      </c>
      <c r="AT416" s="17">
        <v>0.26812964645975901</v>
      </c>
      <c r="AU416" s="17">
        <v>0.227150222286299</v>
      </c>
      <c r="AV416" s="17"/>
      <c r="AW416" s="17">
        <v>0.14389605046401399</v>
      </c>
      <c r="AX416" s="17">
        <v>0.14813862719158399</v>
      </c>
      <c r="AY416" s="17"/>
      <c r="AZ416" s="17">
        <v>0.143378850192487</v>
      </c>
      <c r="BA416" s="17">
        <v>0.14749770039645901</v>
      </c>
      <c r="BB416" s="17"/>
      <c r="BC416" s="17">
        <v>0.145304491858773</v>
      </c>
      <c r="BD416" s="17">
        <v>0.14712127377789899</v>
      </c>
      <c r="BE416" s="17"/>
      <c r="BF416" s="17">
        <v>0.106505923716746</v>
      </c>
      <c r="BG416" s="17">
        <v>0.14998116025018501</v>
      </c>
      <c r="BH416" s="17"/>
      <c r="BI416" s="17">
        <v>0.16425625582616701</v>
      </c>
      <c r="BJ416" s="17">
        <v>0.151150479164296</v>
      </c>
      <c r="BK416" s="17">
        <v>0.123677256471087</v>
      </c>
      <c r="BL416" s="17">
        <v>0.170374947340515</v>
      </c>
      <c r="BM416" s="17">
        <v>0.169437672818916</v>
      </c>
      <c r="BN416" s="17"/>
      <c r="BO416" s="17">
        <v>0.16164613271376599</v>
      </c>
      <c r="BP416" s="17">
        <v>0.17973709831406601</v>
      </c>
      <c r="BQ416" s="17">
        <v>0.15344095645304001</v>
      </c>
      <c r="BR416" s="17">
        <v>0.15946362175860099</v>
      </c>
      <c r="BS416" s="17">
        <v>8.9693758220162595E-2</v>
      </c>
      <c r="BT416" s="17">
        <v>7.4380683000152006E-2</v>
      </c>
      <c r="BU416" s="17"/>
      <c r="BV416" s="17">
        <v>0.16192860850806901</v>
      </c>
      <c r="BW416" s="17">
        <v>0.13115996477727801</v>
      </c>
      <c r="BX416" s="17"/>
      <c r="BY416" s="17">
        <v>0.175106285033447</v>
      </c>
      <c r="BZ416" s="17"/>
      <c r="CA416" s="17">
        <v>0.15889296429642</v>
      </c>
      <c r="CB416" s="17"/>
      <c r="CC416" s="17">
        <v>0.157115167642083</v>
      </c>
    </row>
    <row r="417" spans="2:81" x14ac:dyDescent="0.3">
      <c r="B417" t="s">
        <v>231</v>
      </c>
      <c r="C417" s="17">
        <v>0.275887814811479</v>
      </c>
      <c r="D417" s="17">
        <v>0.29814107104634902</v>
      </c>
      <c r="E417" s="17">
        <v>0.25436424524690598</v>
      </c>
      <c r="F417" s="17"/>
      <c r="G417" s="17">
        <v>0.26116439470418801</v>
      </c>
      <c r="H417" s="17">
        <v>0.28880196749744702</v>
      </c>
      <c r="I417" s="17">
        <v>0.33295606670067901</v>
      </c>
      <c r="J417" s="17">
        <v>0.27726952263825999</v>
      </c>
      <c r="K417" s="17">
        <v>0.25383033760064899</v>
      </c>
      <c r="L417" s="17">
        <v>0.242644570386785</v>
      </c>
      <c r="M417" s="17"/>
      <c r="N417" s="17">
        <v>0.289822104526746</v>
      </c>
      <c r="O417" s="17">
        <v>0.30484450214613201</v>
      </c>
      <c r="P417" s="17">
        <v>0.27316968303554101</v>
      </c>
      <c r="Q417" s="17">
        <v>0.23352839084152499</v>
      </c>
      <c r="R417" s="17"/>
      <c r="S417" s="17">
        <v>0.33244941192653699</v>
      </c>
      <c r="T417" s="17">
        <v>0.27527698024848801</v>
      </c>
      <c r="U417" s="17">
        <v>0.282126580592304</v>
      </c>
      <c r="V417" s="17">
        <v>0.29065358932541102</v>
      </c>
      <c r="W417" s="17">
        <v>0.28630706589002197</v>
      </c>
      <c r="X417" s="17">
        <v>0.25125949995389302</v>
      </c>
      <c r="Y417" s="17">
        <v>0.30886953044968002</v>
      </c>
      <c r="Z417" s="17">
        <v>0.268125613399542</v>
      </c>
      <c r="AA417" s="17">
        <v>0.25879253969292199</v>
      </c>
      <c r="AB417" s="17">
        <v>0.22672374000668599</v>
      </c>
      <c r="AC417" s="17">
        <v>0.25840258058013998</v>
      </c>
      <c r="AD417" s="17">
        <v>0.16463620560876199</v>
      </c>
      <c r="AE417" s="17"/>
      <c r="AF417" s="17">
        <v>0.100999870063611</v>
      </c>
      <c r="AG417" s="17">
        <v>0.23710066521030901</v>
      </c>
      <c r="AH417" s="17">
        <v>0.18112626882331501</v>
      </c>
      <c r="AI417" s="17">
        <v>0.23648632074300299</v>
      </c>
      <c r="AJ417" s="17">
        <v>0.25237050008350198</v>
      </c>
      <c r="AK417" s="17">
        <v>0.29119347699869802</v>
      </c>
      <c r="AL417" s="17">
        <v>0.25153054314928203</v>
      </c>
      <c r="AM417" s="17">
        <v>0.26765731856417502</v>
      </c>
      <c r="AN417" s="17">
        <v>0.31032844362006401</v>
      </c>
      <c r="AO417" s="17">
        <v>0.30206737020681401</v>
      </c>
      <c r="AP417" s="17">
        <v>0.36067909950211802</v>
      </c>
      <c r="AQ417" s="17">
        <v>0.29582984356752901</v>
      </c>
      <c r="AR417" s="17">
        <v>0.27703563366064099</v>
      </c>
      <c r="AS417" s="17">
        <v>0.21737876012274901</v>
      </c>
      <c r="AT417" s="17">
        <v>0.29830694613376502</v>
      </c>
      <c r="AU417" s="17">
        <v>0.33109410412047202</v>
      </c>
      <c r="AV417" s="17"/>
      <c r="AW417" s="17">
        <v>0.27055772845992498</v>
      </c>
      <c r="AX417" s="17">
        <v>0.28564161383650899</v>
      </c>
      <c r="AY417" s="17"/>
      <c r="AZ417" s="17">
        <v>0.23802241103532801</v>
      </c>
      <c r="BA417" s="17">
        <v>0.28432122295808299</v>
      </c>
      <c r="BB417" s="17"/>
      <c r="BC417" s="17">
        <v>0.23751380217857801</v>
      </c>
      <c r="BD417" s="17">
        <v>0.30204719182700202</v>
      </c>
      <c r="BE417" s="17"/>
      <c r="BF417" s="17">
        <v>0.214282584950201</v>
      </c>
      <c r="BG417" s="17">
        <v>0.280838268504225</v>
      </c>
      <c r="BH417" s="17"/>
      <c r="BI417" s="17">
        <v>0.32083715959311498</v>
      </c>
      <c r="BJ417" s="17">
        <v>0.28199077304245901</v>
      </c>
      <c r="BK417" s="17">
        <v>0.26399124784722899</v>
      </c>
      <c r="BL417" s="17">
        <v>0.26597433650826102</v>
      </c>
      <c r="BM417" s="17">
        <v>0.22524897373645</v>
      </c>
      <c r="BN417" s="17"/>
      <c r="BO417" s="17">
        <v>0.285505361376095</v>
      </c>
      <c r="BP417" s="17">
        <v>0.32098080118531302</v>
      </c>
      <c r="BQ417" s="17">
        <v>0.27297758755164803</v>
      </c>
      <c r="BR417" s="17">
        <v>0.30550802037768199</v>
      </c>
      <c r="BS417" s="17">
        <v>0.18861847602083701</v>
      </c>
      <c r="BT417" s="17">
        <v>0.22120132652365801</v>
      </c>
      <c r="BU417" s="17"/>
      <c r="BV417" s="17">
        <v>0.28727103191799003</v>
      </c>
      <c r="BW417" s="17">
        <v>0.27219732116860001</v>
      </c>
      <c r="BX417" s="17"/>
      <c r="BY417" s="17">
        <v>0.35473607101479399</v>
      </c>
      <c r="BZ417" s="17"/>
      <c r="CA417" s="17">
        <v>0.31202298873342099</v>
      </c>
      <c r="CB417" s="17"/>
      <c r="CC417" s="17">
        <v>0.28263979304522602</v>
      </c>
    </row>
    <row r="418" spans="2:81" x14ac:dyDescent="0.3">
      <c r="B418" t="s">
        <v>232</v>
      </c>
      <c r="C418" s="17">
        <v>0.32574854172209899</v>
      </c>
      <c r="D418" s="17">
        <v>0.30871172497607602</v>
      </c>
      <c r="E418" s="17">
        <v>0.34264932294924699</v>
      </c>
      <c r="F418" s="17"/>
      <c r="G418" s="17">
        <v>0.35425039696087202</v>
      </c>
      <c r="H418" s="17">
        <v>0.27897349289344697</v>
      </c>
      <c r="I418" s="17">
        <v>0.245045539809675</v>
      </c>
      <c r="J418" s="17">
        <v>0.32618314163609702</v>
      </c>
      <c r="K418" s="17">
        <v>0.35469261397853902</v>
      </c>
      <c r="L418" s="17">
        <v>0.39037035945328502</v>
      </c>
      <c r="M418" s="17"/>
      <c r="N418" s="17">
        <v>0.31107967999921798</v>
      </c>
      <c r="O418" s="17">
        <v>0.347584489753264</v>
      </c>
      <c r="P418" s="17">
        <v>0.31312702226931999</v>
      </c>
      <c r="Q418" s="17">
        <v>0.33053152467976199</v>
      </c>
      <c r="R418" s="17"/>
      <c r="S418" s="17">
        <v>0.24039559169739799</v>
      </c>
      <c r="T418" s="17">
        <v>0.32718513568775298</v>
      </c>
      <c r="U418" s="17">
        <v>0.33321207528097002</v>
      </c>
      <c r="V418" s="17">
        <v>0.335728638988325</v>
      </c>
      <c r="W418" s="17">
        <v>0.34697125268648299</v>
      </c>
      <c r="X418" s="17">
        <v>0.32841532883394597</v>
      </c>
      <c r="Y418" s="17">
        <v>0.380992960440377</v>
      </c>
      <c r="Z418" s="17">
        <v>0.32723737899401101</v>
      </c>
      <c r="AA418" s="17">
        <v>0.27957152174199601</v>
      </c>
      <c r="AB418" s="17">
        <v>0.34127262607221198</v>
      </c>
      <c r="AC418" s="17">
        <v>0.430847679134441</v>
      </c>
      <c r="AD418" s="17">
        <v>0.40937275311864302</v>
      </c>
      <c r="AE418" s="17"/>
      <c r="AF418" s="17">
        <v>0.29010458885042001</v>
      </c>
      <c r="AG418" s="17">
        <v>0.28456188510974501</v>
      </c>
      <c r="AH418" s="17">
        <v>0.350528272746568</v>
      </c>
      <c r="AI418" s="17">
        <v>0.37154338425574501</v>
      </c>
      <c r="AJ418" s="17">
        <v>0.31238619947471802</v>
      </c>
      <c r="AK418" s="17">
        <v>0.344128948149381</v>
      </c>
      <c r="AL418" s="17">
        <v>0.332393233221974</v>
      </c>
      <c r="AM418" s="17">
        <v>0.31330288790292699</v>
      </c>
      <c r="AN418" s="17">
        <v>0.39187103135777202</v>
      </c>
      <c r="AO418" s="17">
        <v>0.30205116958179801</v>
      </c>
      <c r="AP418" s="17">
        <v>0.24937821173045999</v>
      </c>
      <c r="AQ418" s="17">
        <v>0.36599609609183698</v>
      </c>
      <c r="AR418" s="17">
        <v>0.38343093168862902</v>
      </c>
      <c r="AS418" s="17">
        <v>0.30942510682187702</v>
      </c>
      <c r="AT418" s="17">
        <v>0.30143023489183102</v>
      </c>
      <c r="AU418" s="17">
        <v>0.22527470790261001</v>
      </c>
      <c r="AV418" s="17"/>
      <c r="AW418" s="17">
        <v>0.32722844378660099</v>
      </c>
      <c r="AX418" s="17">
        <v>0.32251639402954801</v>
      </c>
      <c r="AY418" s="17"/>
      <c r="AZ418" s="17">
        <v>0.33964046058327002</v>
      </c>
      <c r="BA418" s="17">
        <v>0.32265452422823199</v>
      </c>
      <c r="BB418" s="17"/>
      <c r="BC418" s="17">
        <v>0.336494782425448</v>
      </c>
      <c r="BD418" s="17">
        <v>0.31926252440035802</v>
      </c>
      <c r="BE418" s="17"/>
      <c r="BF418" s="17">
        <v>0.37855100007255699</v>
      </c>
      <c r="BG418" s="17">
        <v>0.321505458374863</v>
      </c>
      <c r="BH418" s="17"/>
      <c r="BI418" s="17">
        <v>0.31321762880028198</v>
      </c>
      <c r="BJ418" s="17">
        <v>0.31506382498215402</v>
      </c>
      <c r="BK418" s="17">
        <v>0.33359246863418202</v>
      </c>
      <c r="BL418" s="17">
        <v>0.339763328237222</v>
      </c>
      <c r="BM418" s="17">
        <v>0.38368325237172102</v>
      </c>
      <c r="BN418" s="17"/>
      <c r="BO418" s="17">
        <v>0.30009818840529101</v>
      </c>
      <c r="BP418" s="17">
        <v>0.300574907334277</v>
      </c>
      <c r="BQ418" s="17">
        <v>0.315856912790767</v>
      </c>
      <c r="BR418" s="17">
        <v>0.32019873704143598</v>
      </c>
      <c r="BS418" s="17">
        <v>0.42674122340075699</v>
      </c>
      <c r="BT418" s="17">
        <v>0.38865181086042</v>
      </c>
      <c r="BU418" s="17"/>
      <c r="BV418" s="17">
        <v>0.31536611733771502</v>
      </c>
      <c r="BW418" s="17">
        <v>0.31450315443440202</v>
      </c>
      <c r="BX418" s="17"/>
      <c r="BY418" s="17">
        <v>0.27941461597462403</v>
      </c>
      <c r="BZ418" s="17"/>
      <c r="CA418" s="17">
        <v>0.31540908877326002</v>
      </c>
      <c r="CB418" s="17"/>
      <c r="CC418" s="17">
        <v>0.31622399202069201</v>
      </c>
    </row>
    <row r="419" spans="2:81" x14ac:dyDescent="0.3">
      <c r="B419" t="s">
        <v>233</v>
      </c>
      <c r="C419" s="17">
        <v>0.163280568877678</v>
      </c>
      <c r="D419" s="17">
        <v>0.14668314073760699</v>
      </c>
      <c r="E419" s="17">
        <v>0.17912418121875801</v>
      </c>
      <c r="F419" s="17"/>
      <c r="G419" s="17">
        <v>0.16916382667614499</v>
      </c>
      <c r="H419" s="17">
        <v>0.15406484816535501</v>
      </c>
      <c r="I419" s="17">
        <v>0.14246503791590101</v>
      </c>
      <c r="J419" s="17">
        <v>0.16426610777438599</v>
      </c>
      <c r="K419" s="17">
        <v>0.141559026992606</v>
      </c>
      <c r="L419" s="17">
        <v>0.19745670781194899</v>
      </c>
      <c r="M419" s="17"/>
      <c r="N419" s="17">
        <v>0.155200084344538</v>
      </c>
      <c r="O419" s="17">
        <v>0.15221451960485899</v>
      </c>
      <c r="P419" s="17">
        <v>0.153279917954148</v>
      </c>
      <c r="Q419" s="17">
        <v>0.191852744508137</v>
      </c>
      <c r="R419" s="17"/>
      <c r="S419" s="17">
        <v>0.109812164941252</v>
      </c>
      <c r="T419" s="17">
        <v>0.21046857114214601</v>
      </c>
      <c r="U419" s="17">
        <v>0.15099160792187699</v>
      </c>
      <c r="V419" s="17">
        <v>0.126559708852647</v>
      </c>
      <c r="W419" s="17">
        <v>0.17274345514044501</v>
      </c>
      <c r="X419" s="17">
        <v>0.15536811157859401</v>
      </c>
      <c r="Y419" s="17">
        <v>0.15569833118809201</v>
      </c>
      <c r="Z419" s="17">
        <v>0.17315628419603299</v>
      </c>
      <c r="AA419" s="17">
        <v>0.18506887152085599</v>
      </c>
      <c r="AB419" s="17">
        <v>0.21038821606701599</v>
      </c>
      <c r="AC419" s="17">
        <v>0.110817914161292</v>
      </c>
      <c r="AD419" s="17">
        <v>0.226198395729796</v>
      </c>
      <c r="AE419" s="17"/>
      <c r="AF419" s="17">
        <v>0.21039989892452499</v>
      </c>
      <c r="AG419" s="17">
        <v>0.15411625645949201</v>
      </c>
      <c r="AH419" s="17">
        <v>0.234182727104886</v>
      </c>
      <c r="AI419" s="17">
        <v>0.19459043797862</v>
      </c>
      <c r="AJ419" s="17">
        <v>0.16513917200379899</v>
      </c>
      <c r="AK419" s="17">
        <v>0.188036296894073</v>
      </c>
      <c r="AL419" s="17">
        <v>0.20409120559515401</v>
      </c>
      <c r="AM419" s="17">
        <v>0.17381606564443899</v>
      </c>
      <c r="AN419" s="17">
        <v>0.129384507330773</v>
      </c>
      <c r="AO419" s="17">
        <v>0.134163340611367</v>
      </c>
      <c r="AP419" s="17">
        <v>0.13464540698746399</v>
      </c>
      <c r="AQ419" s="17">
        <v>0.12506332976371901</v>
      </c>
      <c r="AR419" s="17">
        <v>0.177612422674814</v>
      </c>
      <c r="AS419" s="17">
        <v>0.133540776803202</v>
      </c>
      <c r="AT419" s="17">
        <v>8.2769785191142003E-2</v>
      </c>
      <c r="AU419" s="17">
        <v>0.16325878615560599</v>
      </c>
      <c r="AV419" s="17"/>
      <c r="AW419" s="17">
        <v>0.17554321633807801</v>
      </c>
      <c r="AX419" s="17">
        <v>0.146641566908354</v>
      </c>
      <c r="AY419" s="17"/>
      <c r="AZ419" s="17">
        <v>0.20268516438429299</v>
      </c>
      <c r="BA419" s="17">
        <v>0.154504350915665</v>
      </c>
      <c r="BB419" s="17"/>
      <c r="BC419" s="17">
        <v>0.18524122592842701</v>
      </c>
      <c r="BD419" s="17">
        <v>0.147250455856828</v>
      </c>
      <c r="BE419" s="17"/>
      <c r="BF419" s="17">
        <v>0.225216465781198</v>
      </c>
      <c r="BG419" s="17">
        <v>0.158303543546713</v>
      </c>
      <c r="BH419" s="17"/>
      <c r="BI419" s="17">
        <v>0.12709220686237499</v>
      </c>
      <c r="BJ419" s="17">
        <v>0.19188152752943899</v>
      </c>
      <c r="BK419" s="17">
        <v>0.18261632393355401</v>
      </c>
      <c r="BL419" s="17">
        <v>0.138347450611638</v>
      </c>
      <c r="BM419" s="17">
        <v>0.109311363869526</v>
      </c>
      <c r="BN419" s="17"/>
      <c r="BO419" s="17">
        <v>0.18651392513352999</v>
      </c>
      <c r="BP419" s="17">
        <v>0.14034216349266801</v>
      </c>
      <c r="BQ419" s="17">
        <v>0.164358282733085</v>
      </c>
      <c r="BR419" s="17">
        <v>0.14508251310124601</v>
      </c>
      <c r="BS419" s="17">
        <v>0.17333253177010999</v>
      </c>
      <c r="BT419" s="17">
        <v>0.14739860303456001</v>
      </c>
      <c r="BU419" s="17"/>
      <c r="BV419" s="17">
        <v>0.181449079050891</v>
      </c>
      <c r="BW419" s="17">
        <v>0.211230897420116</v>
      </c>
      <c r="BX419" s="17"/>
      <c r="BY419" s="17">
        <v>0.157640357633061</v>
      </c>
      <c r="BZ419" s="17"/>
      <c r="CA419" s="17">
        <v>0.152419815860522</v>
      </c>
      <c r="CB419" s="17"/>
      <c r="CC419" s="17">
        <v>0.19113165034021801</v>
      </c>
    </row>
    <row r="420" spans="2:81" x14ac:dyDescent="0.3">
      <c r="B420" t="s">
        <v>234</v>
      </c>
      <c r="C420" s="17">
        <v>3.6863711927366302E-2</v>
      </c>
      <c r="D420" s="17">
        <v>3.85222089937374E-2</v>
      </c>
      <c r="E420" s="17">
        <v>3.43542564572148E-2</v>
      </c>
      <c r="F420" s="17"/>
      <c r="G420" s="17">
        <v>2.7296632814451299E-2</v>
      </c>
      <c r="H420" s="17">
        <v>4.0164778855951003E-2</v>
      </c>
      <c r="I420" s="17">
        <v>4.1464492694176298E-2</v>
      </c>
      <c r="J420" s="17">
        <v>4.0066843789398003E-2</v>
      </c>
      <c r="K420" s="17">
        <v>5.2227934816910897E-2</v>
      </c>
      <c r="L420" s="17">
        <v>2.3954079334518499E-2</v>
      </c>
      <c r="M420" s="17"/>
      <c r="N420" s="17">
        <v>2.4820385637537801E-2</v>
      </c>
      <c r="O420" s="17">
        <v>3.2441289339074302E-2</v>
      </c>
      <c r="P420" s="17">
        <v>4.3579477383477797E-2</v>
      </c>
      <c r="Q420" s="17">
        <v>4.8850386766990002E-2</v>
      </c>
      <c r="R420" s="17"/>
      <c r="S420" s="17">
        <v>3.6358327631894602E-2</v>
      </c>
      <c r="T420" s="17">
        <v>3.5076084430037298E-2</v>
      </c>
      <c r="U420" s="17">
        <v>4.1401988853146901E-2</v>
      </c>
      <c r="V420" s="17">
        <v>5.33638433737385E-2</v>
      </c>
      <c r="W420" s="17">
        <v>3.1794434162801997E-2</v>
      </c>
      <c r="X420" s="17">
        <v>2.0765051903659099E-2</v>
      </c>
      <c r="Y420" s="17">
        <v>2.45680672140638E-2</v>
      </c>
      <c r="Z420" s="17">
        <v>3.5484409949173797E-2</v>
      </c>
      <c r="AA420" s="17">
        <v>5.6643835429155701E-2</v>
      </c>
      <c r="AB420" s="17">
        <v>4.3038592365474297E-2</v>
      </c>
      <c r="AC420" s="17">
        <v>1.9226191162238698E-2</v>
      </c>
      <c r="AD420" s="17">
        <v>1.8192103760273599E-2</v>
      </c>
      <c r="AE420" s="17"/>
      <c r="AF420" s="17">
        <v>0</v>
      </c>
      <c r="AG420" s="17">
        <v>5.4323604614772203E-2</v>
      </c>
      <c r="AH420" s="17">
        <v>5.2089606533986102E-2</v>
      </c>
      <c r="AI420" s="17">
        <v>4.8285964060176399E-2</v>
      </c>
      <c r="AJ420" s="17">
        <v>6.2800133938160793E-2</v>
      </c>
      <c r="AK420" s="17">
        <v>2.9286544733582099E-2</v>
      </c>
      <c r="AL420" s="17">
        <v>4.0138752517131199E-2</v>
      </c>
      <c r="AM420" s="17">
        <v>2.91054210425758E-2</v>
      </c>
      <c r="AN420" s="17">
        <v>1.44443027937911E-2</v>
      </c>
      <c r="AO420" s="17">
        <v>7.9416645147970394E-2</v>
      </c>
      <c r="AP420" s="17">
        <v>2.3023473032211299E-2</v>
      </c>
      <c r="AQ420" s="17">
        <v>8.4820967875961894E-3</v>
      </c>
      <c r="AR420" s="17">
        <v>2.79074889716447E-2</v>
      </c>
      <c r="AS420" s="17">
        <v>6.39605529748348E-2</v>
      </c>
      <c r="AT420" s="17">
        <v>0</v>
      </c>
      <c r="AU420" s="17">
        <v>2.0318971956897299E-2</v>
      </c>
      <c r="AV420" s="17"/>
      <c r="AW420" s="17">
        <v>4.1205690460268403E-2</v>
      </c>
      <c r="AX420" s="17">
        <v>3.0819844230533001E-2</v>
      </c>
      <c r="AY420" s="17"/>
      <c r="AZ420" s="17">
        <v>3.4650995165390698E-2</v>
      </c>
      <c r="BA420" s="17">
        <v>3.7356529689904598E-2</v>
      </c>
      <c r="BB420" s="17"/>
      <c r="BC420" s="17">
        <v>5.2371384401276699E-2</v>
      </c>
      <c r="BD420" s="17">
        <v>2.6100633541133698E-2</v>
      </c>
      <c r="BE420" s="17"/>
      <c r="BF420" s="17">
        <v>5.0118701322815699E-2</v>
      </c>
      <c r="BG420" s="17">
        <v>3.57985716568444E-2</v>
      </c>
      <c r="BH420" s="17"/>
      <c r="BI420" s="17">
        <v>3.5927870848947101E-2</v>
      </c>
      <c r="BJ420" s="17">
        <v>3.09036944728888E-2</v>
      </c>
      <c r="BK420" s="17">
        <v>2.4003397087453401E-2</v>
      </c>
      <c r="BL420" s="17">
        <v>5.3164170003252E-2</v>
      </c>
      <c r="BM420" s="17">
        <v>3.7200777854662997E-2</v>
      </c>
      <c r="BN420" s="17"/>
      <c r="BO420" s="17">
        <v>3.0643892975481202E-2</v>
      </c>
      <c r="BP420" s="17">
        <v>3.83909724145002E-2</v>
      </c>
      <c r="BQ420" s="17">
        <v>3.0265420468646401E-2</v>
      </c>
      <c r="BR420" s="17">
        <v>4.6146210208076598E-2</v>
      </c>
      <c r="BS420" s="17">
        <v>3.6214735473012301E-2</v>
      </c>
      <c r="BT420" s="17">
        <v>2.9454332169055401E-2</v>
      </c>
      <c r="BU420" s="17"/>
      <c r="BV420" s="17">
        <v>2.2258945696966698E-2</v>
      </c>
      <c r="BW420" s="17">
        <v>4.6937364998196299E-2</v>
      </c>
      <c r="BX420" s="17"/>
      <c r="BY420" s="17">
        <v>2.4580091853642402E-2</v>
      </c>
      <c r="BZ420" s="17"/>
      <c r="CA420" s="17">
        <v>3.9896077255015698E-2</v>
      </c>
      <c r="CB420" s="17"/>
      <c r="CC420" s="17">
        <v>2.1179592162649499E-2</v>
      </c>
    </row>
    <row r="421" spans="2:81" x14ac:dyDescent="0.3">
      <c r="B421" t="s">
        <v>92</v>
      </c>
      <c r="C421" s="17">
        <v>5.14719179069585E-2</v>
      </c>
      <c r="D421" s="17">
        <v>3.4610734209388802E-2</v>
      </c>
      <c r="E421" s="17">
        <v>6.81384470907372E-2</v>
      </c>
      <c r="F421" s="17"/>
      <c r="G421" s="17">
        <v>4.60672783147896E-2</v>
      </c>
      <c r="H421" s="17">
        <v>5.0660999728842401E-2</v>
      </c>
      <c r="I421" s="17">
        <v>3.1792410274032401E-2</v>
      </c>
      <c r="J421" s="17">
        <v>6.3381938853552797E-2</v>
      </c>
      <c r="K421" s="17">
        <v>6.6458498254451201E-2</v>
      </c>
      <c r="L421" s="17">
        <v>5.19953489281198E-2</v>
      </c>
      <c r="M421" s="17"/>
      <c r="N421" s="17">
        <v>4.4763625054211303E-2</v>
      </c>
      <c r="O421" s="17">
        <v>5.6596746519731997E-2</v>
      </c>
      <c r="P421" s="17">
        <v>4.5244724882508101E-2</v>
      </c>
      <c r="Q421" s="17">
        <v>5.9278765132600497E-2</v>
      </c>
      <c r="R421" s="17"/>
      <c r="S421" s="17">
        <v>5.0265491875990602E-2</v>
      </c>
      <c r="T421" s="17">
        <v>2.10948709133419E-2</v>
      </c>
      <c r="U421" s="17">
        <v>6.0331210634366202E-2</v>
      </c>
      <c r="V421" s="17">
        <v>4.8556823182510103E-2</v>
      </c>
      <c r="W421" s="17">
        <v>6.7000300156612402E-2</v>
      </c>
      <c r="X421" s="17">
        <v>5.5327152086836501E-2</v>
      </c>
      <c r="Y421" s="17">
        <v>3.3732073987811202E-2</v>
      </c>
      <c r="Z421" s="17">
        <v>4.8675401769130197E-2</v>
      </c>
      <c r="AA421" s="17">
        <v>7.3673383417916294E-2</v>
      </c>
      <c r="AB421" s="17">
        <v>5.1286803876898497E-2</v>
      </c>
      <c r="AC421" s="17">
        <v>6.1677500352942102E-2</v>
      </c>
      <c r="AD421" s="17">
        <v>7.9524679177095894E-2</v>
      </c>
      <c r="AE421" s="17"/>
      <c r="AF421" s="17">
        <v>9.0347383092131098E-2</v>
      </c>
      <c r="AG421" s="17">
        <v>0.10630755331090901</v>
      </c>
      <c r="AH421" s="17">
        <v>6.5705328321855896E-2</v>
      </c>
      <c r="AI421" s="17">
        <v>4.65379096177461E-2</v>
      </c>
      <c r="AJ421" s="17">
        <v>5.9222421541698697E-2</v>
      </c>
      <c r="AK421" s="17">
        <v>3.9460551456698897E-2</v>
      </c>
      <c r="AL421" s="17">
        <v>5.0829437292478498E-2</v>
      </c>
      <c r="AM421" s="17">
        <v>3.5669859536746701E-2</v>
      </c>
      <c r="AN421" s="17">
        <v>4.6273943545447997E-2</v>
      </c>
      <c r="AO421" s="17">
        <v>6.2716254736413707E-2</v>
      </c>
      <c r="AP421" s="17">
        <v>4.8868741441194102E-2</v>
      </c>
      <c r="AQ421" s="17">
        <v>3.1437085610141399E-2</v>
      </c>
      <c r="AR421" s="17">
        <v>9.0898365868578301E-3</v>
      </c>
      <c r="AS421" s="17">
        <v>4.0136963062194601E-2</v>
      </c>
      <c r="AT421" s="17">
        <v>4.9363387323503698E-2</v>
      </c>
      <c r="AU421" s="17">
        <v>3.2903207578115101E-2</v>
      </c>
      <c r="AV421" s="17"/>
      <c r="AW421" s="17">
        <v>4.1568870491112901E-2</v>
      </c>
      <c r="AX421" s="17">
        <v>6.6241953803471004E-2</v>
      </c>
      <c r="AY421" s="17"/>
      <c r="AZ421" s="17">
        <v>4.1622118639231202E-2</v>
      </c>
      <c r="BA421" s="17">
        <v>5.3665671811655699E-2</v>
      </c>
      <c r="BB421" s="17"/>
      <c r="BC421" s="17">
        <v>4.3074313207497002E-2</v>
      </c>
      <c r="BD421" s="17">
        <v>5.8217920596780597E-2</v>
      </c>
      <c r="BE421" s="17"/>
      <c r="BF421" s="17">
        <v>2.5325324156483201E-2</v>
      </c>
      <c r="BG421" s="17">
        <v>5.3572997667170802E-2</v>
      </c>
      <c r="BH421" s="17"/>
      <c r="BI421" s="17">
        <v>3.86688780691146E-2</v>
      </c>
      <c r="BJ421" s="17">
        <v>2.9009700808763E-2</v>
      </c>
      <c r="BK421" s="17">
        <v>7.21193060264948E-2</v>
      </c>
      <c r="BL421" s="17">
        <v>3.2375767299110902E-2</v>
      </c>
      <c r="BM421" s="17">
        <v>7.5117959348723798E-2</v>
      </c>
      <c r="BN421" s="17"/>
      <c r="BO421" s="17">
        <v>3.5592499395837501E-2</v>
      </c>
      <c r="BP421" s="17">
        <v>1.99740572591754E-2</v>
      </c>
      <c r="BQ421" s="17">
        <v>6.3100840002812797E-2</v>
      </c>
      <c r="BR421" s="17">
        <v>2.36008975129589E-2</v>
      </c>
      <c r="BS421" s="17">
        <v>8.5399275115120701E-2</v>
      </c>
      <c r="BT421" s="17">
        <v>0.138913244412154</v>
      </c>
      <c r="BU421" s="17"/>
      <c r="BV421" s="17">
        <v>3.1726217488368E-2</v>
      </c>
      <c r="BW421" s="17">
        <v>2.39712972014074E-2</v>
      </c>
      <c r="BX421" s="17"/>
      <c r="BY421" s="17">
        <v>8.5225784904320208E-3</v>
      </c>
      <c r="BZ421" s="17"/>
      <c r="CA421" s="17">
        <v>2.1359065081362E-2</v>
      </c>
      <c r="CB421" s="17"/>
      <c r="CC421" s="17">
        <v>3.1709804789130901E-2</v>
      </c>
    </row>
    <row r="422" spans="2:81" x14ac:dyDescent="0.3">
      <c r="B422" t="s">
        <v>192</v>
      </c>
      <c r="C422" s="17">
        <v>0.42263525956589798</v>
      </c>
      <c r="D422" s="17">
        <v>0.47147219108319099</v>
      </c>
      <c r="E422" s="17">
        <v>0.37573379228404302</v>
      </c>
      <c r="F422" s="17"/>
      <c r="G422" s="17">
        <v>0.40322186523374198</v>
      </c>
      <c r="H422" s="17">
        <v>0.47613588035640397</v>
      </c>
      <c r="I422" s="17">
        <v>0.53923251930621496</v>
      </c>
      <c r="J422" s="17">
        <v>0.406101967946566</v>
      </c>
      <c r="K422" s="17">
        <v>0.385061925957493</v>
      </c>
      <c r="L422" s="17">
        <v>0.33622350447212801</v>
      </c>
      <c r="M422" s="17"/>
      <c r="N422" s="17">
        <v>0.46413622496449403</v>
      </c>
      <c r="O422" s="17">
        <v>0.41116295478307102</v>
      </c>
      <c r="P422" s="17">
        <v>0.44476885751054601</v>
      </c>
      <c r="Q422" s="17">
        <v>0.36948657891251002</v>
      </c>
      <c r="R422" s="17"/>
      <c r="S422" s="17">
        <v>0.56316842385346499</v>
      </c>
      <c r="T422" s="17">
        <v>0.40617533782672199</v>
      </c>
      <c r="U422" s="17">
        <v>0.41406311730964002</v>
      </c>
      <c r="V422" s="17">
        <v>0.43579098560278001</v>
      </c>
      <c r="W422" s="17">
        <v>0.38149055785365799</v>
      </c>
      <c r="X422" s="17">
        <v>0.440124355596964</v>
      </c>
      <c r="Y422" s="17">
        <v>0.405008567169656</v>
      </c>
      <c r="Z422" s="17">
        <v>0.41544652509165197</v>
      </c>
      <c r="AA422" s="17">
        <v>0.40504238789007602</v>
      </c>
      <c r="AB422" s="17">
        <v>0.35401376161839898</v>
      </c>
      <c r="AC422" s="17">
        <v>0.377430715189087</v>
      </c>
      <c r="AD422" s="17">
        <v>0.26671206821419102</v>
      </c>
      <c r="AE422" s="17"/>
      <c r="AF422" s="17">
        <v>0.40914812913292398</v>
      </c>
      <c r="AG422" s="17">
        <v>0.40069070050508299</v>
      </c>
      <c r="AH422" s="17">
        <v>0.297494065292705</v>
      </c>
      <c r="AI422" s="17">
        <v>0.33904230408771302</v>
      </c>
      <c r="AJ422" s="17">
        <v>0.400452073041624</v>
      </c>
      <c r="AK422" s="17">
        <v>0.39908765876626501</v>
      </c>
      <c r="AL422" s="17">
        <v>0.37254737137326299</v>
      </c>
      <c r="AM422" s="17">
        <v>0.44810576587331202</v>
      </c>
      <c r="AN422" s="17">
        <v>0.41802621497221598</v>
      </c>
      <c r="AO422" s="17">
        <v>0.42165258992245003</v>
      </c>
      <c r="AP422" s="17">
        <v>0.54408416680867</v>
      </c>
      <c r="AQ422" s="17">
        <v>0.46902139174670598</v>
      </c>
      <c r="AR422" s="17">
        <v>0.40195932007805402</v>
      </c>
      <c r="AS422" s="17">
        <v>0.45293660033789201</v>
      </c>
      <c r="AT422" s="17">
        <v>0.56643659259352297</v>
      </c>
      <c r="AU422" s="17">
        <v>0.55824432640677102</v>
      </c>
      <c r="AV422" s="17"/>
      <c r="AW422" s="17">
        <v>0.41445377892393898</v>
      </c>
      <c r="AX422" s="17">
        <v>0.43378024102809298</v>
      </c>
      <c r="AY422" s="17"/>
      <c r="AZ422" s="17">
        <v>0.38140126122781498</v>
      </c>
      <c r="BA422" s="17">
        <v>0.43181892335454303</v>
      </c>
      <c r="BB422" s="17"/>
      <c r="BC422" s="17">
        <v>0.38281829403735101</v>
      </c>
      <c r="BD422" s="17">
        <v>0.44916846560489998</v>
      </c>
      <c r="BE422" s="17"/>
      <c r="BF422" s="17">
        <v>0.32078850866694703</v>
      </c>
      <c r="BG422" s="17">
        <v>0.43081942875440998</v>
      </c>
      <c r="BH422" s="17"/>
      <c r="BI422" s="17">
        <v>0.48509341541928203</v>
      </c>
      <c r="BJ422" s="17">
        <v>0.43314125220675398</v>
      </c>
      <c r="BK422" s="17">
        <v>0.38766850431831601</v>
      </c>
      <c r="BL422" s="17">
        <v>0.43634928384877603</v>
      </c>
      <c r="BM422" s="17">
        <v>0.39468664655536601</v>
      </c>
      <c r="BN422" s="17"/>
      <c r="BO422" s="17">
        <v>0.44715149408986099</v>
      </c>
      <c r="BP422" s="17">
        <v>0.50071789949937895</v>
      </c>
      <c r="BQ422" s="17">
        <v>0.42641854400468898</v>
      </c>
      <c r="BR422" s="17">
        <v>0.464971642136282</v>
      </c>
      <c r="BS422" s="17">
        <v>0.27831223424099899</v>
      </c>
      <c r="BT422" s="17">
        <v>0.29558200952380997</v>
      </c>
      <c r="BU422" s="17"/>
      <c r="BV422" s="17">
        <v>0.44919964042605898</v>
      </c>
      <c r="BW422" s="17">
        <v>0.403357285945879</v>
      </c>
      <c r="BX422" s="17"/>
      <c r="BY422" s="17">
        <v>0.52984235604824104</v>
      </c>
      <c r="BZ422" s="17"/>
      <c r="CA422" s="17">
        <v>0.47091595302984102</v>
      </c>
      <c r="CB422" s="17"/>
      <c r="CC422" s="17">
        <v>0.43975496068730902</v>
      </c>
    </row>
    <row r="423" spans="2:81" x14ac:dyDescent="0.3">
      <c r="B423" t="s">
        <v>193</v>
      </c>
      <c r="C423" s="17">
        <v>0.20014428080504401</v>
      </c>
      <c r="D423" s="17">
        <v>0.185205349731345</v>
      </c>
      <c r="E423" s="17">
        <v>0.21347843767597299</v>
      </c>
      <c r="F423" s="17"/>
      <c r="G423" s="17">
        <v>0.19646045949059601</v>
      </c>
      <c r="H423" s="17">
        <v>0.194229627021306</v>
      </c>
      <c r="I423" s="17">
        <v>0.183929530610078</v>
      </c>
      <c r="J423" s="17">
        <v>0.204332951563784</v>
      </c>
      <c r="K423" s="17">
        <v>0.19378696180951699</v>
      </c>
      <c r="L423" s="17">
        <v>0.221410787146468</v>
      </c>
      <c r="M423" s="17"/>
      <c r="N423" s="17">
        <v>0.18002046998207599</v>
      </c>
      <c r="O423" s="17">
        <v>0.18465580894393299</v>
      </c>
      <c r="P423" s="17">
        <v>0.196859395337626</v>
      </c>
      <c r="Q423" s="17">
        <v>0.24070313127512699</v>
      </c>
      <c r="R423" s="17"/>
      <c r="S423" s="17">
        <v>0.14617049257314599</v>
      </c>
      <c r="T423" s="17">
        <v>0.245544655572183</v>
      </c>
      <c r="U423" s="17">
        <v>0.19239359677502399</v>
      </c>
      <c r="V423" s="17">
        <v>0.17992355222638501</v>
      </c>
      <c r="W423" s="17">
        <v>0.20453788930324701</v>
      </c>
      <c r="X423" s="17">
        <v>0.176133163482253</v>
      </c>
      <c r="Y423" s="17">
        <v>0.180266398402156</v>
      </c>
      <c r="Z423" s="17">
        <v>0.208640694145207</v>
      </c>
      <c r="AA423" s="17">
        <v>0.24171270695001101</v>
      </c>
      <c r="AB423" s="17">
        <v>0.25342680843248999</v>
      </c>
      <c r="AC423" s="17">
        <v>0.13004410532353</v>
      </c>
      <c r="AD423" s="17">
        <v>0.244390499490069</v>
      </c>
      <c r="AE423" s="17"/>
      <c r="AF423" s="17">
        <v>0.21039989892452499</v>
      </c>
      <c r="AG423" s="17">
        <v>0.20843986107426399</v>
      </c>
      <c r="AH423" s="17">
        <v>0.286272333638872</v>
      </c>
      <c r="AI423" s="17">
        <v>0.24287640203879701</v>
      </c>
      <c r="AJ423" s="17">
        <v>0.22793930594195999</v>
      </c>
      <c r="AK423" s="17">
        <v>0.217322841627655</v>
      </c>
      <c r="AL423" s="17">
        <v>0.24422995811228501</v>
      </c>
      <c r="AM423" s="17">
        <v>0.20292148668701401</v>
      </c>
      <c r="AN423" s="17">
        <v>0.143828810124564</v>
      </c>
      <c r="AO423" s="17">
        <v>0.21357998575933801</v>
      </c>
      <c r="AP423" s="17">
        <v>0.157668880019675</v>
      </c>
      <c r="AQ423" s="17">
        <v>0.13354542655131499</v>
      </c>
      <c r="AR423" s="17">
        <v>0.205519911646459</v>
      </c>
      <c r="AS423" s="17">
        <v>0.197501329778037</v>
      </c>
      <c r="AT423" s="17">
        <v>8.2769785191142003E-2</v>
      </c>
      <c r="AU423" s="17">
        <v>0.18357775811250401</v>
      </c>
      <c r="AV423" s="17"/>
      <c r="AW423" s="17">
        <v>0.21674890679834699</v>
      </c>
      <c r="AX423" s="17">
        <v>0.177461411138887</v>
      </c>
      <c r="AY423" s="17"/>
      <c r="AZ423" s="17">
        <v>0.23733615954968401</v>
      </c>
      <c r="BA423" s="17">
        <v>0.19186088060556999</v>
      </c>
      <c r="BB423" s="17"/>
      <c r="BC423" s="17">
        <v>0.23761261032970399</v>
      </c>
      <c r="BD423" s="17">
        <v>0.17335108939796201</v>
      </c>
      <c r="BE423" s="17"/>
      <c r="BF423" s="17">
        <v>0.27533516710401301</v>
      </c>
      <c r="BG423" s="17">
        <v>0.194102115203557</v>
      </c>
      <c r="BH423" s="17"/>
      <c r="BI423" s="17">
        <v>0.16302007771132199</v>
      </c>
      <c r="BJ423" s="17">
        <v>0.222785222002328</v>
      </c>
      <c r="BK423" s="17">
        <v>0.20661972102100801</v>
      </c>
      <c r="BL423" s="17">
        <v>0.19151162061488999</v>
      </c>
      <c r="BM423" s="17">
        <v>0.146512141724189</v>
      </c>
      <c r="BN423" s="17"/>
      <c r="BO423" s="17">
        <v>0.217157818109011</v>
      </c>
      <c r="BP423" s="17">
        <v>0.17873313590716799</v>
      </c>
      <c r="BQ423" s="17">
        <v>0.194623703201732</v>
      </c>
      <c r="BR423" s="17">
        <v>0.191228723309323</v>
      </c>
      <c r="BS423" s="17">
        <v>0.209547267243123</v>
      </c>
      <c r="BT423" s="17">
        <v>0.176852935203616</v>
      </c>
      <c r="BU423" s="17"/>
      <c r="BV423" s="17">
        <v>0.20370802474785801</v>
      </c>
      <c r="BW423" s="17">
        <v>0.25816826241831198</v>
      </c>
      <c r="BX423" s="17"/>
      <c r="BY423" s="17">
        <v>0.18222044948670299</v>
      </c>
      <c r="BZ423" s="17"/>
      <c r="CA423" s="17">
        <v>0.19231589311553701</v>
      </c>
      <c r="CB423" s="17"/>
      <c r="CC423" s="17">
        <v>0.21231124250286801</v>
      </c>
    </row>
    <row r="424" spans="2:81" x14ac:dyDescent="0.3">
      <c r="B424" t="s">
        <v>194</v>
      </c>
      <c r="C424" s="17">
        <v>0.222490978760854</v>
      </c>
      <c r="D424" s="17">
        <v>0.28626684135184599</v>
      </c>
      <c r="E424" s="17">
        <v>0.16225535460807</v>
      </c>
      <c r="F424" s="17"/>
      <c r="G424" s="17">
        <v>0.206761405743146</v>
      </c>
      <c r="H424" s="17">
        <v>0.281906253335098</v>
      </c>
      <c r="I424" s="17">
        <v>0.35530298869613802</v>
      </c>
      <c r="J424" s="17">
        <v>0.201769016382783</v>
      </c>
      <c r="K424" s="17">
        <v>0.19127496414797601</v>
      </c>
      <c r="L424" s="17">
        <v>0.11481271732565999</v>
      </c>
      <c r="M424" s="17"/>
      <c r="N424" s="17">
        <v>0.28411575498241798</v>
      </c>
      <c r="O424" s="17">
        <v>0.226507145839138</v>
      </c>
      <c r="P424" s="17">
        <v>0.24790946217291901</v>
      </c>
      <c r="Q424" s="17">
        <v>0.128783447637384</v>
      </c>
      <c r="R424" s="17"/>
      <c r="S424" s="17">
        <v>0.41699793128031898</v>
      </c>
      <c r="T424" s="17">
        <v>0.160630682254539</v>
      </c>
      <c r="U424" s="17">
        <v>0.221669520534616</v>
      </c>
      <c r="V424" s="17">
        <v>0.255867433376395</v>
      </c>
      <c r="W424" s="17">
        <v>0.176952668550412</v>
      </c>
      <c r="X424" s="17">
        <v>0.263991192114711</v>
      </c>
      <c r="Y424" s="17">
        <v>0.2247421687675</v>
      </c>
      <c r="Z424" s="17">
        <v>0.206805830946446</v>
      </c>
      <c r="AA424" s="17">
        <v>0.163329680940065</v>
      </c>
      <c r="AB424" s="17">
        <v>0.100586953185909</v>
      </c>
      <c r="AC424" s="17">
        <v>0.247386609865556</v>
      </c>
      <c r="AD424" s="17">
        <v>2.2321568724121901E-2</v>
      </c>
      <c r="AE424" s="17"/>
      <c r="AF424" s="17">
        <v>0.19874823020839899</v>
      </c>
      <c r="AG424" s="17">
        <v>0.192250839430819</v>
      </c>
      <c r="AH424" s="17">
        <v>1.12217316538329E-2</v>
      </c>
      <c r="AI424" s="17">
        <v>9.6165902048915994E-2</v>
      </c>
      <c r="AJ424" s="17">
        <v>0.17251276709966401</v>
      </c>
      <c r="AK424" s="17">
        <v>0.18176481713861001</v>
      </c>
      <c r="AL424" s="17">
        <v>0.12831741326097801</v>
      </c>
      <c r="AM424" s="17">
        <v>0.24518427918629701</v>
      </c>
      <c r="AN424" s="17">
        <v>0.27419740484765198</v>
      </c>
      <c r="AO424" s="17">
        <v>0.20807260416311299</v>
      </c>
      <c r="AP424" s="17">
        <v>0.386415286788995</v>
      </c>
      <c r="AQ424" s="17">
        <v>0.33547596519539102</v>
      </c>
      <c r="AR424" s="17">
        <v>0.19643940843159499</v>
      </c>
      <c r="AS424" s="17">
        <v>0.25543527055985499</v>
      </c>
      <c r="AT424" s="17">
        <v>0.48366680740238099</v>
      </c>
      <c r="AU424" s="17">
        <v>0.37466656829426698</v>
      </c>
      <c r="AV424" s="17"/>
      <c r="AW424" s="17">
        <v>0.19770487212559301</v>
      </c>
      <c r="AX424" s="17">
        <v>0.25631882988920601</v>
      </c>
      <c r="AY424" s="17"/>
      <c r="AZ424" s="17">
        <v>0.144065101678131</v>
      </c>
      <c r="BA424" s="17">
        <v>0.23995804274897301</v>
      </c>
      <c r="BB424" s="17"/>
      <c r="BC424" s="17">
        <v>0.145205683707648</v>
      </c>
      <c r="BD424" s="17">
        <v>0.27581737620693902</v>
      </c>
      <c r="BE424" s="17"/>
      <c r="BF424" s="17">
        <v>4.54533415629335E-2</v>
      </c>
      <c r="BG424" s="17">
        <v>0.23671731355085299</v>
      </c>
      <c r="BH424" s="17"/>
      <c r="BI424" s="17">
        <v>0.32207333770795998</v>
      </c>
      <c r="BJ424" s="17">
        <v>0.210356030204426</v>
      </c>
      <c r="BK424" s="17">
        <v>0.181048783297308</v>
      </c>
      <c r="BL424" s="17">
        <v>0.244837663233886</v>
      </c>
      <c r="BM424" s="17">
        <v>0.24817450483117701</v>
      </c>
      <c r="BN424" s="17"/>
      <c r="BO424" s="17">
        <v>0.22999367598084999</v>
      </c>
      <c r="BP424" s="17">
        <v>0.32198476359221101</v>
      </c>
      <c r="BQ424" s="17">
        <v>0.23179484080295701</v>
      </c>
      <c r="BR424" s="17">
        <v>0.27374291882696</v>
      </c>
      <c r="BS424" s="17">
        <v>6.8764966997877E-2</v>
      </c>
      <c r="BT424" s="17">
        <v>0.118729074320195</v>
      </c>
      <c r="BU424" s="17"/>
      <c r="BV424" s="17">
        <v>0.24549161567820099</v>
      </c>
      <c r="BW424" s="17">
        <v>0.14518902352756699</v>
      </c>
      <c r="BX424" s="17"/>
      <c r="BY424" s="17">
        <v>0.34762190656153702</v>
      </c>
      <c r="BZ424" s="17"/>
      <c r="CA424" s="17">
        <v>0.27860005991430298</v>
      </c>
      <c r="CB424" s="17"/>
      <c r="CC424" s="17">
        <v>0.22744371818444201</v>
      </c>
    </row>
    <row r="425" spans="2:81" x14ac:dyDescent="0.3">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row>
    <row r="426" spans="2:81" x14ac:dyDescent="0.3">
      <c r="B426" s="6" t="s">
        <v>253</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row>
    <row r="427" spans="2:81" x14ac:dyDescent="0.3">
      <c r="B427" s="24" t="s">
        <v>94</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row>
    <row r="428" spans="2:81" x14ac:dyDescent="0.3">
      <c r="B428" t="s">
        <v>230</v>
      </c>
      <c r="C428" s="17">
        <v>0.21604760187727701</v>
      </c>
      <c r="D428" s="17">
        <v>0.22882617544084499</v>
      </c>
      <c r="E428" s="17">
        <v>0.200478339197496</v>
      </c>
      <c r="F428" s="17"/>
      <c r="G428" s="17">
        <v>0.26230756255315602</v>
      </c>
      <c r="H428" s="17">
        <v>0.22461996999638201</v>
      </c>
      <c r="I428" s="17">
        <v>0.25069468667521699</v>
      </c>
      <c r="J428" s="17">
        <v>0.21457623971511</v>
      </c>
      <c r="K428" s="17">
        <v>0.207842126150101</v>
      </c>
      <c r="L428" s="17">
        <v>0.15682151618190801</v>
      </c>
      <c r="M428" s="17"/>
      <c r="N428" s="17">
        <v>0.21617206594869301</v>
      </c>
      <c r="O428" s="17">
        <v>0.210411142558734</v>
      </c>
      <c r="P428" s="17">
        <v>0.21775002888346501</v>
      </c>
      <c r="Q428" s="17">
        <v>0.21964032107914</v>
      </c>
      <c r="R428" s="17"/>
      <c r="S428" s="17">
        <v>0.28497594305670598</v>
      </c>
      <c r="T428" s="17">
        <v>0.18116396279674701</v>
      </c>
      <c r="U428" s="17">
        <v>0.221144797274057</v>
      </c>
      <c r="V428" s="17">
        <v>0.18234518831750501</v>
      </c>
      <c r="W428" s="17">
        <v>0.19487147567048499</v>
      </c>
      <c r="X428" s="17">
        <v>0.22020966271003201</v>
      </c>
      <c r="Y428" s="17">
        <v>0.173365751583724</v>
      </c>
      <c r="Z428" s="17">
        <v>0.17727136597079499</v>
      </c>
      <c r="AA428" s="17">
        <v>0.225318693534444</v>
      </c>
      <c r="AB428" s="17">
        <v>0.27207373934097701</v>
      </c>
      <c r="AC428" s="17">
        <v>0.20112199886860699</v>
      </c>
      <c r="AD428" s="17">
        <v>0.15779242023516499</v>
      </c>
      <c r="AE428" s="17"/>
      <c r="AF428" s="17">
        <v>0.42274383303034802</v>
      </c>
      <c r="AG428" s="17">
        <v>0.31826670601602602</v>
      </c>
      <c r="AH428" s="17">
        <v>0.22622655046874501</v>
      </c>
      <c r="AI428" s="17">
        <v>0.28830420603407297</v>
      </c>
      <c r="AJ428" s="17">
        <v>0.22168734373340501</v>
      </c>
      <c r="AK428" s="17">
        <v>0.202518505633831</v>
      </c>
      <c r="AL428" s="17">
        <v>0.18524978620052199</v>
      </c>
      <c r="AM428" s="17">
        <v>0.16420697147990099</v>
      </c>
      <c r="AN428" s="17">
        <v>0.144720446234857</v>
      </c>
      <c r="AO428" s="17">
        <v>0.22522142143013801</v>
      </c>
      <c r="AP428" s="17">
        <v>0.22566232028757</v>
      </c>
      <c r="AQ428" s="17">
        <v>0.19992970895422801</v>
      </c>
      <c r="AR428" s="17">
        <v>0.23668230349366201</v>
      </c>
      <c r="AS428" s="17">
        <v>0.22103881837338499</v>
      </c>
      <c r="AT428" s="17">
        <v>0.22812658495642599</v>
      </c>
      <c r="AU428" s="17">
        <v>0.25428263959174902</v>
      </c>
      <c r="AV428" s="17"/>
      <c r="AW428" s="17">
        <v>0.20567116975177599</v>
      </c>
      <c r="AX428" s="17">
        <v>0.23134181991609801</v>
      </c>
      <c r="AY428" s="17"/>
      <c r="AZ428" s="17">
        <v>0.22221963607171399</v>
      </c>
      <c r="BA428" s="17">
        <v>0.21467296227844401</v>
      </c>
      <c r="BB428" s="17"/>
      <c r="BC428" s="17">
        <v>0.25586817094528602</v>
      </c>
      <c r="BD428" s="17">
        <v>0.18606804181919201</v>
      </c>
      <c r="BE428" s="17"/>
      <c r="BF428" s="17">
        <v>0.212715260336411</v>
      </c>
      <c r="BG428" s="17">
        <v>0.21631538113114199</v>
      </c>
      <c r="BH428" s="17"/>
      <c r="BI428" s="17">
        <v>0.21696087414791601</v>
      </c>
      <c r="BJ428" s="17">
        <v>0.215318141717836</v>
      </c>
      <c r="BK428" s="17">
        <v>0.24125858142585599</v>
      </c>
      <c r="BL428" s="17">
        <v>0.17370963305082199</v>
      </c>
      <c r="BM428" s="17">
        <v>0.30198719513516298</v>
      </c>
      <c r="BN428" s="17"/>
      <c r="BO428" s="17">
        <v>0.226976059530164</v>
      </c>
      <c r="BP428" s="17">
        <v>0.20787290503599801</v>
      </c>
      <c r="BQ428" s="17">
        <v>0.24899849218702799</v>
      </c>
      <c r="BR428" s="17">
        <v>0.197467690240754</v>
      </c>
      <c r="BS428" s="17">
        <v>0.29030370274672102</v>
      </c>
      <c r="BT428" s="17">
        <v>0.11450212671391199</v>
      </c>
      <c r="BU428" s="17"/>
      <c r="BV428" s="17">
        <v>0.215451291770099</v>
      </c>
      <c r="BW428" s="17">
        <v>0.21507118438874001</v>
      </c>
      <c r="BX428" s="17"/>
      <c r="BY428" s="17">
        <v>0.220248956876017</v>
      </c>
      <c r="BZ428" s="17"/>
      <c r="CA428" s="17">
        <v>0.25580461776318297</v>
      </c>
      <c r="CB428" s="17"/>
      <c r="CC428" s="17">
        <v>0.21567217581286699</v>
      </c>
    </row>
    <row r="429" spans="2:81" x14ac:dyDescent="0.3">
      <c r="B429" t="s">
        <v>231</v>
      </c>
      <c r="C429" s="17">
        <v>0.379610407847149</v>
      </c>
      <c r="D429" s="17">
        <v>0.375783103935038</v>
      </c>
      <c r="E429" s="17">
        <v>0.384844707346431</v>
      </c>
      <c r="F429" s="17"/>
      <c r="G429" s="17">
        <v>0.38528240583352003</v>
      </c>
      <c r="H429" s="17">
        <v>0.378317711386991</v>
      </c>
      <c r="I429" s="17">
        <v>0.36543306827987598</v>
      </c>
      <c r="J429" s="17">
        <v>0.44954401597309601</v>
      </c>
      <c r="K429" s="17">
        <v>0.333583358491083</v>
      </c>
      <c r="L429" s="17">
        <v>0.36253949290763599</v>
      </c>
      <c r="M429" s="17"/>
      <c r="N429" s="17">
        <v>0.38656602613232199</v>
      </c>
      <c r="O429" s="17">
        <v>0.40486541893574501</v>
      </c>
      <c r="P429" s="17">
        <v>0.38215046149673398</v>
      </c>
      <c r="Q429" s="17">
        <v>0.34306807440107001</v>
      </c>
      <c r="R429" s="17"/>
      <c r="S429" s="17">
        <v>0.39501729504656602</v>
      </c>
      <c r="T429" s="17">
        <v>0.368260188206396</v>
      </c>
      <c r="U429" s="17">
        <v>0.39381479041070599</v>
      </c>
      <c r="V429" s="17">
        <v>0.38916615897728501</v>
      </c>
      <c r="W429" s="17">
        <v>0.42941869330263599</v>
      </c>
      <c r="X429" s="17">
        <v>0.35167342390961098</v>
      </c>
      <c r="Y429" s="17">
        <v>0.36111342923363698</v>
      </c>
      <c r="Z429" s="17">
        <v>0.42261869215015802</v>
      </c>
      <c r="AA429" s="17">
        <v>0.40862003981418599</v>
      </c>
      <c r="AB429" s="17">
        <v>0.35854089560714802</v>
      </c>
      <c r="AC429" s="17">
        <v>0.32831590546237199</v>
      </c>
      <c r="AD429" s="17">
        <v>0.292439239003153</v>
      </c>
      <c r="AE429" s="17"/>
      <c r="AF429" s="17">
        <v>0.28027470701859403</v>
      </c>
      <c r="AG429" s="17">
        <v>0.28024518190539499</v>
      </c>
      <c r="AH429" s="17">
        <v>0.296315886315204</v>
      </c>
      <c r="AI429" s="17">
        <v>0.25933871110080198</v>
      </c>
      <c r="AJ429" s="17">
        <v>0.40876675929828299</v>
      </c>
      <c r="AK429" s="17">
        <v>0.36001453037449999</v>
      </c>
      <c r="AL429" s="17">
        <v>0.40113216338325802</v>
      </c>
      <c r="AM429" s="17">
        <v>0.389789878140749</v>
      </c>
      <c r="AN429" s="17">
        <v>0.45718373026573</v>
      </c>
      <c r="AO429" s="17">
        <v>0.420368828897908</v>
      </c>
      <c r="AP429" s="17">
        <v>0.42461489110549799</v>
      </c>
      <c r="AQ429" s="17">
        <v>0.39928330672613699</v>
      </c>
      <c r="AR429" s="17">
        <v>0.440107971901955</v>
      </c>
      <c r="AS429" s="17">
        <v>0.38807265700219301</v>
      </c>
      <c r="AT429" s="17">
        <v>0.294274914965162</v>
      </c>
      <c r="AU429" s="17">
        <v>0.48482202299789101</v>
      </c>
      <c r="AV429" s="17"/>
      <c r="AW429" s="17">
        <v>0.385067200667846</v>
      </c>
      <c r="AX429" s="17">
        <v>0.37064447977711601</v>
      </c>
      <c r="AY429" s="17"/>
      <c r="AZ429" s="17">
        <v>0.391487874180239</v>
      </c>
      <c r="BA429" s="17">
        <v>0.37696505057256002</v>
      </c>
      <c r="BB429" s="17"/>
      <c r="BC429" s="17">
        <v>0.37511711830678202</v>
      </c>
      <c r="BD429" s="17">
        <v>0.38209428304091497</v>
      </c>
      <c r="BE429" s="17"/>
      <c r="BF429" s="17">
        <v>0.41186561175882302</v>
      </c>
      <c r="BG429" s="17">
        <v>0.37701845431212699</v>
      </c>
      <c r="BH429" s="17"/>
      <c r="BI429" s="17">
        <v>0.35801765287419901</v>
      </c>
      <c r="BJ429" s="17">
        <v>0.43277787973635501</v>
      </c>
      <c r="BK429" s="17">
        <v>0.418640595933439</v>
      </c>
      <c r="BL429" s="17">
        <v>0.34807781796440601</v>
      </c>
      <c r="BM429" s="17">
        <v>0.32633558546792701</v>
      </c>
      <c r="BN429" s="17"/>
      <c r="BO429" s="17">
        <v>0.42994341002175201</v>
      </c>
      <c r="BP429" s="17">
        <v>0.36396291531006503</v>
      </c>
      <c r="BQ429" s="17">
        <v>0.41264131662588699</v>
      </c>
      <c r="BR429" s="17">
        <v>0.39230974566446303</v>
      </c>
      <c r="BS429" s="17">
        <v>0.33372863163986</v>
      </c>
      <c r="BT429" s="17">
        <v>0.35986441904291899</v>
      </c>
      <c r="BU429" s="17"/>
      <c r="BV429" s="17">
        <v>0.44215709439692802</v>
      </c>
      <c r="BW429" s="17">
        <v>0.415381973672247</v>
      </c>
      <c r="BX429" s="17"/>
      <c r="BY429" s="17">
        <v>0.37614100470332001</v>
      </c>
      <c r="BZ429" s="17"/>
      <c r="CA429" s="17">
        <v>0.47075114746880897</v>
      </c>
      <c r="CB429" s="17"/>
      <c r="CC429" s="17">
        <v>0.454874649915399</v>
      </c>
    </row>
    <row r="430" spans="2:81" x14ac:dyDescent="0.3">
      <c r="B430" t="s">
        <v>232</v>
      </c>
      <c r="C430" s="17">
        <v>0.23026609593577099</v>
      </c>
      <c r="D430" s="17">
        <v>0.23307049705976099</v>
      </c>
      <c r="E430" s="17">
        <v>0.22843605390889701</v>
      </c>
      <c r="F430" s="17"/>
      <c r="G430" s="17">
        <v>0.195243210652088</v>
      </c>
      <c r="H430" s="17">
        <v>0.22305957886726099</v>
      </c>
      <c r="I430" s="17">
        <v>0.22923623038708099</v>
      </c>
      <c r="J430" s="17">
        <v>0.193884474029101</v>
      </c>
      <c r="K430" s="17">
        <v>0.24529954233286</v>
      </c>
      <c r="L430" s="17">
        <v>0.27973639890415702</v>
      </c>
      <c r="M430" s="17"/>
      <c r="N430" s="17">
        <v>0.23903577673850199</v>
      </c>
      <c r="O430" s="17">
        <v>0.21341507079767499</v>
      </c>
      <c r="P430" s="17">
        <v>0.21363023681285301</v>
      </c>
      <c r="Q430" s="17">
        <v>0.25480195337425798</v>
      </c>
      <c r="R430" s="17"/>
      <c r="S430" s="17">
        <v>0.182933042805276</v>
      </c>
      <c r="T430" s="17">
        <v>0.249777836126617</v>
      </c>
      <c r="U430" s="17">
        <v>0.23498626361582101</v>
      </c>
      <c r="V430" s="17">
        <v>0.21401606886969701</v>
      </c>
      <c r="W430" s="17">
        <v>0.25003972123629697</v>
      </c>
      <c r="X430" s="17">
        <v>0.25185247684443302</v>
      </c>
      <c r="Y430" s="17">
        <v>0.27411941158404601</v>
      </c>
      <c r="Z430" s="17">
        <v>0.22168348731221901</v>
      </c>
      <c r="AA430" s="17">
        <v>0.20676512657312299</v>
      </c>
      <c r="AB430" s="17">
        <v>0.228177880662251</v>
      </c>
      <c r="AC430" s="17">
        <v>0.24038516803936399</v>
      </c>
      <c r="AD430" s="17">
        <v>0.26191142602637602</v>
      </c>
      <c r="AE430" s="17"/>
      <c r="AF430" s="17">
        <v>0.103767187117801</v>
      </c>
      <c r="AG430" s="17">
        <v>0.26042941334312297</v>
      </c>
      <c r="AH430" s="17">
        <v>0.253094046809825</v>
      </c>
      <c r="AI430" s="17">
        <v>0.266488811618739</v>
      </c>
      <c r="AJ430" s="17">
        <v>0.23960230079129999</v>
      </c>
      <c r="AK430" s="17">
        <v>0.25810490942431402</v>
      </c>
      <c r="AL430" s="17">
        <v>0.23935628930390301</v>
      </c>
      <c r="AM430" s="17">
        <v>0.25937259356699699</v>
      </c>
      <c r="AN430" s="17">
        <v>0.21043454532304701</v>
      </c>
      <c r="AO430" s="17">
        <v>0.16188484200346101</v>
      </c>
      <c r="AP430" s="17">
        <v>0.17855610391316801</v>
      </c>
      <c r="AQ430" s="17">
        <v>0.26075483438360297</v>
      </c>
      <c r="AR430" s="17">
        <v>0.198859124549538</v>
      </c>
      <c r="AS430" s="17">
        <v>0.13856597059308101</v>
      </c>
      <c r="AT430" s="17">
        <v>0.30852499382841603</v>
      </c>
      <c r="AU430" s="17">
        <v>0.16132745055759001</v>
      </c>
      <c r="AV430" s="17"/>
      <c r="AW430" s="17">
        <v>0.24391635769664799</v>
      </c>
      <c r="AX430" s="17">
        <v>0.21103651287505401</v>
      </c>
      <c r="AY430" s="17"/>
      <c r="AZ430" s="17">
        <v>0.22657666903721199</v>
      </c>
      <c r="BA430" s="17">
        <v>0.23108780757118699</v>
      </c>
      <c r="BB430" s="17"/>
      <c r="BC430" s="17">
        <v>0.22128210235131901</v>
      </c>
      <c r="BD430" s="17">
        <v>0.239272576757769</v>
      </c>
      <c r="BE430" s="17"/>
      <c r="BF430" s="17">
        <v>0.240187091657065</v>
      </c>
      <c r="BG430" s="17">
        <v>0.229468867680722</v>
      </c>
      <c r="BH430" s="17"/>
      <c r="BI430" s="17">
        <v>0.241234761736591</v>
      </c>
      <c r="BJ430" s="17">
        <v>0.21179620356299</v>
      </c>
      <c r="BK430" s="17">
        <v>0.234811264654298</v>
      </c>
      <c r="BL430" s="17">
        <v>0.24732426388760301</v>
      </c>
      <c r="BM430" s="17">
        <v>0.227555039529066</v>
      </c>
      <c r="BN430" s="17"/>
      <c r="BO430" s="17">
        <v>0.20163470242561399</v>
      </c>
      <c r="BP430" s="17">
        <v>0.25490242192366003</v>
      </c>
      <c r="BQ430" s="17">
        <v>0.22084555146889601</v>
      </c>
      <c r="BR430" s="17">
        <v>0.206762949442618</v>
      </c>
      <c r="BS430" s="17">
        <v>0.25166422208644801</v>
      </c>
      <c r="BT430" s="17">
        <v>0.30815958514455699</v>
      </c>
      <c r="BU430" s="17"/>
      <c r="BV430" s="17">
        <v>0.20786386572811499</v>
      </c>
      <c r="BW430" s="17">
        <v>0.21908962652678801</v>
      </c>
      <c r="BX430" s="17"/>
      <c r="BY430" s="17">
        <v>0.26748453864163102</v>
      </c>
      <c r="BZ430" s="17"/>
      <c r="CA430" s="17">
        <v>0.179543878583653</v>
      </c>
      <c r="CB430" s="17"/>
      <c r="CC430" s="17">
        <v>0.205607539357091</v>
      </c>
    </row>
    <row r="431" spans="2:81" x14ac:dyDescent="0.3">
      <c r="B431" t="s">
        <v>233</v>
      </c>
      <c r="C431" s="17">
        <v>9.7048501139809507E-2</v>
      </c>
      <c r="D431" s="17">
        <v>9.4648236342140202E-2</v>
      </c>
      <c r="E431" s="17">
        <v>9.9774935249680993E-2</v>
      </c>
      <c r="F431" s="17"/>
      <c r="G431" s="17">
        <v>8.3673248468344202E-2</v>
      </c>
      <c r="H431" s="17">
        <v>9.86392605992025E-2</v>
      </c>
      <c r="I431" s="17">
        <v>7.6514740131213496E-2</v>
      </c>
      <c r="J431" s="17">
        <v>7.3389947777659795E-2</v>
      </c>
      <c r="K431" s="17">
        <v>0.12154882082129</v>
      </c>
      <c r="L431" s="17">
        <v>0.124073841087718</v>
      </c>
      <c r="M431" s="17"/>
      <c r="N431" s="17">
        <v>0.103859115127649</v>
      </c>
      <c r="O431" s="17">
        <v>9.1520854731476906E-2</v>
      </c>
      <c r="P431" s="17">
        <v>0.10383689042285001</v>
      </c>
      <c r="Q431" s="17">
        <v>8.8181716717152706E-2</v>
      </c>
      <c r="R431" s="17"/>
      <c r="S431" s="17">
        <v>7.0652549742444504E-2</v>
      </c>
      <c r="T431" s="17">
        <v>0.131256229028335</v>
      </c>
      <c r="U431" s="17">
        <v>8.1339846443439903E-2</v>
      </c>
      <c r="V431" s="17">
        <v>0.120135570417684</v>
      </c>
      <c r="W431" s="17">
        <v>6.4826842556094499E-2</v>
      </c>
      <c r="X431" s="17">
        <v>7.5278034497818405E-2</v>
      </c>
      <c r="Y431" s="17">
        <v>0.125560388533239</v>
      </c>
      <c r="Z431" s="17">
        <v>0.11117212596151201</v>
      </c>
      <c r="AA431" s="17">
        <v>6.2832569948566702E-2</v>
      </c>
      <c r="AB431" s="17">
        <v>0.10128426893957899</v>
      </c>
      <c r="AC431" s="17">
        <v>0.13298901620477299</v>
      </c>
      <c r="AD431" s="17">
        <v>0.143234373224817</v>
      </c>
      <c r="AE431" s="17"/>
      <c r="AF431" s="17">
        <v>0</v>
      </c>
      <c r="AG431" s="17">
        <v>2.9958638288796802E-2</v>
      </c>
      <c r="AH431" s="17">
        <v>0.10454365779184201</v>
      </c>
      <c r="AI431" s="17">
        <v>8.6245154232111904E-2</v>
      </c>
      <c r="AJ431" s="17">
        <v>4.8766051747664199E-2</v>
      </c>
      <c r="AK431" s="17">
        <v>0.117416317509179</v>
      </c>
      <c r="AL431" s="17">
        <v>0.11518174337753199</v>
      </c>
      <c r="AM431" s="17">
        <v>0.113926715785552</v>
      </c>
      <c r="AN431" s="17">
        <v>0.13580898791271001</v>
      </c>
      <c r="AO431" s="17">
        <v>7.4310315465179799E-2</v>
      </c>
      <c r="AP431" s="17">
        <v>0.107204719366957</v>
      </c>
      <c r="AQ431" s="17">
        <v>0.104880908786519</v>
      </c>
      <c r="AR431" s="17">
        <v>9.46088812054421E-2</v>
      </c>
      <c r="AS431" s="17">
        <v>0.129693287432947</v>
      </c>
      <c r="AT431" s="17">
        <v>0.12324330159107499</v>
      </c>
      <c r="AU431" s="17">
        <v>6.0799228013761898E-2</v>
      </c>
      <c r="AV431" s="17"/>
      <c r="AW431" s="17">
        <v>0.101290440491314</v>
      </c>
      <c r="AX431" s="17">
        <v>9.1587570093583107E-2</v>
      </c>
      <c r="AY431" s="17"/>
      <c r="AZ431" s="17">
        <v>7.0585251009747302E-2</v>
      </c>
      <c r="BA431" s="17">
        <v>0.102942413972532</v>
      </c>
      <c r="BB431" s="17"/>
      <c r="BC431" s="17">
        <v>7.4480257831804106E-2</v>
      </c>
      <c r="BD431" s="17">
        <v>0.11347503431530601</v>
      </c>
      <c r="BE431" s="17"/>
      <c r="BF431" s="17">
        <v>5.9665033390861703E-2</v>
      </c>
      <c r="BG431" s="17">
        <v>0.100052550087961</v>
      </c>
      <c r="BH431" s="17"/>
      <c r="BI431" s="17">
        <v>0.114497235891829</v>
      </c>
      <c r="BJ431" s="17">
        <v>8.2598209154400401E-2</v>
      </c>
      <c r="BK431" s="17">
        <v>4.7266092327439002E-2</v>
      </c>
      <c r="BL431" s="17">
        <v>0.134978329399144</v>
      </c>
      <c r="BM431" s="17">
        <v>7.6581619203590801E-2</v>
      </c>
      <c r="BN431" s="17"/>
      <c r="BO431" s="17">
        <v>8.33947493160727E-2</v>
      </c>
      <c r="BP431" s="17">
        <v>0.121089747219503</v>
      </c>
      <c r="BQ431" s="17">
        <v>5.3902182006169398E-2</v>
      </c>
      <c r="BR431" s="17">
        <v>0.116433354304215</v>
      </c>
      <c r="BS431" s="17">
        <v>7.2126680588655095E-2</v>
      </c>
      <c r="BT431" s="17">
        <v>8.3336488540320594E-2</v>
      </c>
      <c r="BU431" s="17"/>
      <c r="BV431" s="17">
        <v>8.3911648475208003E-2</v>
      </c>
      <c r="BW431" s="17">
        <v>8.0162134507157007E-2</v>
      </c>
      <c r="BX431" s="17"/>
      <c r="BY431" s="17">
        <v>7.4303887698002599E-2</v>
      </c>
      <c r="BZ431" s="17"/>
      <c r="CA431" s="17">
        <v>5.3915126116884801E-2</v>
      </c>
      <c r="CB431" s="17"/>
      <c r="CC431" s="17">
        <v>8.2734227925379294E-2</v>
      </c>
    </row>
    <row r="432" spans="2:81" x14ac:dyDescent="0.3">
      <c r="B432" t="s">
        <v>234</v>
      </c>
      <c r="C432" s="17">
        <v>2.9397583757865001E-2</v>
      </c>
      <c r="D432" s="17">
        <v>3.4108116597958898E-2</v>
      </c>
      <c r="E432" s="17">
        <v>2.49140988672596E-2</v>
      </c>
      <c r="F432" s="17"/>
      <c r="G432" s="17">
        <v>1.93719688728612E-2</v>
      </c>
      <c r="H432" s="17">
        <v>2.3912377658669399E-2</v>
      </c>
      <c r="I432" s="17">
        <v>2.80245810712801E-2</v>
      </c>
      <c r="J432" s="17">
        <v>2.0358948743319699E-2</v>
      </c>
      <c r="K432" s="17">
        <v>5.8626971725760299E-2</v>
      </c>
      <c r="L432" s="17">
        <v>2.9402040739379801E-2</v>
      </c>
      <c r="M432" s="17"/>
      <c r="N432" s="17">
        <v>2.6538985624815999E-2</v>
      </c>
      <c r="O432" s="17">
        <v>2.2972841102469398E-2</v>
      </c>
      <c r="P432" s="17">
        <v>3.6444073880749703E-2</v>
      </c>
      <c r="Q432" s="17">
        <v>3.3197745020405303E-2</v>
      </c>
      <c r="R432" s="17"/>
      <c r="S432" s="17">
        <v>2.4259696365803999E-2</v>
      </c>
      <c r="T432" s="17">
        <v>3.3840620010888299E-2</v>
      </c>
      <c r="U432" s="17">
        <v>2.4880206183328101E-2</v>
      </c>
      <c r="V432" s="17">
        <v>5.2949653253515701E-2</v>
      </c>
      <c r="W432" s="17">
        <v>1.9557903912415402E-2</v>
      </c>
      <c r="X432" s="17">
        <v>2.7865600626341101E-2</v>
      </c>
      <c r="Y432" s="17">
        <v>2.37620324861369E-2</v>
      </c>
      <c r="Z432" s="17">
        <v>3.47118362700563E-2</v>
      </c>
      <c r="AA432" s="17">
        <v>3.10489551262133E-2</v>
      </c>
      <c r="AB432" s="17">
        <v>1.6950466524056899E-2</v>
      </c>
      <c r="AC432" s="17">
        <v>1.65398183318143E-2</v>
      </c>
      <c r="AD432" s="17">
        <v>6.3719066289324694E-2</v>
      </c>
      <c r="AE432" s="17"/>
      <c r="AF432" s="17">
        <v>8.8791091571332595E-2</v>
      </c>
      <c r="AG432" s="17">
        <v>2.1258313504798499E-2</v>
      </c>
      <c r="AH432" s="17">
        <v>2.99551046316066E-2</v>
      </c>
      <c r="AI432" s="17">
        <v>3.18288229154121E-2</v>
      </c>
      <c r="AJ432" s="17">
        <v>2.8143360736825301E-2</v>
      </c>
      <c r="AK432" s="17">
        <v>4.3250922358847997E-2</v>
      </c>
      <c r="AL432" s="17">
        <v>1.40144430635785E-2</v>
      </c>
      <c r="AM432" s="17">
        <v>2.31360884451874E-2</v>
      </c>
      <c r="AN432" s="17">
        <v>2.9940083292493001E-2</v>
      </c>
      <c r="AO432" s="17">
        <v>5.43416659523503E-2</v>
      </c>
      <c r="AP432" s="17">
        <v>2.6167209010691E-2</v>
      </c>
      <c r="AQ432" s="17">
        <v>1.8719772799258901E-2</v>
      </c>
      <c r="AR432" s="17">
        <v>1.0768075845759799E-2</v>
      </c>
      <c r="AS432" s="17">
        <v>6.9056813092972694E-2</v>
      </c>
      <c r="AT432" s="17">
        <v>2.96772655677978E-2</v>
      </c>
      <c r="AU432" s="17">
        <v>1.9971363633921001E-2</v>
      </c>
      <c r="AV432" s="17"/>
      <c r="AW432" s="17">
        <v>2.8821754704747699E-2</v>
      </c>
      <c r="AX432" s="17">
        <v>2.9392681544431799E-2</v>
      </c>
      <c r="AY432" s="17"/>
      <c r="AZ432" s="17">
        <v>4.7208604183543799E-2</v>
      </c>
      <c r="BA432" s="17">
        <v>2.5430701332809301E-2</v>
      </c>
      <c r="BB432" s="17"/>
      <c r="BC432" s="17">
        <v>3.0759388427106599E-2</v>
      </c>
      <c r="BD432" s="17">
        <v>2.78589627997393E-2</v>
      </c>
      <c r="BE432" s="17"/>
      <c r="BF432" s="17">
        <v>4.1660096200045599E-2</v>
      </c>
      <c r="BG432" s="17">
        <v>2.8412196638322999E-2</v>
      </c>
      <c r="BH432" s="17"/>
      <c r="BI432" s="17">
        <v>3.4548496475052898E-2</v>
      </c>
      <c r="BJ432" s="17">
        <v>1.9451422528134001E-2</v>
      </c>
      <c r="BK432" s="17">
        <v>1.65552330489269E-2</v>
      </c>
      <c r="BL432" s="17">
        <v>5.6919864266013899E-2</v>
      </c>
      <c r="BM432" s="17">
        <v>2.23390600552241E-2</v>
      </c>
      <c r="BN432" s="17"/>
      <c r="BO432" s="17">
        <v>1.9221022212776599E-2</v>
      </c>
      <c r="BP432" s="17">
        <v>2.1109748272374801E-2</v>
      </c>
      <c r="BQ432" s="17">
        <v>2.72201761470489E-2</v>
      </c>
      <c r="BR432" s="17">
        <v>5.6913225580127499E-2</v>
      </c>
      <c r="BS432" s="17">
        <v>1.6018913149194399E-2</v>
      </c>
      <c r="BT432" s="17">
        <v>1.68687404213664E-2</v>
      </c>
      <c r="BU432" s="17"/>
      <c r="BV432" s="17">
        <v>1.51318512188522E-2</v>
      </c>
      <c r="BW432" s="17">
        <v>2.7463058838086502E-2</v>
      </c>
      <c r="BX432" s="17"/>
      <c r="BY432" s="17">
        <v>2.38774145139969E-2</v>
      </c>
      <c r="BZ432" s="17"/>
      <c r="CA432" s="17">
        <v>1.8027526290283501E-2</v>
      </c>
      <c r="CB432" s="17"/>
      <c r="CC432" s="17">
        <v>1.64834464845257E-2</v>
      </c>
    </row>
    <row r="433" spans="2:81" x14ac:dyDescent="0.3">
      <c r="B433" t="s">
        <v>92</v>
      </c>
      <c r="C433" s="17">
        <v>4.76298094421281E-2</v>
      </c>
      <c r="D433" s="17">
        <v>3.3563870624256899E-2</v>
      </c>
      <c r="E433" s="17">
        <v>6.1551865430235303E-2</v>
      </c>
      <c r="F433" s="17"/>
      <c r="G433" s="17">
        <v>5.4121603620030101E-2</v>
      </c>
      <c r="H433" s="17">
        <v>5.1451101491494199E-2</v>
      </c>
      <c r="I433" s="17">
        <v>5.0096693455331603E-2</v>
      </c>
      <c r="J433" s="17">
        <v>4.82463737617135E-2</v>
      </c>
      <c r="K433" s="17">
        <v>3.3099180478904998E-2</v>
      </c>
      <c r="L433" s="17">
        <v>4.74267101792007E-2</v>
      </c>
      <c r="M433" s="17"/>
      <c r="N433" s="17">
        <v>2.7828030428017399E-2</v>
      </c>
      <c r="O433" s="17">
        <v>5.6814671873899401E-2</v>
      </c>
      <c r="P433" s="17">
        <v>4.6188308503348E-2</v>
      </c>
      <c r="Q433" s="17">
        <v>6.11101894079739E-2</v>
      </c>
      <c r="R433" s="17"/>
      <c r="S433" s="17">
        <v>4.2161472983204301E-2</v>
      </c>
      <c r="T433" s="17">
        <v>3.5701163831017499E-2</v>
      </c>
      <c r="U433" s="17">
        <v>4.3834096072649098E-2</v>
      </c>
      <c r="V433" s="17">
        <v>4.1387360164314199E-2</v>
      </c>
      <c r="W433" s="17">
        <v>4.1285363322071798E-2</v>
      </c>
      <c r="X433" s="17">
        <v>7.3120801411764705E-2</v>
      </c>
      <c r="Y433" s="17">
        <v>4.2078986579217201E-2</v>
      </c>
      <c r="Z433" s="17">
        <v>3.2542492335259098E-2</v>
      </c>
      <c r="AA433" s="17">
        <v>6.5414615003467805E-2</v>
      </c>
      <c r="AB433" s="17">
        <v>2.2972748925987298E-2</v>
      </c>
      <c r="AC433" s="17">
        <v>8.0648093093070403E-2</v>
      </c>
      <c r="AD433" s="17">
        <v>8.0903475221163396E-2</v>
      </c>
      <c r="AE433" s="17"/>
      <c r="AF433" s="17">
        <v>0.104423181261926</v>
      </c>
      <c r="AG433" s="17">
        <v>8.9841746941860604E-2</v>
      </c>
      <c r="AH433" s="17">
        <v>8.9864753982777296E-2</v>
      </c>
      <c r="AI433" s="17">
        <v>6.7794294098862007E-2</v>
      </c>
      <c r="AJ433" s="17">
        <v>5.30341836925226E-2</v>
      </c>
      <c r="AK433" s="17">
        <v>1.8694814699327801E-2</v>
      </c>
      <c r="AL433" s="17">
        <v>4.5065574671206199E-2</v>
      </c>
      <c r="AM433" s="17">
        <v>4.9567752581612903E-2</v>
      </c>
      <c r="AN433" s="17">
        <v>2.1912206971162699E-2</v>
      </c>
      <c r="AO433" s="17">
        <v>6.3872926250962705E-2</v>
      </c>
      <c r="AP433" s="17">
        <v>3.7794756316116798E-2</v>
      </c>
      <c r="AQ433" s="17">
        <v>1.64314683502539E-2</v>
      </c>
      <c r="AR433" s="17">
        <v>1.89736430036434E-2</v>
      </c>
      <c r="AS433" s="17">
        <v>5.3572453505420899E-2</v>
      </c>
      <c r="AT433" s="17">
        <v>1.6152939091122899E-2</v>
      </c>
      <c r="AU433" s="17">
        <v>1.8797295205088001E-2</v>
      </c>
      <c r="AV433" s="17"/>
      <c r="AW433" s="17">
        <v>3.5233076687669097E-2</v>
      </c>
      <c r="AX433" s="17">
        <v>6.5996935793718195E-2</v>
      </c>
      <c r="AY433" s="17"/>
      <c r="AZ433" s="17">
        <v>4.1921965517543298E-2</v>
      </c>
      <c r="BA433" s="17">
        <v>4.8901064272466301E-2</v>
      </c>
      <c r="BB433" s="17"/>
      <c r="BC433" s="17">
        <v>4.2492962137702803E-2</v>
      </c>
      <c r="BD433" s="17">
        <v>5.1231101267078097E-2</v>
      </c>
      <c r="BE433" s="17"/>
      <c r="BF433" s="17">
        <v>3.3906906656794099E-2</v>
      </c>
      <c r="BG433" s="17">
        <v>4.8732550149724198E-2</v>
      </c>
      <c r="BH433" s="17"/>
      <c r="BI433" s="17">
        <v>3.4740978874412298E-2</v>
      </c>
      <c r="BJ433" s="17">
        <v>3.8058143300284397E-2</v>
      </c>
      <c r="BK433" s="17">
        <v>4.1468232610041303E-2</v>
      </c>
      <c r="BL433" s="17">
        <v>3.8990091432010501E-2</v>
      </c>
      <c r="BM433" s="17">
        <v>4.5201500609028902E-2</v>
      </c>
      <c r="BN433" s="17"/>
      <c r="BO433" s="17">
        <v>3.88300564936205E-2</v>
      </c>
      <c r="BP433" s="17">
        <v>3.1062262238398499E-2</v>
      </c>
      <c r="BQ433" s="17">
        <v>3.6392281564970298E-2</v>
      </c>
      <c r="BR433" s="17">
        <v>3.0113034767822001E-2</v>
      </c>
      <c r="BS433" s="17">
        <v>3.6157849789120802E-2</v>
      </c>
      <c r="BT433" s="17">
        <v>0.11726864013692501</v>
      </c>
      <c r="BU433" s="17"/>
      <c r="BV433" s="17">
        <v>3.5484248410797899E-2</v>
      </c>
      <c r="BW433" s="17">
        <v>4.28320220669808E-2</v>
      </c>
      <c r="BX433" s="17"/>
      <c r="BY433" s="17">
        <v>3.7944197567032399E-2</v>
      </c>
      <c r="BZ433" s="17"/>
      <c r="CA433" s="17">
        <v>2.19577037771869E-2</v>
      </c>
      <c r="CB433" s="17"/>
      <c r="CC433" s="17">
        <v>2.46279605047387E-2</v>
      </c>
    </row>
    <row r="434" spans="2:81" x14ac:dyDescent="0.3">
      <c r="B434" t="s">
        <v>192</v>
      </c>
      <c r="C434" s="17">
        <v>0.59565800972442595</v>
      </c>
      <c r="D434" s="17">
        <v>0.60460927937588305</v>
      </c>
      <c r="E434" s="17">
        <v>0.58532304654392697</v>
      </c>
      <c r="F434" s="17"/>
      <c r="G434" s="17">
        <v>0.64758996838667604</v>
      </c>
      <c r="H434" s="17">
        <v>0.602937681383373</v>
      </c>
      <c r="I434" s="17">
        <v>0.61612775495509298</v>
      </c>
      <c r="J434" s="17">
        <v>0.66412025568820598</v>
      </c>
      <c r="K434" s="17">
        <v>0.54142548464118501</v>
      </c>
      <c r="L434" s="17">
        <v>0.51936100908954397</v>
      </c>
      <c r="M434" s="17"/>
      <c r="N434" s="17">
        <v>0.60273809208101503</v>
      </c>
      <c r="O434" s="17">
        <v>0.61527656149447896</v>
      </c>
      <c r="P434" s="17">
        <v>0.59990049038019899</v>
      </c>
      <c r="Q434" s="17">
        <v>0.56270839548021001</v>
      </c>
      <c r="R434" s="17"/>
      <c r="S434" s="17">
        <v>0.67999323810327195</v>
      </c>
      <c r="T434" s="17">
        <v>0.54942415100314201</v>
      </c>
      <c r="U434" s="17">
        <v>0.614959587684762</v>
      </c>
      <c r="V434" s="17">
        <v>0.57151134729478903</v>
      </c>
      <c r="W434" s="17">
        <v>0.62429016897312095</v>
      </c>
      <c r="X434" s="17">
        <v>0.57188308661964204</v>
      </c>
      <c r="Y434" s="17">
        <v>0.53447918081736101</v>
      </c>
      <c r="Z434" s="17">
        <v>0.59989005812095297</v>
      </c>
      <c r="AA434" s="17">
        <v>0.63393873334863005</v>
      </c>
      <c r="AB434" s="17">
        <v>0.63061463494812497</v>
      </c>
      <c r="AC434" s="17">
        <v>0.52943790433097804</v>
      </c>
      <c r="AD434" s="17">
        <v>0.45023165923831798</v>
      </c>
      <c r="AE434" s="17"/>
      <c r="AF434" s="17">
        <v>0.70301854004894104</v>
      </c>
      <c r="AG434" s="17">
        <v>0.59851188792142196</v>
      </c>
      <c r="AH434" s="17">
        <v>0.52254243678394996</v>
      </c>
      <c r="AI434" s="17">
        <v>0.54764291713487501</v>
      </c>
      <c r="AJ434" s="17">
        <v>0.63045410303168803</v>
      </c>
      <c r="AK434" s="17">
        <v>0.56253303600833104</v>
      </c>
      <c r="AL434" s="17">
        <v>0.58638194958377998</v>
      </c>
      <c r="AM434" s="17">
        <v>0.55399684962064999</v>
      </c>
      <c r="AN434" s="17">
        <v>0.60190417650058703</v>
      </c>
      <c r="AO434" s="17">
        <v>0.64559025032804696</v>
      </c>
      <c r="AP434" s="17">
        <v>0.65027721139306804</v>
      </c>
      <c r="AQ434" s="17">
        <v>0.599213015680365</v>
      </c>
      <c r="AR434" s="17">
        <v>0.67679027539561698</v>
      </c>
      <c r="AS434" s="17">
        <v>0.60911147537557897</v>
      </c>
      <c r="AT434" s="17">
        <v>0.52240149992158802</v>
      </c>
      <c r="AU434" s="17">
        <v>0.73910466258964003</v>
      </c>
      <c r="AV434" s="17"/>
      <c r="AW434" s="17">
        <v>0.59073837041962196</v>
      </c>
      <c r="AX434" s="17">
        <v>0.60198629969321305</v>
      </c>
      <c r="AY434" s="17"/>
      <c r="AZ434" s="17">
        <v>0.61370751025195303</v>
      </c>
      <c r="BA434" s="17">
        <v>0.59163801285100504</v>
      </c>
      <c r="BB434" s="17"/>
      <c r="BC434" s="17">
        <v>0.63098528925206698</v>
      </c>
      <c r="BD434" s="17">
        <v>0.56816232486010798</v>
      </c>
      <c r="BE434" s="17"/>
      <c r="BF434" s="17">
        <v>0.62458087209523405</v>
      </c>
      <c r="BG434" s="17">
        <v>0.59333383544327001</v>
      </c>
      <c r="BH434" s="17"/>
      <c r="BI434" s="17">
        <v>0.57497852702211505</v>
      </c>
      <c r="BJ434" s="17">
        <v>0.64809602145419098</v>
      </c>
      <c r="BK434" s="17">
        <v>0.65989917735929504</v>
      </c>
      <c r="BL434" s="17">
        <v>0.52178745101522805</v>
      </c>
      <c r="BM434" s="17">
        <v>0.62832278060308999</v>
      </c>
      <c r="BN434" s="17"/>
      <c r="BO434" s="17">
        <v>0.65691946955191605</v>
      </c>
      <c r="BP434" s="17">
        <v>0.57183582034606295</v>
      </c>
      <c r="BQ434" s="17">
        <v>0.66163980881291595</v>
      </c>
      <c r="BR434" s="17">
        <v>0.58977743590521703</v>
      </c>
      <c r="BS434" s="17">
        <v>0.62403233438658101</v>
      </c>
      <c r="BT434" s="17">
        <v>0.47436654575683102</v>
      </c>
      <c r="BU434" s="17"/>
      <c r="BV434" s="17">
        <v>0.65760838616702699</v>
      </c>
      <c r="BW434" s="17">
        <v>0.63045315806098701</v>
      </c>
      <c r="BX434" s="17"/>
      <c r="BY434" s="17">
        <v>0.59638996157933699</v>
      </c>
      <c r="BZ434" s="17"/>
      <c r="CA434" s="17">
        <v>0.72655576523199195</v>
      </c>
      <c r="CB434" s="17"/>
      <c r="CC434" s="17">
        <v>0.67054682572826596</v>
      </c>
    </row>
    <row r="435" spans="2:81" x14ac:dyDescent="0.3">
      <c r="B435" t="s">
        <v>193</v>
      </c>
      <c r="C435" s="17">
        <v>0.126446084897675</v>
      </c>
      <c r="D435" s="17">
        <v>0.12875635294009899</v>
      </c>
      <c r="E435" s="17">
        <v>0.124689034116941</v>
      </c>
      <c r="F435" s="17"/>
      <c r="G435" s="17">
        <v>0.103045217341205</v>
      </c>
      <c r="H435" s="17">
        <v>0.12255163825787201</v>
      </c>
      <c r="I435" s="17">
        <v>0.104539321202494</v>
      </c>
      <c r="J435" s="17">
        <v>9.3748896520979494E-2</v>
      </c>
      <c r="K435" s="17">
        <v>0.18017579254704999</v>
      </c>
      <c r="L435" s="17">
        <v>0.15347588182709801</v>
      </c>
      <c r="M435" s="17"/>
      <c r="N435" s="17">
        <v>0.130398100752465</v>
      </c>
      <c r="O435" s="17">
        <v>0.114493695833946</v>
      </c>
      <c r="P435" s="17">
        <v>0.14028096430359999</v>
      </c>
      <c r="Q435" s="17">
        <v>0.12137946173755799</v>
      </c>
      <c r="R435" s="17"/>
      <c r="S435" s="17">
        <v>9.4912246108248499E-2</v>
      </c>
      <c r="T435" s="17">
        <v>0.165096849039224</v>
      </c>
      <c r="U435" s="17">
        <v>0.10622005262676799</v>
      </c>
      <c r="V435" s="17">
        <v>0.17308522367119999</v>
      </c>
      <c r="W435" s="17">
        <v>8.4384746468509894E-2</v>
      </c>
      <c r="X435" s="17">
        <v>0.10314363512416</v>
      </c>
      <c r="Y435" s="17">
        <v>0.14932242101937601</v>
      </c>
      <c r="Z435" s="17">
        <v>0.14588396223156899</v>
      </c>
      <c r="AA435" s="17">
        <v>9.3881525074779995E-2</v>
      </c>
      <c r="AB435" s="17">
        <v>0.118234735463636</v>
      </c>
      <c r="AC435" s="17">
        <v>0.149528834536587</v>
      </c>
      <c r="AD435" s="17">
        <v>0.206953439514142</v>
      </c>
      <c r="AE435" s="17"/>
      <c r="AF435" s="17">
        <v>8.8791091571332595E-2</v>
      </c>
      <c r="AG435" s="17">
        <v>5.1216951793595297E-2</v>
      </c>
      <c r="AH435" s="17">
        <v>0.13449876242344899</v>
      </c>
      <c r="AI435" s="17">
        <v>0.118073977147524</v>
      </c>
      <c r="AJ435" s="17">
        <v>7.6909412484489403E-2</v>
      </c>
      <c r="AK435" s="17">
        <v>0.160667239868027</v>
      </c>
      <c r="AL435" s="17">
        <v>0.129196186441111</v>
      </c>
      <c r="AM435" s="17">
        <v>0.13706280423073999</v>
      </c>
      <c r="AN435" s="17">
        <v>0.16574907120520299</v>
      </c>
      <c r="AO435" s="17">
        <v>0.12865198141753001</v>
      </c>
      <c r="AP435" s="17">
        <v>0.133371928377648</v>
      </c>
      <c r="AQ435" s="17">
        <v>0.123600681585778</v>
      </c>
      <c r="AR435" s="17">
        <v>0.10537695705120199</v>
      </c>
      <c r="AS435" s="17">
        <v>0.19875010052591999</v>
      </c>
      <c r="AT435" s="17">
        <v>0.15292056715887301</v>
      </c>
      <c r="AU435" s="17">
        <v>8.0770591647682896E-2</v>
      </c>
      <c r="AV435" s="17"/>
      <c r="AW435" s="17">
        <v>0.13011219519606099</v>
      </c>
      <c r="AX435" s="17">
        <v>0.120980251638015</v>
      </c>
      <c r="AY435" s="17"/>
      <c r="AZ435" s="17">
        <v>0.117793855193291</v>
      </c>
      <c r="BA435" s="17">
        <v>0.12837311530534201</v>
      </c>
      <c r="BB435" s="17"/>
      <c r="BC435" s="17">
        <v>0.105239646258911</v>
      </c>
      <c r="BD435" s="17">
        <v>0.14133399711504499</v>
      </c>
      <c r="BE435" s="17"/>
      <c r="BF435" s="17">
        <v>0.101325129590907</v>
      </c>
      <c r="BG435" s="17">
        <v>0.128464746726284</v>
      </c>
      <c r="BH435" s="17"/>
      <c r="BI435" s="17">
        <v>0.14904573236688201</v>
      </c>
      <c r="BJ435" s="17">
        <v>0.102049631682534</v>
      </c>
      <c r="BK435" s="17">
        <v>6.3821325376365895E-2</v>
      </c>
      <c r="BL435" s="17">
        <v>0.19189819366515801</v>
      </c>
      <c r="BM435" s="17">
        <v>9.89206792588148E-2</v>
      </c>
      <c r="BN435" s="17"/>
      <c r="BO435" s="17">
        <v>0.102615771528849</v>
      </c>
      <c r="BP435" s="17">
        <v>0.14219949549187799</v>
      </c>
      <c r="BQ435" s="17">
        <v>8.1122358153218305E-2</v>
      </c>
      <c r="BR435" s="17">
        <v>0.17334657988434199</v>
      </c>
      <c r="BS435" s="17">
        <v>8.8145593737849401E-2</v>
      </c>
      <c r="BT435" s="17">
        <v>0.100205228961687</v>
      </c>
      <c r="BU435" s="17"/>
      <c r="BV435" s="17">
        <v>9.9043499694060205E-2</v>
      </c>
      <c r="BW435" s="17">
        <v>0.10762519334524399</v>
      </c>
      <c r="BX435" s="17"/>
      <c r="BY435" s="17">
        <v>9.8181302211999499E-2</v>
      </c>
      <c r="BZ435" s="17"/>
      <c r="CA435" s="17">
        <v>7.1942652407168295E-2</v>
      </c>
      <c r="CB435" s="17"/>
      <c r="CC435" s="17">
        <v>9.9217674409904894E-2</v>
      </c>
    </row>
    <row r="436" spans="2:81" x14ac:dyDescent="0.3">
      <c r="B436" t="s">
        <v>194</v>
      </c>
      <c r="C436" s="17">
        <v>0.469211924826752</v>
      </c>
      <c r="D436" s="17">
        <v>0.47585292643578397</v>
      </c>
      <c r="E436" s="17">
        <v>0.46063401242698598</v>
      </c>
      <c r="F436" s="17"/>
      <c r="G436" s="17">
        <v>0.54454475104547095</v>
      </c>
      <c r="H436" s="17">
        <v>0.48038604312550098</v>
      </c>
      <c r="I436" s="17">
        <v>0.51158843375259999</v>
      </c>
      <c r="J436" s="17">
        <v>0.57037135916722703</v>
      </c>
      <c r="K436" s="17">
        <v>0.36124969209413499</v>
      </c>
      <c r="L436" s="17">
        <v>0.36588512726244599</v>
      </c>
      <c r="M436" s="17"/>
      <c r="N436" s="17">
        <v>0.47233999132854998</v>
      </c>
      <c r="O436" s="17">
        <v>0.50078286566053298</v>
      </c>
      <c r="P436" s="17">
        <v>0.45961952607659901</v>
      </c>
      <c r="Q436" s="17">
        <v>0.44132893374265197</v>
      </c>
      <c r="R436" s="17"/>
      <c r="S436" s="17">
        <v>0.58508099199502295</v>
      </c>
      <c r="T436" s="17">
        <v>0.38432730196391901</v>
      </c>
      <c r="U436" s="17">
        <v>0.50873953505799396</v>
      </c>
      <c r="V436" s="17">
        <v>0.39842612362358998</v>
      </c>
      <c r="W436" s="17">
        <v>0.53990542250461104</v>
      </c>
      <c r="X436" s="17">
        <v>0.46873945149548302</v>
      </c>
      <c r="Y436" s="17">
        <v>0.38515675979798503</v>
      </c>
      <c r="Z436" s="17">
        <v>0.45400609588938501</v>
      </c>
      <c r="AA436" s="17">
        <v>0.54005720827384995</v>
      </c>
      <c r="AB436" s="17">
        <v>0.51237989948448903</v>
      </c>
      <c r="AC436" s="17">
        <v>0.37990906979439099</v>
      </c>
      <c r="AD436" s="17">
        <v>0.24327821972417599</v>
      </c>
      <c r="AE436" s="17"/>
      <c r="AF436" s="17">
        <v>0.61422744847760902</v>
      </c>
      <c r="AG436" s="17">
        <v>0.54729493612782598</v>
      </c>
      <c r="AH436" s="17">
        <v>0.38804367436050102</v>
      </c>
      <c r="AI436" s="17">
        <v>0.42956893998735102</v>
      </c>
      <c r="AJ436" s="17">
        <v>0.55354469054719901</v>
      </c>
      <c r="AK436" s="17">
        <v>0.40186579614030399</v>
      </c>
      <c r="AL436" s="17">
        <v>0.45718576314266901</v>
      </c>
      <c r="AM436" s="17">
        <v>0.41693404538991002</v>
      </c>
      <c r="AN436" s="17">
        <v>0.43615510529538398</v>
      </c>
      <c r="AO436" s="17">
        <v>0.51693826891051597</v>
      </c>
      <c r="AP436" s="17">
        <v>0.51690528301542005</v>
      </c>
      <c r="AQ436" s="17">
        <v>0.47561233409458797</v>
      </c>
      <c r="AR436" s="17">
        <v>0.571413318344415</v>
      </c>
      <c r="AS436" s="17">
        <v>0.41036137484965901</v>
      </c>
      <c r="AT436" s="17">
        <v>0.36948093276271599</v>
      </c>
      <c r="AU436" s="17">
        <v>0.65833407094195695</v>
      </c>
      <c r="AV436" s="17"/>
      <c r="AW436" s="17">
        <v>0.46062617522355997</v>
      </c>
      <c r="AX436" s="17">
        <v>0.48100604805519798</v>
      </c>
      <c r="AY436" s="17"/>
      <c r="AZ436" s="17">
        <v>0.49591365505866197</v>
      </c>
      <c r="BA436" s="17">
        <v>0.46326489754566302</v>
      </c>
      <c r="BB436" s="17"/>
      <c r="BC436" s="17">
        <v>0.52574564299315696</v>
      </c>
      <c r="BD436" s="17">
        <v>0.42682832774506302</v>
      </c>
      <c r="BE436" s="17"/>
      <c r="BF436" s="17">
        <v>0.52325574250432605</v>
      </c>
      <c r="BG436" s="17">
        <v>0.46486908871698601</v>
      </c>
      <c r="BH436" s="17"/>
      <c r="BI436" s="17">
        <v>0.42593279465523298</v>
      </c>
      <c r="BJ436" s="17">
        <v>0.54604638977165698</v>
      </c>
      <c r="BK436" s="17">
        <v>0.59607785198292895</v>
      </c>
      <c r="BL436" s="17">
        <v>0.32988925735007002</v>
      </c>
      <c r="BM436" s="17">
        <v>0.52940210134427601</v>
      </c>
      <c r="BN436" s="17"/>
      <c r="BO436" s="17">
        <v>0.554303698023067</v>
      </c>
      <c r="BP436" s="17">
        <v>0.42963632485418501</v>
      </c>
      <c r="BQ436" s="17">
        <v>0.58051745065969695</v>
      </c>
      <c r="BR436" s="17">
        <v>0.41643085602087498</v>
      </c>
      <c r="BS436" s="17">
        <v>0.53588674064873199</v>
      </c>
      <c r="BT436" s="17">
        <v>0.37416131679514403</v>
      </c>
      <c r="BU436" s="17"/>
      <c r="BV436" s="17">
        <v>0.55856488647296598</v>
      </c>
      <c r="BW436" s="17">
        <v>0.522827964715744</v>
      </c>
      <c r="BX436" s="17"/>
      <c r="BY436" s="17">
        <v>0.49820865936733699</v>
      </c>
      <c r="BZ436" s="17"/>
      <c r="CA436" s="17">
        <v>0.65461311282482304</v>
      </c>
      <c r="CB436" s="17"/>
      <c r="CC436" s="17">
        <v>0.57132915131836104</v>
      </c>
    </row>
    <row r="437" spans="2:81" x14ac:dyDescent="0.3">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row>
    <row r="438" spans="2:81" x14ac:dyDescent="0.3">
      <c r="B438" s="6" t="s">
        <v>260</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row>
    <row r="439" spans="2:81" x14ac:dyDescent="0.3">
      <c r="B439" s="24" t="s">
        <v>94</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row>
    <row r="440" spans="2:81" x14ac:dyDescent="0.3">
      <c r="B440" t="s">
        <v>254</v>
      </c>
      <c r="C440" s="17">
        <v>0.64092027936082097</v>
      </c>
      <c r="D440" s="17">
        <v>0.62101564680945198</v>
      </c>
      <c r="E440" s="17">
        <v>0.65893917668069502</v>
      </c>
      <c r="F440" s="17"/>
      <c r="G440" s="17">
        <v>0.53920560561474096</v>
      </c>
      <c r="H440" s="17">
        <v>0.63249591647415904</v>
      </c>
      <c r="I440" s="17">
        <v>0.63575809213067103</v>
      </c>
      <c r="J440" s="17">
        <v>0.65686295351116597</v>
      </c>
      <c r="K440" s="17">
        <v>0.66203092336470604</v>
      </c>
      <c r="L440" s="17">
        <v>0.69278872915760104</v>
      </c>
      <c r="M440" s="17"/>
      <c r="N440" s="17">
        <v>0.66363601490964097</v>
      </c>
      <c r="O440" s="17">
        <v>0.688845517009682</v>
      </c>
      <c r="P440" s="17">
        <v>0.57666147507143595</v>
      </c>
      <c r="Q440" s="17">
        <v>0.62201659491717698</v>
      </c>
      <c r="R440" s="17"/>
      <c r="S440" s="17">
        <v>0.59609052879289803</v>
      </c>
      <c r="T440" s="17">
        <v>0.65977394398285405</v>
      </c>
      <c r="U440" s="17">
        <v>0.69815450423778302</v>
      </c>
      <c r="V440" s="17">
        <v>0.62594676468206101</v>
      </c>
      <c r="W440" s="17">
        <v>0.69357685922486301</v>
      </c>
      <c r="X440" s="17">
        <v>0.58745271428213597</v>
      </c>
      <c r="Y440" s="17">
        <v>0.71179025888186198</v>
      </c>
      <c r="Z440" s="17">
        <v>0.65569315813251305</v>
      </c>
      <c r="AA440" s="17">
        <v>0.60410725510223895</v>
      </c>
      <c r="AB440" s="17">
        <v>0.64329890270344103</v>
      </c>
      <c r="AC440" s="17">
        <v>0.62569136391511404</v>
      </c>
      <c r="AD440" s="17">
        <v>0.64279770351486598</v>
      </c>
      <c r="AE440" s="17"/>
      <c r="AF440" s="17">
        <v>1</v>
      </c>
      <c r="AG440" s="17">
        <v>0.48218111569724198</v>
      </c>
      <c r="AH440" s="17">
        <v>0.67027464671645898</v>
      </c>
      <c r="AI440" s="17">
        <v>0.62675505991759795</v>
      </c>
      <c r="AJ440" s="17">
        <v>0.61438747037719899</v>
      </c>
      <c r="AK440" s="17">
        <v>0.66731516139902103</v>
      </c>
      <c r="AL440" s="17">
        <v>0.64660771344530499</v>
      </c>
      <c r="AM440" s="17">
        <v>0.58866235651990295</v>
      </c>
      <c r="AN440" s="17">
        <v>0.643220821301001</v>
      </c>
      <c r="AO440" s="17">
        <v>0.62021378270448002</v>
      </c>
      <c r="AP440" s="17">
        <v>0.71265070746114401</v>
      </c>
      <c r="AQ440" s="17">
        <v>0.62687104798356497</v>
      </c>
      <c r="AR440" s="17">
        <v>0.70670044821765099</v>
      </c>
      <c r="AS440" s="17">
        <v>0.63201101731173304</v>
      </c>
      <c r="AT440" s="17">
        <v>0.530616898839817</v>
      </c>
      <c r="AU440" s="17">
        <v>0.68464976919006604</v>
      </c>
      <c r="AV440" s="17"/>
      <c r="AW440" s="17">
        <v>0.65822236702124304</v>
      </c>
      <c r="AX440" s="17">
        <v>0.61821176666377697</v>
      </c>
      <c r="AY440" s="17"/>
      <c r="AZ440" s="17">
        <v>0.69993346829612102</v>
      </c>
      <c r="BA440" s="17">
        <v>0.62777682230788101</v>
      </c>
      <c r="BB440" s="17"/>
      <c r="BC440" s="17">
        <v>0.67103796935786197</v>
      </c>
      <c r="BD440" s="17">
        <v>0.62240504289474796</v>
      </c>
      <c r="BE440" s="17"/>
      <c r="BF440" s="17">
        <v>0.66301555086003905</v>
      </c>
      <c r="BG440" s="17">
        <v>0.63914475448035402</v>
      </c>
      <c r="BH440" s="17"/>
      <c r="BI440" s="17">
        <v>0.62694751329957599</v>
      </c>
      <c r="BJ440" s="17">
        <v>0.64971795696177204</v>
      </c>
      <c r="BK440" s="17">
        <v>0.67260766016097795</v>
      </c>
      <c r="BL440" s="17">
        <v>0.61310463511050195</v>
      </c>
      <c r="BM440" s="17">
        <v>0.58264057120922597</v>
      </c>
      <c r="BN440" s="17"/>
      <c r="BO440" s="17">
        <v>0.64950585596632504</v>
      </c>
      <c r="BP440" s="17">
        <v>0.61033745260021999</v>
      </c>
      <c r="BQ440" s="17">
        <v>0.69993721825511102</v>
      </c>
      <c r="BR440" s="17">
        <v>0.646174683019347</v>
      </c>
      <c r="BS440" s="17">
        <v>0.57482771915443298</v>
      </c>
      <c r="BT440" s="17">
        <v>0.70333561785228804</v>
      </c>
      <c r="BU440" s="17"/>
      <c r="BV440" s="17">
        <v>0.647199748385759</v>
      </c>
      <c r="BW440" s="17">
        <v>0.65438855268044105</v>
      </c>
      <c r="BX440" s="17"/>
      <c r="BY440" s="17">
        <v>0.60247145143236402</v>
      </c>
      <c r="BZ440" s="17"/>
      <c r="CA440" s="17">
        <v>0.66285837414063398</v>
      </c>
      <c r="CB440" s="17"/>
      <c r="CC440" s="17">
        <v>0.64692159831771001</v>
      </c>
    </row>
    <row r="441" spans="2:81" x14ac:dyDescent="0.3">
      <c r="B441" t="s">
        <v>255</v>
      </c>
      <c r="C441" s="17">
        <v>0.57554723867973101</v>
      </c>
      <c r="D441" s="17">
        <v>0.54484572643679996</v>
      </c>
      <c r="E441" s="17">
        <v>0.60488599891550299</v>
      </c>
      <c r="F441" s="17"/>
      <c r="G441" s="17">
        <v>0.522391966168545</v>
      </c>
      <c r="H441" s="17">
        <v>0.47435715113872501</v>
      </c>
      <c r="I441" s="17">
        <v>0.57227611984021098</v>
      </c>
      <c r="J441" s="17">
        <v>0.63604681215955905</v>
      </c>
      <c r="K441" s="17">
        <v>0.590245981566903</v>
      </c>
      <c r="L441" s="17">
        <v>0.63704277839448797</v>
      </c>
      <c r="M441" s="17"/>
      <c r="N441" s="17">
        <v>0.57130763600985801</v>
      </c>
      <c r="O441" s="17">
        <v>0.59658334986617501</v>
      </c>
      <c r="P441" s="17">
        <v>0.55112203575283403</v>
      </c>
      <c r="Q441" s="17">
        <v>0.57812851054826597</v>
      </c>
      <c r="R441" s="17"/>
      <c r="S441" s="17">
        <v>0.53122953364673997</v>
      </c>
      <c r="T441" s="17">
        <v>0.56881632789820602</v>
      </c>
      <c r="U441" s="17">
        <v>0.65733271920231695</v>
      </c>
      <c r="V441" s="17">
        <v>0.53214191615061501</v>
      </c>
      <c r="W441" s="17">
        <v>0.66966768041803104</v>
      </c>
      <c r="X441" s="17">
        <v>0.48392885498827198</v>
      </c>
      <c r="Y441" s="17">
        <v>0.54057566847734595</v>
      </c>
      <c r="Z441" s="17">
        <v>0.52924323284366004</v>
      </c>
      <c r="AA441" s="17">
        <v>0.61692365842617602</v>
      </c>
      <c r="AB441" s="17">
        <v>0.64882215512393604</v>
      </c>
      <c r="AC441" s="17">
        <v>0.57503857772348199</v>
      </c>
      <c r="AD441" s="17">
        <v>0.563596133120283</v>
      </c>
      <c r="AE441" s="17"/>
      <c r="AF441" s="17">
        <v>0.79941082222636395</v>
      </c>
      <c r="AG441" s="17">
        <v>0.58814468345836401</v>
      </c>
      <c r="AH441" s="17">
        <v>0.60408662994566298</v>
      </c>
      <c r="AI441" s="17">
        <v>0.49373065468270899</v>
      </c>
      <c r="AJ441" s="17">
        <v>0.66660415415833996</v>
      </c>
      <c r="AK441" s="17">
        <v>0.576345329093778</v>
      </c>
      <c r="AL441" s="17">
        <v>0.58727933285147405</v>
      </c>
      <c r="AM441" s="17">
        <v>0.60494924604349598</v>
      </c>
      <c r="AN441" s="17">
        <v>0.58707995994994</v>
      </c>
      <c r="AO441" s="17">
        <v>0.56495037900941203</v>
      </c>
      <c r="AP441" s="17">
        <v>0.51413161036490196</v>
      </c>
      <c r="AQ441" s="17">
        <v>0.56010118016838595</v>
      </c>
      <c r="AR441" s="17">
        <v>0.55489775905724104</v>
      </c>
      <c r="AS441" s="17">
        <v>0.47118167251656101</v>
      </c>
      <c r="AT441" s="17">
        <v>0.51024612518307599</v>
      </c>
      <c r="AU441" s="17">
        <v>0.55714145064689902</v>
      </c>
      <c r="AV441" s="17"/>
      <c r="AW441" s="17">
        <v>0.59218890570233396</v>
      </c>
      <c r="AX441" s="17">
        <v>0.54963037818854699</v>
      </c>
      <c r="AY441" s="17"/>
      <c r="AZ441" s="17">
        <v>0.62946354703491003</v>
      </c>
      <c r="BA441" s="17">
        <v>0.56353896229093603</v>
      </c>
      <c r="BB441" s="17"/>
      <c r="BC441" s="17">
        <v>0.60975064082542496</v>
      </c>
      <c r="BD441" s="17">
        <v>0.553376689352859</v>
      </c>
      <c r="BE441" s="17"/>
      <c r="BF441" s="17">
        <v>0.65320061422496001</v>
      </c>
      <c r="BG441" s="17">
        <v>0.56930719314158995</v>
      </c>
      <c r="BH441" s="17"/>
      <c r="BI441" s="17">
        <v>0.53762608892014196</v>
      </c>
      <c r="BJ441" s="17">
        <v>0.59897101206610204</v>
      </c>
      <c r="BK441" s="17">
        <v>0.64182764197952302</v>
      </c>
      <c r="BL441" s="17">
        <v>0.488631618553999</v>
      </c>
      <c r="BM441" s="17">
        <v>0.53882589316317897</v>
      </c>
      <c r="BN441" s="17"/>
      <c r="BO441" s="17">
        <v>0.58904359870312295</v>
      </c>
      <c r="BP441" s="17">
        <v>0.50969277663651602</v>
      </c>
      <c r="BQ441" s="17">
        <v>0.64194601011641295</v>
      </c>
      <c r="BR441" s="17">
        <v>0.52918479808804397</v>
      </c>
      <c r="BS441" s="17">
        <v>0.59271842439593203</v>
      </c>
      <c r="BT441" s="17">
        <v>0.62213725621906102</v>
      </c>
      <c r="BU441" s="17"/>
      <c r="BV441" s="17">
        <v>0.58653729887879802</v>
      </c>
      <c r="BW441" s="17">
        <v>0.622032186637963</v>
      </c>
      <c r="BX441" s="17"/>
      <c r="BY441" s="17">
        <v>0.51650499455405097</v>
      </c>
      <c r="BZ441" s="17"/>
      <c r="CA441" s="17">
        <v>0.59049631949958603</v>
      </c>
      <c r="CB441" s="17"/>
      <c r="CC441" s="17">
        <v>0.59729418523811095</v>
      </c>
    </row>
    <row r="442" spans="2:81" x14ac:dyDescent="0.3">
      <c r="B442" t="s">
        <v>256</v>
      </c>
      <c r="C442" s="17">
        <v>0.56446794483729401</v>
      </c>
      <c r="D442" s="17">
        <v>0.50571566116993705</v>
      </c>
      <c r="E442" s="17">
        <v>0.62011672877808299</v>
      </c>
      <c r="F442" s="17"/>
      <c r="G442" s="17">
        <v>0.60200869981282701</v>
      </c>
      <c r="H442" s="17">
        <v>0.59923111633192405</v>
      </c>
      <c r="I442" s="17">
        <v>0.59549969046014295</v>
      </c>
      <c r="J442" s="17">
        <v>0.576589951095546</v>
      </c>
      <c r="K442" s="17">
        <v>0.53926202413186797</v>
      </c>
      <c r="L442" s="17">
        <v>0.49308665771219701</v>
      </c>
      <c r="M442" s="17"/>
      <c r="N442" s="17">
        <v>0.55745373721039904</v>
      </c>
      <c r="O442" s="17">
        <v>0.58838673361035598</v>
      </c>
      <c r="P442" s="17">
        <v>0.54296867200793097</v>
      </c>
      <c r="Q442" s="17">
        <v>0.56617889342178096</v>
      </c>
      <c r="R442" s="17"/>
      <c r="S442" s="17">
        <v>0.53382837211195899</v>
      </c>
      <c r="T442" s="17">
        <v>0.52113362441650302</v>
      </c>
      <c r="U442" s="17">
        <v>0.62717113459314999</v>
      </c>
      <c r="V442" s="17">
        <v>0.580132061118244</v>
      </c>
      <c r="W442" s="17">
        <v>0.55196368942585905</v>
      </c>
      <c r="X442" s="17">
        <v>0.56740056712468501</v>
      </c>
      <c r="Y442" s="17">
        <v>0.53915217004815696</v>
      </c>
      <c r="Z442" s="17">
        <v>0.51220205699358201</v>
      </c>
      <c r="AA442" s="17">
        <v>0.61544008720882604</v>
      </c>
      <c r="AB442" s="17">
        <v>0.60972852090599705</v>
      </c>
      <c r="AC442" s="17">
        <v>0.53137667496519403</v>
      </c>
      <c r="AD442" s="17">
        <v>0.56976674244877001</v>
      </c>
      <c r="AE442" s="17"/>
      <c r="AF442" s="17">
        <v>0.69564363510856297</v>
      </c>
      <c r="AG442" s="17">
        <v>0.51805846551607504</v>
      </c>
      <c r="AH442" s="17">
        <v>0.64069996997108203</v>
      </c>
      <c r="AI442" s="17">
        <v>0.57095906796657503</v>
      </c>
      <c r="AJ442" s="17">
        <v>0.54704922368753195</v>
      </c>
      <c r="AK442" s="17">
        <v>0.57355191973192299</v>
      </c>
      <c r="AL442" s="17">
        <v>0.62818408753950095</v>
      </c>
      <c r="AM442" s="17">
        <v>0.54102690162802303</v>
      </c>
      <c r="AN442" s="17">
        <v>0.48131269397474102</v>
      </c>
      <c r="AO442" s="17">
        <v>0.54023471154236202</v>
      </c>
      <c r="AP442" s="17">
        <v>0.58797337421720797</v>
      </c>
      <c r="AQ442" s="17">
        <v>0.57370411663610998</v>
      </c>
      <c r="AR442" s="17">
        <v>0.558914445638244</v>
      </c>
      <c r="AS442" s="17">
        <v>0.55071155601573196</v>
      </c>
      <c r="AT442" s="17">
        <v>0.46397223020078998</v>
      </c>
      <c r="AU442" s="17">
        <v>0.60316423425486398</v>
      </c>
      <c r="AV442" s="17"/>
      <c r="AW442" s="17">
        <v>0.55762097078640505</v>
      </c>
      <c r="AX442" s="17">
        <v>0.57381533297892695</v>
      </c>
      <c r="AY442" s="17"/>
      <c r="AZ442" s="17">
        <v>0.62621215448865297</v>
      </c>
      <c r="BA442" s="17">
        <v>0.55071623301724604</v>
      </c>
      <c r="BB442" s="17"/>
      <c r="BC442" s="17">
        <v>0.61962575663300201</v>
      </c>
      <c r="BD442" s="17">
        <v>0.53271145921609697</v>
      </c>
      <c r="BE442" s="17"/>
      <c r="BF442" s="17">
        <v>0.63014044142232395</v>
      </c>
      <c r="BG442" s="17">
        <v>0.55919065500389498</v>
      </c>
      <c r="BH442" s="17"/>
      <c r="BI442" s="17">
        <v>0.47496505700136299</v>
      </c>
      <c r="BJ442" s="17">
        <v>0.63622430817505504</v>
      </c>
      <c r="BK442" s="17">
        <v>0.539905820138878</v>
      </c>
      <c r="BL442" s="17">
        <v>0.48703212687525299</v>
      </c>
      <c r="BM442" s="17">
        <v>0.512743967965679</v>
      </c>
      <c r="BN442" s="17"/>
      <c r="BO442" s="17">
        <v>0.62874395035660502</v>
      </c>
      <c r="BP442" s="17">
        <v>0.50021656997264896</v>
      </c>
      <c r="BQ442" s="17">
        <v>0.57564037746263397</v>
      </c>
      <c r="BR442" s="17">
        <v>0.48830713814767202</v>
      </c>
      <c r="BS442" s="17">
        <v>0.59345136630260698</v>
      </c>
      <c r="BT442" s="17">
        <v>0.61748341728305201</v>
      </c>
      <c r="BU442" s="17"/>
      <c r="BV442" s="17">
        <v>0.63913803177873996</v>
      </c>
      <c r="BW442" s="17">
        <v>0.63082013906913503</v>
      </c>
      <c r="BX442" s="17"/>
      <c r="BY442" s="17">
        <v>0.60549408030630703</v>
      </c>
      <c r="BZ442" s="17"/>
      <c r="CA442" s="17">
        <v>0.65844446132899903</v>
      </c>
      <c r="CB442" s="17"/>
      <c r="CC442" s="17">
        <v>0.64727924491878797</v>
      </c>
    </row>
    <row r="443" spans="2:81" x14ac:dyDescent="0.3">
      <c r="B443" t="s">
        <v>257</v>
      </c>
      <c r="C443" s="17">
        <v>0.52101764431706199</v>
      </c>
      <c r="D443" s="17">
        <v>0.51507238110991704</v>
      </c>
      <c r="E443" s="17">
        <v>0.52596895477677297</v>
      </c>
      <c r="F443" s="17"/>
      <c r="G443" s="17">
        <v>0.54939596596845697</v>
      </c>
      <c r="H443" s="17">
        <v>0.53517072524958198</v>
      </c>
      <c r="I443" s="17">
        <v>0.49815440013154899</v>
      </c>
      <c r="J443" s="17">
        <v>0.54779726001903095</v>
      </c>
      <c r="K443" s="17">
        <v>0.500103932684964</v>
      </c>
      <c r="L443" s="17">
        <v>0.50141297032641097</v>
      </c>
      <c r="M443" s="17"/>
      <c r="N443" s="17">
        <v>0.57546545002983396</v>
      </c>
      <c r="O443" s="17">
        <v>0.56652436507440196</v>
      </c>
      <c r="P443" s="17">
        <v>0.46220548427212299</v>
      </c>
      <c r="Q443" s="17">
        <v>0.46876780962916598</v>
      </c>
      <c r="R443" s="17"/>
      <c r="S443" s="17">
        <v>0.50003951468902796</v>
      </c>
      <c r="T443" s="17">
        <v>0.50022151920474101</v>
      </c>
      <c r="U443" s="17">
        <v>0.52594109270469402</v>
      </c>
      <c r="V443" s="17">
        <v>0.54473027286903797</v>
      </c>
      <c r="W443" s="17">
        <v>0.56432228358472403</v>
      </c>
      <c r="X443" s="17">
        <v>0.47872522975772802</v>
      </c>
      <c r="Y443" s="17">
        <v>0.47186831104263599</v>
      </c>
      <c r="Z443" s="17">
        <v>0.55494219895486696</v>
      </c>
      <c r="AA443" s="17">
        <v>0.53854307794602796</v>
      </c>
      <c r="AB443" s="17">
        <v>0.52406811328949798</v>
      </c>
      <c r="AC443" s="17">
        <v>0.59176610496770599</v>
      </c>
      <c r="AD443" s="17">
        <v>0.54650492699342801</v>
      </c>
      <c r="AE443" s="17"/>
      <c r="AF443" s="17">
        <v>0.58070964887250898</v>
      </c>
      <c r="AG443" s="17">
        <v>0.48296218643203398</v>
      </c>
      <c r="AH443" s="17">
        <v>0.526596376426264</v>
      </c>
      <c r="AI443" s="17">
        <v>0.47061234819238001</v>
      </c>
      <c r="AJ443" s="17">
        <v>0.51460240550787695</v>
      </c>
      <c r="AK443" s="17">
        <v>0.53850016266970802</v>
      </c>
      <c r="AL443" s="17">
        <v>0.55597852067028397</v>
      </c>
      <c r="AM443" s="17">
        <v>0.49957707278278002</v>
      </c>
      <c r="AN443" s="17">
        <v>0.47242815152263201</v>
      </c>
      <c r="AO443" s="17">
        <v>0.49635065689074098</v>
      </c>
      <c r="AP443" s="17">
        <v>0.54122601381187796</v>
      </c>
      <c r="AQ443" s="17">
        <v>0.51080052547157195</v>
      </c>
      <c r="AR443" s="17">
        <v>0.57315856389457398</v>
      </c>
      <c r="AS443" s="17">
        <v>0.34343133160623401</v>
      </c>
      <c r="AT443" s="17">
        <v>0.54790883547709202</v>
      </c>
      <c r="AU443" s="17">
        <v>0.64392952719753604</v>
      </c>
      <c r="AV443" s="17"/>
      <c r="AW443" s="17">
        <v>0.53133628448338799</v>
      </c>
      <c r="AX443" s="17">
        <v>0.50499595684541398</v>
      </c>
      <c r="AY443" s="17"/>
      <c r="AZ443" s="17">
        <v>0.54011488950050102</v>
      </c>
      <c r="BA443" s="17">
        <v>0.51676429305056504</v>
      </c>
      <c r="BB443" s="17"/>
      <c r="BC443" s="17">
        <v>0.54600279309657795</v>
      </c>
      <c r="BD443" s="17">
        <v>0.50232798635614495</v>
      </c>
      <c r="BE443" s="17"/>
      <c r="BF443" s="17">
        <v>0.52739703499496904</v>
      </c>
      <c r="BG443" s="17">
        <v>0.52050501124662296</v>
      </c>
      <c r="BH443" s="17"/>
      <c r="BI443" s="17">
        <v>0.468299539009223</v>
      </c>
      <c r="BJ443" s="17">
        <v>0.557712006892773</v>
      </c>
      <c r="BK443" s="17">
        <v>0.56031558452750196</v>
      </c>
      <c r="BL443" s="17">
        <v>0.46694283281966997</v>
      </c>
      <c r="BM443" s="17">
        <v>0.48083784183898698</v>
      </c>
      <c r="BN443" s="17"/>
      <c r="BO443" s="17">
        <v>0.57253020575039204</v>
      </c>
      <c r="BP443" s="17">
        <v>0.48248360740067497</v>
      </c>
      <c r="BQ443" s="17">
        <v>0.52795972971865601</v>
      </c>
      <c r="BR443" s="17">
        <v>0.464809887916529</v>
      </c>
      <c r="BS443" s="17">
        <v>0.57977671907831996</v>
      </c>
      <c r="BT443" s="17">
        <v>0.53689911063625295</v>
      </c>
      <c r="BU443" s="17"/>
      <c r="BV443" s="17">
        <v>0.57613220397103504</v>
      </c>
      <c r="BW443" s="17">
        <v>0.52354752408134697</v>
      </c>
      <c r="BX443" s="17"/>
      <c r="BY443" s="17">
        <v>0.48394055613312698</v>
      </c>
      <c r="BZ443" s="17"/>
      <c r="CA443" s="17">
        <v>0.58607410702788798</v>
      </c>
      <c r="CB443" s="17"/>
      <c r="CC443" s="17">
        <v>0.559005293028638</v>
      </c>
    </row>
    <row r="444" spans="2:81" x14ac:dyDescent="0.3">
      <c r="B444" t="s">
        <v>258</v>
      </c>
      <c r="C444" s="17">
        <v>0.51308294290112599</v>
      </c>
      <c r="D444" s="17">
        <v>0.51524371614007303</v>
      </c>
      <c r="E444" s="17">
        <v>0.51008810140627703</v>
      </c>
      <c r="F444" s="17"/>
      <c r="G444" s="17">
        <v>0.47837203295102199</v>
      </c>
      <c r="H444" s="17">
        <v>0.468762711393929</v>
      </c>
      <c r="I444" s="17">
        <v>0.514287537521113</v>
      </c>
      <c r="J444" s="17">
        <v>0.54994547372834601</v>
      </c>
      <c r="K444" s="17">
        <v>0.52498544657557999</v>
      </c>
      <c r="L444" s="17">
        <v>0.53345381333048503</v>
      </c>
      <c r="M444" s="17"/>
      <c r="N444" s="17">
        <v>0.55084764732825797</v>
      </c>
      <c r="O444" s="17">
        <v>0.52092037067604302</v>
      </c>
      <c r="P444" s="17">
        <v>0.49424458142906802</v>
      </c>
      <c r="Q444" s="17">
        <v>0.47861537155035699</v>
      </c>
      <c r="R444" s="17"/>
      <c r="S444" s="17">
        <v>0.50715360747015503</v>
      </c>
      <c r="T444" s="17">
        <v>0.49966627027280103</v>
      </c>
      <c r="U444" s="17">
        <v>0.52245231770771605</v>
      </c>
      <c r="V444" s="17">
        <v>0.49938056138129699</v>
      </c>
      <c r="W444" s="17">
        <v>0.48955601397443899</v>
      </c>
      <c r="X444" s="17">
        <v>0.44429019931700198</v>
      </c>
      <c r="Y444" s="17">
        <v>0.508308243356138</v>
      </c>
      <c r="Z444" s="17">
        <v>0.58207342228522096</v>
      </c>
      <c r="AA444" s="17">
        <v>0.48327335826519402</v>
      </c>
      <c r="AB444" s="17">
        <v>0.58249170764715696</v>
      </c>
      <c r="AC444" s="17">
        <v>0.54174064652236498</v>
      </c>
      <c r="AD444" s="17">
        <v>0.65130840718649596</v>
      </c>
      <c r="AE444" s="17"/>
      <c r="AF444" s="17">
        <v>0.79180963162027396</v>
      </c>
      <c r="AG444" s="17">
        <v>0.51145081759051703</v>
      </c>
      <c r="AH444" s="17">
        <v>0.49137904582708303</v>
      </c>
      <c r="AI444" s="17">
        <v>0.46593492225407701</v>
      </c>
      <c r="AJ444" s="17">
        <v>0.51780514682134604</v>
      </c>
      <c r="AK444" s="17">
        <v>0.52252831464962801</v>
      </c>
      <c r="AL444" s="17">
        <v>0.520392428337353</v>
      </c>
      <c r="AM444" s="17">
        <v>0.47945113732824401</v>
      </c>
      <c r="AN444" s="17">
        <v>0.48155077874331398</v>
      </c>
      <c r="AO444" s="17">
        <v>0.53886564217421296</v>
      </c>
      <c r="AP444" s="17">
        <v>0.57229146610581305</v>
      </c>
      <c r="AQ444" s="17">
        <v>0.50411911454079905</v>
      </c>
      <c r="AR444" s="17">
        <v>0.60412419758283797</v>
      </c>
      <c r="AS444" s="17">
        <v>0.501033358578163</v>
      </c>
      <c r="AT444" s="17">
        <v>0.39866042582769101</v>
      </c>
      <c r="AU444" s="17">
        <v>0.50298608593285299</v>
      </c>
      <c r="AV444" s="17"/>
      <c r="AW444" s="17">
        <v>0.51943587444754102</v>
      </c>
      <c r="AX444" s="17">
        <v>0.50518917532135799</v>
      </c>
      <c r="AY444" s="17"/>
      <c r="AZ444" s="17">
        <v>0.54352453553486402</v>
      </c>
      <c r="BA444" s="17">
        <v>0.50630297095547705</v>
      </c>
      <c r="BB444" s="17"/>
      <c r="BC444" s="17">
        <v>0.52643917155168196</v>
      </c>
      <c r="BD444" s="17">
        <v>0.50533886808038997</v>
      </c>
      <c r="BE444" s="17"/>
      <c r="BF444" s="17">
        <v>0.53138373487321799</v>
      </c>
      <c r="BG444" s="17">
        <v>0.51161233361353098</v>
      </c>
      <c r="BH444" s="17"/>
      <c r="BI444" s="17">
        <v>0.41474386190027202</v>
      </c>
      <c r="BJ444" s="17">
        <v>0.55500339951165301</v>
      </c>
      <c r="BK444" s="17">
        <v>0.49416971893758199</v>
      </c>
      <c r="BL444" s="17">
        <v>0.47285903465548701</v>
      </c>
      <c r="BM444" s="17">
        <v>0.59882227745510497</v>
      </c>
      <c r="BN444" s="17"/>
      <c r="BO444" s="17">
        <v>0.56121495254438702</v>
      </c>
      <c r="BP444" s="17">
        <v>0.41819714778374401</v>
      </c>
      <c r="BQ444" s="17">
        <v>0.54422694891516898</v>
      </c>
      <c r="BR444" s="17">
        <v>0.48006082749364098</v>
      </c>
      <c r="BS444" s="17">
        <v>0.59081188766868198</v>
      </c>
      <c r="BT444" s="17">
        <v>0.539600585478754</v>
      </c>
      <c r="BU444" s="17"/>
      <c r="BV444" s="17">
        <v>0.56904442451985104</v>
      </c>
      <c r="BW444" s="17">
        <v>0.52896109629908405</v>
      </c>
      <c r="BX444" s="17"/>
      <c r="BY444" s="17">
        <v>0.46011513172621399</v>
      </c>
      <c r="BZ444" s="17"/>
      <c r="CA444" s="17">
        <v>0.57713049041713005</v>
      </c>
      <c r="CB444" s="17"/>
      <c r="CC444" s="17">
        <v>0.59064629173599303</v>
      </c>
    </row>
    <row r="445" spans="2:81" x14ac:dyDescent="0.3">
      <c r="B445" t="s">
        <v>259</v>
      </c>
      <c r="C445" s="17">
        <v>0.45916526060202301</v>
      </c>
      <c r="D445" s="17">
        <v>0.452465147261773</v>
      </c>
      <c r="E445" s="17">
        <v>0.46357418725754401</v>
      </c>
      <c r="F445" s="17"/>
      <c r="G445" s="17">
        <v>0.52649694659665403</v>
      </c>
      <c r="H445" s="17">
        <v>0.45433969689367998</v>
      </c>
      <c r="I445" s="17">
        <v>0.436786336311485</v>
      </c>
      <c r="J445" s="17">
        <v>0.44121659855045398</v>
      </c>
      <c r="K445" s="17">
        <v>0.45834773349305902</v>
      </c>
      <c r="L445" s="17">
        <v>0.451358490157939</v>
      </c>
      <c r="M445" s="17"/>
      <c r="N445" s="17">
        <v>0.475712868876213</v>
      </c>
      <c r="O445" s="17">
        <v>0.48207569019680602</v>
      </c>
      <c r="P445" s="17">
        <v>0.42854690483095098</v>
      </c>
      <c r="Q445" s="17">
        <v>0.443668060160891</v>
      </c>
      <c r="R445" s="17"/>
      <c r="S445" s="17">
        <v>0.48320504460665398</v>
      </c>
      <c r="T445" s="17">
        <v>0.45124834551644</v>
      </c>
      <c r="U445" s="17">
        <v>0.41899210324932601</v>
      </c>
      <c r="V445" s="17">
        <v>0.40988436270909401</v>
      </c>
      <c r="W445" s="17">
        <v>0.469701790786138</v>
      </c>
      <c r="X445" s="17">
        <v>0.48348847920153099</v>
      </c>
      <c r="Y445" s="17">
        <v>0.45043295311711201</v>
      </c>
      <c r="Z445" s="17">
        <v>0.51076711845534895</v>
      </c>
      <c r="AA445" s="17">
        <v>0.43978457226462703</v>
      </c>
      <c r="AB445" s="17">
        <v>0.50978137780413701</v>
      </c>
      <c r="AC445" s="17">
        <v>0.36990934945689302</v>
      </c>
      <c r="AD445" s="17">
        <v>0.56160839200156398</v>
      </c>
      <c r="AE445" s="17"/>
      <c r="AF445" s="17">
        <v>0.79941082222636395</v>
      </c>
      <c r="AG445" s="17">
        <v>0.50468408886778804</v>
      </c>
      <c r="AH445" s="17">
        <v>0.46113164199822698</v>
      </c>
      <c r="AI445" s="17">
        <v>0.391174806469481</v>
      </c>
      <c r="AJ445" s="17">
        <v>0.47446215955521098</v>
      </c>
      <c r="AK445" s="17">
        <v>0.48256814820253302</v>
      </c>
      <c r="AL445" s="17">
        <v>0.49688336918289799</v>
      </c>
      <c r="AM445" s="17">
        <v>0.42890409782626898</v>
      </c>
      <c r="AN445" s="17">
        <v>0.48814267027282798</v>
      </c>
      <c r="AO445" s="17">
        <v>0.39340256214635699</v>
      </c>
      <c r="AP445" s="17">
        <v>0.47767421821116701</v>
      </c>
      <c r="AQ445" s="17">
        <v>0.40670003083942002</v>
      </c>
      <c r="AR445" s="17">
        <v>0.44006512489787902</v>
      </c>
      <c r="AS445" s="17">
        <v>0.54540651903558801</v>
      </c>
      <c r="AT445" s="17">
        <v>0.38230436639836601</v>
      </c>
      <c r="AU445" s="17">
        <v>0.49525679994195898</v>
      </c>
      <c r="AV445" s="17"/>
      <c r="AW445" s="17">
        <v>0.43143853756258499</v>
      </c>
      <c r="AX445" s="17">
        <v>0.4965951388505</v>
      </c>
      <c r="AY445" s="17"/>
      <c r="AZ445" s="17">
        <v>0.46370951683725298</v>
      </c>
      <c r="BA445" s="17">
        <v>0.458153160802929</v>
      </c>
      <c r="BB445" s="17"/>
      <c r="BC445" s="17">
        <v>0.48453321969248198</v>
      </c>
      <c r="BD445" s="17">
        <v>0.441621780301033</v>
      </c>
      <c r="BE445" s="17"/>
      <c r="BF445" s="17">
        <v>0.48492286507396298</v>
      </c>
      <c r="BG445" s="17">
        <v>0.45709543911995798</v>
      </c>
      <c r="BH445" s="17"/>
      <c r="BI445" s="17">
        <v>0.389972706079731</v>
      </c>
      <c r="BJ445" s="17">
        <v>0.50865864840548303</v>
      </c>
      <c r="BK445" s="17">
        <v>0.508487690382741</v>
      </c>
      <c r="BL445" s="17">
        <v>0.35866256754304199</v>
      </c>
      <c r="BM445" s="17">
        <v>0.58847670193944401</v>
      </c>
      <c r="BN445" s="17"/>
      <c r="BO445" s="17">
        <v>0.49409541801337498</v>
      </c>
      <c r="BP445" s="17">
        <v>0.39473077414074198</v>
      </c>
      <c r="BQ445" s="17">
        <v>0.51652117917718698</v>
      </c>
      <c r="BR445" s="17">
        <v>0.400362446070267</v>
      </c>
      <c r="BS445" s="17">
        <v>0.57430951699634702</v>
      </c>
      <c r="BT445" s="17">
        <v>0.44820789891549001</v>
      </c>
      <c r="BU445" s="17"/>
      <c r="BV445" s="17">
        <v>0.50038666016545696</v>
      </c>
      <c r="BW445" s="17">
        <v>0.52400094897056204</v>
      </c>
      <c r="BX445" s="17"/>
      <c r="BY445" s="17">
        <v>0.45145867396836598</v>
      </c>
      <c r="BZ445" s="17"/>
      <c r="CA445" s="17">
        <v>0.49745580578736698</v>
      </c>
      <c r="CB445" s="17"/>
      <c r="CC445" s="17">
        <v>0.53202172886591204</v>
      </c>
    </row>
    <row r="446" spans="2:81" x14ac:dyDescent="0.3">
      <c r="B446" t="s">
        <v>92</v>
      </c>
      <c r="C446" s="17">
        <v>3.7475892707334202E-2</v>
      </c>
      <c r="D446" s="17">
        <v>3.7585841890856703E-2</v>
      </c>
      <c r="E446" s="17">
        <v>3.7516349389249103E-2</v>
      </c>
      <c r="F446" s="17"/>
      <c r="G446" s="17">
        <v>3.1553232664797599E-2</v>
      </c>
      <c r="H446" s="17">
        <v>2.9674995403736699E-2</v>
      </c>
      <c r="I446" s="17">
        <v>2.75826477210772E-2</v>
      </c>
      <c r="J446" s="17">
        <v>3.4008120736257502E-2</v>
      </c>
      <c r="K446" s="17">
        <v>5.21255639888046E-2</v>
      </c>
      <c r="L446" s="17">
        <v>4.8779045246849999E-2</v>
      </c>
      <c r="M446" s="17"/>
      <c r="N446" s="17">
        <v>1.99161198112234E-2</v>
      </c>
      <c r="O446" s="17">
        <v>3.4093961261031099E-2</v>
      </c>
      <c r="P446" s="17">
        <v>4.2812505806738899E-2</v>
      </c>
      <c r="Q446" s="17">
        <v>5.5556293373857098E-2</v>
      </c>
      <c r="R446" s="17"/>
      <c r="S446" s="17">
        <v>3.6799970522286098E-2</v>
      </c>
      <c r="T446" s="17">
        <v>4.2901551298156503E-2</v>
      </c>
      <c r="U446" s="17">
        <v>4.4595677009501802E-2</v>
      </c>
      <c r="V446" s="17">
        <v>2.32704696229304E-2</v>
      </c>
      <c r="W446" s="17">
        <v>2.6336760886712999E-2</v>
      </c>
      <c r="X446" s="17">
        <v>5.9350016201871997E-2</v>
      </c>
      <c r="Y446" s="17">
        <v>2.1047604563157799E-2</v>
      </c>
      <c r="Z446" s="17">
        <v>2.1541180700557799E-2</v>
      </c>
      <c r="AA446" s="17">
        <v>5.10273393382066E-2</v>
      </c>
      <c r="AB446" s="17">
        <v>3.30897511413469E-2</v>
      </c>
      <c r="AC446" s="17">
        <v>2.85118364354114E-2</v>
      </c>
      <c r="AD446" s="17">
        <v>4.4376475987823398E-2</v>
      </c>
      <c r="AE446" s="17"/>
      <c r="AF446" s="17">
        <v>0</v>
      </c>
      <c r="AG446" s="17">
        <v>3.0906601336076301E-2</v>
      </c>
      <c r="AH446" s="17">
        <v>5.5983628917661399E-2</v>
      </c>
      <c r="AI446" s="17">
        <v>8.2045638329311901E-2</v>
      </c>
      <c r="AJ446" s="17">
        <v>4.3542725670625899E-2</v>
      </c>
      <c r="AK446" s="17">
        <v>3.1678723849128503E-2</v>
      </c>
      <c r="AL446" s="17">
        <v>1.51086604359517E-2</v>
      </c>
      <c r="AM446" s="17">
        <v>4.8362453877583103E-2</v>
      </c>
      <c r="AN446" s="17">
        <v>3.4681391536078202E-2</v>
      </c>
      <c r="AO446" s="17">
        <v>2.50487259769628E-2</v>
      </c>
      <c r="AP446" s="17">
        <v>1.8369328795558901E-2</v>
      </c>
      <c r="AQ446" s="17">
        <v>3.8184002653647402E-2</v>
      </c>
      <c r="AR446" s="17">
        <v>3.1107487415506799E-2</v>
      </c>
      <c r="AS446" s="17">
        <v>0</v>
      </c>
      <c r="AT446" s="17">
        <v>4.9544606806049399E-2</v>
      </c>
      <c r="AU446" s="17">
        <v>9.8356352873914393E-3</v>
      </c>
      <c r="AV446" s="17"/>
      <c r="AW446" s="17">
        <v>3.3140676894942198E-2</v>
      </c>
      <c r="AX446" s="17">
        <v>4.4050339310056197E-2</v>
      </c>
      <c r="AY446" s="17"/>
      <c r="AZ446" s="17">
        <v>3.4903750884559097E-2</v>
      </c>
      <c r="BA446" s="17">
        <v>3.8048761860681797E-2</v>
      </c>
      <c r="BB446" s="17"/>
      <c r="BC446" s="17">
        <v>2.6198240558039598E-2</v>
      </c>
      <c r="BD446" s="17">
        <v>4.5928651916795599E-2</v>
      </c>
      <c r="BE446" s="17"/>
      <c r="BF446" s="17">
        <v>2.66078180197265E-2</v>
      </c>
      <c r="BG446" s="17">
        <v>3.8349226036200099E-2</v>
      </c>
      <c r="BH446" s="17"/>
      <c r="BI446" s="17">
        <v>4.3796280876348001E-2</v>
      </c>
      <c r="BJ446" s="17">
        <v>2.1509118627151901E-2</v>
      </c>
      <c r="BK446" s="17">
        <v>2.66261210041388E-2</v>
      </c>
      <c r="BL446" s="17">
        <v>5.1831793441185901E-2</v>
      </c>
      <c r="BM446" s="17">
        <v>7.6890294909444601E-2</v>
      </c>
      <c r="BN446" s="17"/>
      <c r="BO446" s="17">
        <v>2.1158496949598801E-2</v>
      </c>
      <c r="BP446" s="17">
        <v>3.62238392576478E-2</v>
      </c>
      <c r="BQ446" s="17">
        <v>2.3133033124967801E-2</v>
      </c>
      <c r="BR446" s="17">
        <v>3.8993858814784801E-2</v>
      </c>
      <c r="BS446" s="17">
        <v>4.0576696702965001E-2</v>
      </c>
      <c r="BT446" s="17">
        <v>6.9486656058546106E-2</v>
      </c>
      <c r="BU446" s="17"/>
      <c r="BV446" s="17">
        <v>2.19133826120863E-2</v>
      </c>
      <c r="BW446" s="17">
        <v>2.0759318290820498E-2</v>
      </c>
      <c r="BX446" s="17"/>
      <c r="BY446" s="17">
        <v>2.6612605965709499E-2</v>
      </c>
      <c r="BZ446" s="17"/>
      <c r="CA446" s="17">
        <v>1.8533682317141201E-2</v>
      </c>
      <c r="CB446" s="17"/>
      <c r="CC446" s="17">
        <v>2.0380667971111099E-2</v>
      </c>
    </row>
    <row r="447" spans="2:81" x14ac:dyDescent="0.3">
      <c r="B447" t="s">
        <v>114</v>
      </c>
      <c r="C447" s="17">
        <v>3.6354956286092997E-2</v>
      </c>
      <c r="D447" s="17">
        <v>4.0923159707335399E-2</v>
      </c>
      <c r="E447" s="17">
        <v>3.2037885304349402E-2</v>
      </c>
      <c r="F447" s="17"/>
      <c r="G447" s="17">
        <v>1.7991705595442799E-2</v>
      </c>
      <c r="H447" s="17">
        <v>1.3601512681658001E-2</v>
      </c>
      <c r="I447" s="17">
        <v>2.7233226131223202E-2</v>
      </c>
      <c r="J447" s="17">
        <v>2.8773532371669099E-2</v>
      </c>
      <c r="K447" s="17">
        <v>7.4249317887452496E-2</v>
      </c>
      <c r="L447" s="17">
        <v>5.5248727823903401E-2</v>
      </c>
      <c r="M447" s="17"/>
      <c r="N447" s="17">
        <v>3.3199169022313603E-2</v>
      </c>
      <c r="O447" s="17">
        <v>2.8757692698505699E-2</v>
      </c>
      <c r="P447" s="17">
        <v>4.1586945312378797E-2</v>
      </c>
      <c r="Q447" s="17">
        <v>4.1580235835697803E-2</v>
      </c>
      <c r="R447" s="17"/>
      <c r="S447" s="17">
        <v>2.7847178584388E-2</v>
      </c>
      <c r="T447" s="17">
        <v>4.8834376047486298E-2</v>
      </c>
      <c r="U447" s="17">
        <v>2.7317097173316301E-2</v>
      </c>
      <c r="V447" s="17">
        <v>6.5286389028140504E-2</v>
      </c>
      <c r="W447" s="17">
        <v>1.9703947630401401E-2</v>
      </c>
      <c r="X447" s="17">
        <v>6.1070413391624903E-2</v>
      </c>
      <c r="Y447" s="17">
        <v>1.67409390827566E-2</v>
      </c>
      <c r="Z447" s="17">
        <v>5.4424924501665403E-2</v>
      </c>
      <c r="AA447" s="17">
        <v>1.26836964748538E-2</v>
      </c>
      <c r="AB447" s="17">
        <v>3.2696785968515198E-2</v>
      </c>
      <c r="AC447" s="17">
        <v>4.49075815407525E-2</v>
      </c>
      <c r="AD447" s="17">
        <v>3.5691218143733897E-2</v>
      </c>
      <c r="AE447" s="17"/>
      <c r="AF447" s="17">
        <v>0</v>
      </c>
      <c r="AG447" s="17">
        <v>3.1567300887864101E-2</v>
      </c>
      <c r="AH447" s="17">
        <v>4.1335839820111603E-2</v>
      </c>
      <c r="AI447" s="17">
        <v>4.5003660193400102E-2</v>
      </c>
      <c r="AJ447" s="17">
        <v>1.10199568311259E-2</v>
      </c>
      <c r="AK447" s="17">
        <v>3.9198564529677897E-2</v>
      </c>
      <c r="AL447" s="17">
        <v>2.93522985281735E-2</v>
      </c>
      <c r="AM447" s="17">
        <v>6.2816213123627701E-2</v>
      </c>
      <c r="AN447" s="17">
        <v>4.5341990141387102E-2</v>
      </c>
      <c r="AO447" s="17">
        <v>3.9543743062538397E-2</v>
      </c>
      <c r="AP447" s="17">
        <v>4.47228723995092E-2</v>
      </c>
      <c r="AQ447" s="17">
        <v>2.5966321699393401E-2</v>
      </c>
      <c r="AR447" s="17">
        <v>1.88264289739805E-2</v>
      </c>
      <c r="AS447" s="17">
        <v>4.5142106229489602E-2</v>
      </c>
      <c r="AT447" s="17">
        <v>7.5241435759883596E-2</v>
      </c>
      <c r="AU447" s="17">
        <v>7.8558843100863703E-3</v>
      </c>
      <c r="AV447" s="17"/>
      <c r="AW447" s="17">
        <v>3.7905888037381603E-2</v>
      </c>
      <c r="AX447" s="17">
        <v>3.4364679151232799E-2</v>
      </c>
      <c r="AY447" s="17"/>
      <c r="AZ447" s="17">
        <v>4.1680896337661998E-2</v>
      </c>
      <c r="BA447" s="17">
        <v>3.5168759342710201E-2</v>
      </c>
      <c r="BB447" s="17"/>
      <c r="BC447" s="17">
        <v>2.56798993385562E-2</v>
      </c>
      <c r="BD447" s="17">
        <v>4.4372964391683402E-2</v>
      </c>
      <c r="BE447" s="17"/>
      <c r="BF447" s="17">
        <v>3.1833315346591701E-2</v>
      </c>
      <c r="BG447" s="17">
        <v>3.6718304887123E-2</v>
      </c>
      <c r="BH447" s="17"/>
      <c r="BI447" s="17">
        <v>7.3355266551856299E-2</v>
      </c>
      <c r="BJ447" s="17">
        <v>5.4995760657808798E-3</v>
      </c>
      <c r="BK447" s="17">
        <v>2.7481601299457498E-2</v>
      </c>
      <c r="BL447" s="17">
        <v>5.1031325955384302E-2</v>
      </c>
      <c r="BM447" s="17">
        <v>3.2239310812728697E-2</v>
      </c>
      <c r="BN447" s="17"/>
      <c r="BO447" s="17">
        <v>7.4920545597970496E-3</v>
      </c>
      <c r="BP447" s="17">
        <v>4.8396362659252602E-2</v>
      </c>
      <c r="BQ447" s="17">
        <v>3.1772118934100702E-2</v>
      </c>
      <c r="BR447" s="17">
        <v>5.5230891740363497E-2</v>
      </c>
      <c r="BS447" s="17">
        <v>1.69048460494284E-2</v>
      </c>
      <c r="BT447" s="17">
        <v>2.1066486443204399E-2</v>
      </c>
      <c r="BU447" s="17"/>
      <c r="BV447" s="17">
        <v>4.2760471239108701E-3</v>
      </c>
      <c r="BW447" s="17">
        <v>7.7688912813672802E-3</v>
      </c>
      <c r="BX447" s="17"/>
      <c r="BY447" s="17">
        <v>1.29473527299259E-2</v>
      </c>
      <c r="BZ447" s="17"/>
      <c r="CA447" s="17">
        <v>8.6094903031167201E-3</v>
      </c>
      <c r="CB447" s="17"/>
      <c r="CC447" s="17">
        <v>2.8249518036225002E-3</v>
      </c>
    </row>
    <row r="448" spans="2:81" x14ac:dyDescent="0.3">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row>
    <row r="449" spans="2:81" x14ac:dyDescent="0.3">
      <c r="B449" s="6" t="s">
        <v>177</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row>
    <row r="450" spans="2:81" x14ac:dyDescent="0.3">
      <c r="B450" s="24" t="s">
        <v>94</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row>
    <row r="451" spans="2:81" x14ac:dyDescent="0.3">
      <c r="B451" t="s">
        <v>261</v>
      </c>
      <c r="C451" s="17">
        <v>0.213744163000019</v>
      </c>
      <c r="D451" s="17">
        <v>0.24022449933204301</v>
      </c>
      <c r="E451" s="17">
        <v>0.18873141598250801</v>
      </c>
      <c r="F451" s="17"/>
      <c r="G451" s="17">
        <v>0.22516803111824801</v>
      </c>
      <c r="H451" s="17">
        <v>0.23232093125495501</v>
      </c>
      <c r="I451" s="17">
        <v>0.24606188022467501</v>
      </c>
      <c r="J451" s="17">
        <v>0.181715632138435</v>
      </c>
      <c r="K451" s="17">
        <v>0.222823612957708</v>
      </c>
      <c r="L451" s="17">
        <v>0.18470600562489101</v>
      </c>
      <c r="M451" s="17"/>
      <c r="N451" s="17">
        <v>0.216984837433705</v>
      </c>
      <c r="O451" s="17">
        <v>0.20569251869015301</v>
      </c>
      <c r="P451" s="17">
        <v>0.215794574372181</v>
      </c>
      <c r="Q451" s="17">
        <v>0.214956358751138</v>
      </c>
      <c r="R451" s="17"/>
      <c r="S451" s="17">
        <v>0.26746700213654701</v>
      </c>
      <c r="T451" s="17">
        <v>0.19312316557239301</v>
      </c>
      <c r="U451" s="17">
        <v>0.23192362684123299</v>
      </c>
      <c r="V451" s="17">
        <v>0.26349909130254501</v>
      </c>
      <c r="W451" s="17">
        <v>0.204393517204249</v>
      </c>
      <c r="X451" s="17">
        <v>0.23199498015752601</v>
      </c>
      <c r="Y451" s="17">
        <v>0.23811686685942901</v>
      </c>
      <c r="Z451" s="17">
        <v>0.218700078156604</v>
      </c>
      <c r="AA451" s="17">
        <v>0.166846213086076</v>
      </c>
      <c r="AB451" s="17">
        <v>0.16955964336049101</v>
      </c>
      <c r="AC451" s="17">
        <v>0.165488119914908</v>
      </c>
      <c r="AD451" s="17">
        <v>0.134197315601158</v>
      </c>
      <c r="AE451" s="17"/>
      <c r="AF451" s="17">
        <v>0.225895626323599</v>
      </c>
      <c r="AG451" s="17">
        <v>0.21800060109320399</v>
      </c>
      <c r="AH451" s="17">
        <v>0.15507368114331699</v>
      </c>
      <c r="AI451" s="17">
        <v>0.21628908219387599</v>
      </c>
      <c r="AJ451" s="17">
        <v>0.21458998771021001</v>
      </c>
      <c r="AK451" s="17">
        <v>0.20802146649476599</v>
      </c>
      <c r="AL451" s="17">
        <v>0.208815054939084</v>
      </c>
      <c r="AM451" s="17">
        <v>0.24500793553838501</v>
      </c>
      <c r="AN451" s="17">
        <v>0.26760277152686301</v>
      </c>
      <c r="AO451" s="17">
        <v>0.19883375265234801</v>
      </c>
      <c r="AP451" s="17">
        <v>0.23758726707257699</v>
      </c>
      <c r="AQ451" s="17">
        <v>0.239875161803562</v>
      </c>
      <c r="AR451" s="17">
        <v>0.197248405302269</v>
      </c>
      <c r="AS451" s="17">
        <v>0.243024990034962</v>
      </c>
      <c r="AT451" s="17">
        <v>0.177378872502054</v>
      </c>
      <c r="AU451" s="17">
        <v>0.20100411744761801</v>
      </c>
      <c r="AV451" s="17"/>
      <c r="AW451" s="17">
        <v>0.192248388292037</v>
      </c>
      <c r="AX451" s="17">
        <v>0.244129924082853</v>
      </c>
      <c r="AY451" s="17"/>
      <c r="AZ451" s="17">
        <v>0.19289241682536601</v>
      </c>
      <c r="BA451" s="17">
        <v>0.21838827790500701</v>
      </c>
      <c r="BB451" s="17"/>
      <c r="BC451" s="17">
        <v>0.195448136117162</v>
      </c>
      <c r="BD451" s="17">
        <v>0.224932023306287</v>
      </c>
      <c r="BE451" s="17"/>
      <c r="BF451" s="17">
        <v>0.22754446257552799</v>
      </c>
      <c r="BG451" s="17">
        <v>0.21263520286549101</v>
      </c>
      <c r="BH451" s="17"/>
      <c r="BI451" s="17">
        <v>0.27846048066413198</v>
      </c>
      <c r="BJ451" s="17">
        <v>0.187774180066694</v>
      </c>
      <c r="BK451" s="17">
        <v>0.17489759498483401</v>
      </c>
      <c r="BL451" s="17">
        <v>0.27810611382703698</v>
      </c>
      <c r="BM451" s="17">
        <v>0.18664956666930099</v>
      </c>
      <c r="BN451" s="17"/>
      <c r="BO451" s="17">
        <v>0.21090192951138101</v>
      </c>
      <c r="BP451" s="17">
        <v>0.255125774609609</v>
      </c>
      <c r="BQ451" s="17">
        <v>0.18026209824640799</v>
      </c>
      <c r="BR451" s="17">
        <v>0.27529468129898899</v>
      </c>
      <c r="BS451" s="17">
        <v>0.164401034621733</v>
      </c>
      <c r="BT451" s="17">
        <v>0.10875935407781299</v>
      </c>
      <c r="BU451" s="17"/>
      <c r="BV451" s="17">
        <v>0.20383598737730799</v>
      </c>
      <c r="BW451" s="17">
        <v>0.15798387231632299</v>
      </c>
      <c r="BX451" s="17"/>
      <c r="BY451" s="17">
        <v>0.18541864108336101</v>
      </c>
      <c r="BZ451" s="17"/>
      <c r="CA451" s="17">
        <v>0.19112014510320099</v>
      </c>
      <c r="CB451" s="17"/>
      <c r="CC451" s="17">
        <v>0.183902589783663</v>
      </c>
    </row>
    <row r="452" spans="2:81" x14ac:dyDescent="0.3">
      <c r="B452" t="s">
        <v>262</v>
      </c>
      <c r="C452" s="17">
        <v>0.62854827673434399</v>
      </c>
      <c r="D452" s="17">
        <v>0.61654854366519196</v>
      </c>
      <c r="E452" s="17">
        <v>0.63879991361567601</v>
      </c>
      <c r="F452" s="17"/>
      <c r="G452" s="17">
        <v>0.68594326126331695</v>
      </c>
      <c r="H452" s="17">
        <v>0.66928282488169299</v>
      </c>
      <c r="I452" s="17">
        <v>0.60671521748733903</v>
      </c>
      <c r="J452" s="17">
        <v>0.641749450966007</v>
      </c>
      <c r="K452" s="17">
        <v>0.575003555532275</v>
      </c>
      <c r="L452" s="17">
        <v>0.59999907975065103</v>
      </c>
      <c r="M452" s="17"/>
      <c r="N452" s="17">
        <v>0.64621225378421598</v>
      </c>
      <c r="O452" s="17">
        <v>0.66390460642098204</v>
      </c>
      <c r="P452" s="17">
        <v>0.61347475971546295</v>
      </c>
      <c r="Q452" s="17">
        <v>0.58657201257047697</v>
      </c>
      <c r="R452" s="17"/>
      <c r="S452" s="17">
        <v>0.60384245440828499</v>
      </c>
      <c r="T452" s="17">
        <v>0.64582761353818097</v>
      </c>
      <c r="U452" s="17">
        <v>0.56515276141679704</v>
      </c>
      <c r="V452" s="17">
        <v>0.611839597523683</v>
      </c>
      <c r="W452" s="17">
        <v>0.61986359711829297</v>
      </c>
      <c r="X452" s="17">
        <v>0.60129333969665499</v>
      </c>
      <c r="Y452" s="17">
        <v>0.60084011495487</v>
      </c>
      <c r="Z452" s="17">
        <v>0.62060937338287703</v>
      </c>
      <c r="AA452" s="17">
        <v>0.69716202966415497</v>
      </c>
      <c r="AB452" s="17">
        <v>0.64845821633877998</v>
      </c>
      <c r="AC452" s="17">
        <v>0.68607825074058404</v>
      </c>
      <c r="AD452" s="17">
        <v>0.66834568069500799</v>
      </c>
      <c r="AE452" s="17"/>
      <c r="AF452" s="17">
        <v>0.59358558536336103</v>
      </c>
      <c r="AG452" s="17">
        <v>0.65154437891216299</v>
      </c>
      <c r="AH452" s="17">
        <v>0.61720706351020804</v>
      </c>
      <c r="AI452" s="17">
        <v>0.61544864222927398</v>
      </c>
      <c r="AJ452" s="17">
        <v>0.64134190324258999</v>
      </c>
      <c r="AK452" s="17">
        <v>0.67124813610985301</v>
      </c>
      <c r="AL452" s="17">
        <v>0.616146521728272</v>
      </c>
      <c r="AM452" s="17">
        <v>0.59373338758725502</v>
      </c>
      <c r="AN452" s="17">
        <v>0.57895977016081501</v>
      </c>
      <c r="AO452" s="17">
        <v>0.655119013708786</v>
      </c>
      <c r="AP452" s="17">
        <v>0.63773737043512202</v>
      </c>
      <c r="AQ452" s="17">
        <v>0.64197632664954796</v>
      </c>
      <c r="AR452" s="17">
        <v>0.68909926939581601</v>
      </c>
      <c r="AS452" s="17">
        <v>0.57359126470310196</v>
      </c>
      <c r="AT452" s="17">
        <v>0.55948903329036304</v>
      </c>
      <c r="AU452" s="17">
        <v>0.72156795615829095</v>
      </c>
      <c r="AV452" s="17"/>
      <c r="AW452" s="17">
        <v>0.65174073535891197</v>
      </c>
      <c r="AX452" s="17">
        <v>0.59454962931044897</v>
      </c>
      <c r="AY452" s="17"/>
      <c r="AZ452" s="17">
        <v>0.63456174105795304</v>
      </c>
      <c r="BA452" s="17">
        <v>0.627208953923583</v>
      </c>
      <c r="BB452" s="17"/>
      <c r="BC452" s="17">
        <v>0.66761607400026701</v>
      </c>
      <c r="BD452" s="17">
        <v>0.60100278016919995</v>
      </c>
      <c r="BE452" s="17"/>
      <c r="BF452" s="17">
        <v>0.61490827882445498</v>
      </c>
      <c r="BG452" s="17">
        <v>0.62964435539802299</v>
      </c>
      <c r="BH452" s="17"/>
      <c r="BI452" s="17">
        <v>0.56044412700207702</v>
      </c>
      <c r="BJ452" s="17">
        <v>0.70898121595288099</v>
      </c>
      <c r="BK452" s="17">
        <v>0.65735165872192403</v>
      </c>
      <c r="BL452" s="17">
        <v>0.52131865343737005</v>
      </c>
      <c r="BM452" s="17">
        <v>0.695919041956787</v>
      </c>
      <c r="BN452" s="17"/>
      <c r="BO452" s="17">
        <v>0.69258354923851595</v>
      </c>
      <c r="BP452" s="17">
        <v>0.62036210723287</v>
      </c>
      <c r="BQ452" s="17">
        <v>0.68635305438565697</v>
      </c>
      <c r="BR452" s="17">
        <v>0.57178144213717697</v>
      </c>
      <c r="BS452" s="17">
        <v>0.73294284194524595</v>
      </c>
      <c r="BT452" s="17">
        <v>0.57307266885529196</v>
      </c>
      <c r="BU452" s="17"/>
      <c r="BV452" s="17">
        <v>0.69877014052798003</v>
      </c>
      <c r="BW452" s="17">
        <v>0.72791999871171997</v>
      </c>
      <c r="BX452" s="17"/>
      <c r="BY452" s="17">
        <v>0.72822751080487402</v>
      </c>
      <c r="BZ452" s="17"/>
      <c r="CA452" s="17">
        <v>0.73313371100830005</v>
      </c>
      <c r="CB452" s="17"/>
      <c r="CC452" s="17">
        <v>0.72571456426953995</v>
      </c>
    </row>
    <row r="453" spans="2:81" x14ac:dyDescent="0.3">
      <c r="B453" t="s">
        <v>92</v>
      </c>
      <c r="C453" s="17">
        <v>0.15770756026563801</v>
      </c>
      <c r="D453" s="17">
        <v>0.143226957002765</v>
      </c>
      <c r="E453" s="17">
        <v>0.17246867040181499</v>
      </c>
      <c r="F453" s="17"/>
      <c r="G453" s="17">
        <v>8.8888707618434801E-2</v>
      </c>
      <c r="H453" s="17">
        <v>9.8396243863351399E-2</v>
      </c>
      <c r="I453" s="17">
        <v>0.14722290228798501</v>
      </c>
      <c r="J453" s="17">
        <v>0.176534916895558</v>
      </c>
      <c r="K453" s="17">
        <v>0.202172831510017</v>
      </c>
      <c r="L453" s="17">
        <v>0.21529491462445799</v>
      </c>
      <c r="M453" s="17"/>
      <c r="N453" s="17">
        <v>0.13680290878207901</v>
      </c>
      <c r="O453" s="17">
        <v>0.13040287488886501</v>
      </c>
      <c r="P453" s="17">
        <v>0.170730665912356</v>
      </c>
      <c r="Q453" s="17">
        <v>0.198471628678385</v>
      </c>
      <c r="R453" s="17"/>
      <c r="S453" s="17">
        <v>0.128690543455168</v>
      </c>
      <c r="T453" s="17">
        <v>0.161049220889427</v>
      </c>
      <c r="U453" s="17">
        <v>0.20292361174196999</v>
      </c>
      <c r="V453" s="17">
        <v>0.12466131117377199</v>
      </c>
      <c r="W453" s="17">
        <v>0.17574288567745799</v>
      </c>
      <c r="X453" s="17">
        <v>0.166711680145819</v>
      </c>
      <c r="Y453" s="17">
        <v>0.16104301818570099</v>
      </c>
      <c r="Z453" s="17">
        <v>0.160690548460519</v>
      </c>
      <c r="AA453" s="17">
        <v>0.135991757249769</v>
      </c>
      <c r="AB453" s="17">
        <v>0.18198214030072901</v>
      </c>
      <c r="AC453" s="17">
        <v>0.14843362934450799</v>
      </c>
      <c r="AD453" s="17">
        <v>0.19745700370383501</v>
      </c>
      <c r="AE453" s="17"/>
      <c r="AF453" s="17">
        <v>0.18051878831304</v>
      </c>
      <c r="AG453" s="17">
        <v>0.13045501999463299</v>
      </c>
      <c r="AH453" s="17">
        <v>0.227719255346476</v>
      </c>
      <c r="AI453" s="17">
        <v>0.16826227557685</v>
      </c>
      <c r="AJ453" s="17">
        <v>0.14406810904719999</v>
      </c>
      <c r="AK453" s="17">
        <v>0.120730397395381</v>
      </c>
      <c r="AL453" s="17">
        <v>0.17503842333264399</v>
      </c>
      <c r="AM453" s="17">
        <v>0.16125867687435999</v>
      </c>
      <c r="AN453" s="17">
        <v>0.153437458312323</v>
      </c>
      <c r="AO453" s="17">
        <v>0.14604723363886499</v>
      </c>
      <c r="AP453" s="17">
        <v>0.124675362492301</v>
      </c>
      <c r="AQ453" s="17">
        <v>0.11814851154689</v>
      </c>
      <c r="AR453" s="17">
        <v>0.11365232530191501</v>
      </c>
      <c r="AS453" s="17">
        <v>0.18338374526193499</v>
      </c>
      <c r="AT453" s="17">
        <v>0.26313209420758199</v>
      </c>
      <c r="AU453" s="17">
        <v>7.7427926394091004E-2</v>
      </c>
      <c r="AV453" s="17"/>
      <c r="AW453" s="17">
        <v>0.156010876349051</v>
      </c>
      <c r="AX453" s="17">
        <v>0.161320446606698</v>
      </c>
      <c r="AY453" s="17"/>
      <c r="AZ453" s="17">
        <v>0.172545842116681</v>
      </c>
      <c r="BA453" s="17">
        <v>0.15440276817140899</v>
      </c>
      <c r="BB453" s="17"/>
      <c r="BC453" s="17">
        <v>0.13693578988257199</v>
      </c>
      <c r="BD453" s="17">
        <v>0.17406519652451199</v>
      </c>
      <c r="BE453" s="17"/>
      <c r="BF453" s="17">
        <v>0.157547258600017</v>
      </c>
      <c r="BG453" s="17">
        <v>0.157720441736486</v>
      </c>
      <c r="BH453" s="17"/>
      <c r="BI453" s="17">
        <v>0.161095392333791</v>
      </c>
      <c r="BJ453" s="17">
        <v>0.103244603980425</v>
      </c>
      <c r="BK453" s="17">
        <v>0.16775074629324199</v>
      </c>
      <c r="BL453" s="17">
        <v>0.200575232735593</v>
      </c>
      <c r="BM453" s="17">
        <v>0.11743139137391199</v>
      </c>
      <c r="BN453" s="17"/>
      <c r="BO453" s="17">
        <v>9.6514521250102403E-2</v>
      </c>
      <c r="BP453" s="17">
        <v>0.124512118157521</v>
      </c>
      <c r="BQ453" s="17">
        <v>0.13338484736793499</v>
      </c>
      <c r="BR453" s="17">
        <v>0.15292387656383499</v>
      </c>
      <c r="BS453" s="17">
        <v>0.102656123433021</v>
      </c>
      <c r="BT453" s="17">
        <v>0.31816797706689498</v>
      </c>
      <c r="BU453" s="17"/>
      <c r="BV453" s="17">
        <v>9.7393872094712494E-2</v>
      </c>
      <c r="BW453" s="17">
        <v>0.11409612897195701</v>
      </c>
      <c r="BX453" s="17"/>
      <c r="BY453" s="17">
        <v>8.63538481117649E-2</v>
      </c>
      <c r="BZ453" s="17"/>
      <c r="CA453" s="17">
        <v>7.5746143888499096E-2</v>
      </c>
      <c r="CB453" s="17"/>
      <c r="CC453" s="17">
        <v>9.0382845946797005E-2</v>
      </c>
    </row>
    <row r="454" spans="2:81" x14ac:dyDescent="0.3">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c r="CC454" s="17"/>
    </row>
    <row r="455" spans="2:81" x14ac:dyDescent="0.3">
      <c r="B455" s="6" t="s">
        <v>269</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row>
    <row r="456" spans="2:81" x14ac:dyDescent="0.3">
      <c r="B456" s="24" t="s">
        <v>94</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row>
    <row r="457" spans="2:81" x14ac:dyDescent="0.3">
      <c r="B457" t="s">
        <v>230</v>
      </c>
      <c r="C457" s="17">
        <v>0.24734517312225801</v>
      </c>
      <c r="D457" s="17">
        <v>0.25153147891508898</v>
      </c>
      <c r="E457" s="17">
        <v>0.24130801676271099</v>
      </c>
      <c r="F457" s="17"/>
      <c r="G457" s="17">
        <v>0.29497535999491498</v>
      </c>
      <c r="H457" s="17">
        <v>0.297563637314469</v>
      </c>
      <c r="I457" s="17">
        <v>0.28787121160648099</v>
      </c>
      <c r="J457" s="17">
        <v>0.246468706684325</v>
      </c>
      <c r="K457" s="17">
        <v>0.18334914329515201</v>
      </c>
      <c r="L457" s="17">
        <v>0.18549243150881101</v>
      </c>
      <c r="M457" s="17"/>
      <c r="N457" s="17">
        <v>0.24322430043843299</v>
      </c>
      <c r="O457" s="17">
        <v>0.256471589438449</v>
      </c>
      <c r="P457" s="17">
        <v>0.25158834968523403</v>
      </c>
      <c r="Q457" s="17">
        <v>0.23818337909084</v>
      </c>
      <c r="R457" s="17"/>
      <c r="S457" s="17">
        <v>0.32456316501822602</v>
      </c>
      <c r="T457" s="17">
        <v>0.208169027011364</v>
      </c>
      <c r="U457" s="17">
        <v>0.20751575678529099</v>
      </c>
      <c r="V457" s="17">
        <v>0.21842078900607301</v>
      </c>
      <c r="W457" s="17">
        <v>0.25378533674194698</v>
      </c>
      <c r="X457" s="17">
        <v>0.25147551451738998</v>
      </c>
      <c r="Y457" s="17">
        <v>0.185571808977955</v>
      </c>
      <c r="Z457" s="17">
        <v>0.25228170409856798</v>
      </c>
      <c r="AA457" s="17">
        <v>0.266834415029853</v>
      </c>
      <c r="AB457" s="17">
        <v>0.32951187223622302</v>
      </c>
      <c r="AC457" s="17">
        <v>0.18755694887072599</v>
      </c>
      <c r="AD457" s="17">
        <v>0.16196472485024499</v>
      </c>
      <c r="AE457" s="17"/>
      <c r="AF457" s="17">
        <v>0.51512484679552295</v>
      </c>
      <c r="AG457" s="17">
        <v>0.29746190791319999</v>
      </c>
      <c r="AH457" s="17">
        <v>0.32997092758030799</v>
      </c>
      <c r="AI457" s="17">
        <v>0.24993272195486799</v>
      </c>
      <c r="AJ457" s="17">
        <v>0.251127099350195</v>
      </c>
      <c r="AK457" s="17">
        <v>0.20865915452678799</v>
      </c>
      <c r="AL457" s="17">
        <v>0.21696090401902701</v>
      </c>
      <c r="AM457" s="17">
        <v>0.25276954751185299</v>
      </c>
      <c r="AN457" s="17">
        <v>0.133742369764872</v>
      </c>
      <c r="AO457" s="17">
        <v>0.30710019864721599</v>
      </c>
      <c r="AP457" s="17">
        <v>0.24456672345844899</v>
      </c>
      <c r="AQ457" s="17">
        <v>0.25635767646402002</v>
      </c>
      <c r="AR457" s="17">
        <v>0.31127614234795498</v>
      </c>
      <c r="AS457" s="17">
        <v>0.22711991994311501</v>
      </c>
      <c r="AT457" s="17">
        <v>0.21464462700197001</v>
      </c>
      <c r="AU457" s="17">
        <v>0.32229892796371801</v>
      </c>
      <c r="AV457" s="17"/>
      <c r="AW457" s="17">
        <v>0.24713445100558501</v>
      </c>
      <c r="AX457" s="17">
        <v>0.248089218454801</v>
      </c>
      <c r="AY457" s="17"/>
      <c r="AZ457" s="17">
        <v>0.293587828371903</v>
      </c>
      <c r="BA457" s="17">
        <v>0.23704597790415199</v>
      </c>
      <c r="BB457" s="17"/>
      <c r="BC457" s="17">
        <v>0.32258229308139102</v>
      </c>
      <c r="BD457" s="17">
        <v>0.19380409980937099</v>
      </c>
      <c r="BE457" s="17"/>
      <c r="BF457" s="17">
        <v>0.329147905391449</v>
      </c>
      <c r="BG457" s="17">
        <v>0.240771694881034</v>
      </c>
      <c r="BH457" s="17"/>
      <c r="BI457" s="17">
        <v>0.16593091786771999</v>
      </c>
      <c r="BJ457" s="17">
        <v>0.31284473179789801</v>
      </c>
      <c r="BK457" s="17">
        <v>0.27540953670241702</v>
      </c>
      <c r="BL457" s="17">
        <v>0.15606158338759099</v>
      </c>
      <c r="BM457" s="17">
        <v>0.276202032574423</v>
      </c>
      <c r="BN457" s="17"/>
      <c r="BO457" s="17">
        <v>0.308138027842496</v>
      </c>
      <c r="BP457" s="17">
        <v>0.18001221859649599</v>
      </c>
      <c r="BQ457" s="17">
        <v>0.314324134646354</v>
      </c>
      <c r="BR457" s="17">
        <v>0.198685617095572</v>
      </c>
      <c r="BS457" s="17">
        <v>0.30175037353407402</v>
      </c>
      <c r="BT457" s="17">
        <v>0.181399078905538</v>
      </c>
      <c r="BU457" s="17"/>
      <c r="BV457" s="17">
        <v>0.29168885549921902</v>
      </c>
      <c r="BW457" s="17">
        <v>0.35208315954630798</v>
      </c>
      <c r="BX457" s="17"/>
      <c r="BY457" s="17">
        <v>0.34157334767134301</v>
      </c>
      <c r="BZ457" s="17"/>
      <c r="CA457" s="17">
        <v>0.34620020947079699</v>
      </c>
      <c r="CB457" s="17"/>
      <c r="CC457" s="17">
        <v>0.31642715579095698</v>
      </c>
    </row>
    <row r="458" spans="2:81" x14ac:dyDescent="0.3">
      <c r="B458" t="s">
        <v>231</v>
      </c>
      <c r="C458" s="17">
        <v>0.396409797178566</v>
      </c>
      <c r="D458" s="17">
        <v>0.40202982423489098</v>
      </c>
      <c r="E458" s="17">
        <v>0.39146679821636898</v>
      </c>
      <c r="F458" s="17"/>
      <c r="G458" s="17">
        <v>0.37336824787488399</v>
      </c>
      <c r="H458" s="17">
        <v>0.38470883641097697</v>
      </c>
      <c r="I458" s="17">
        <v>0.42781576360178902</v>
      </c>
      <c r="J458" s="17">
        <v>0.41741458424668298</v>
      </c>
      <c r="K458" s="17">
        <v>0.37407483111684797</v>
      </c>
      <c r="L458" s="17">
        <v>0.393799321356683</v>
      </c>
      <c r="M458" s="17"/>
      <c r="N458" s="17">
        <v>0.41371094447125101</v>
      </c>
      <c r="O458" s="17">
        <v>0.40746749091525503</v>
      </c>
      <c r="P458" s="17">
        <v>0.363768235170498</v>
      </c>
      <c r="Q458" s="17">
        <v>0.394270115109915</v>
      </c>
      <c r="R458" s="17"/>
      <c r="S458" s="17">
        <v>0.39613808379383603</v>
      </c>
      <c r="T458" s="17">
        <v>0.405149871522685</v>
      </c>
      <c r="U458" s="17">
        <v>0.40737286772029302</v>
      </c>
      <c r="V458" s="17">
        <v>0.40895783219918502</v>
      </c>
      <c r="W458" s="17">
        <v>0.43598755855342203</v>
      </c>
      <c r="X458" s="17">
        <v>0.32928807488614498</v>
      </c>
      <c r="Y458" s="17">
        <v>0.38848258405223002</v>
      </c>
      <c r="Z458" s="17">
        <v>0.35945287634158002</v>
      </c>
      <c r="AA458" s="17">
        <v>0.39953964115665003</v>
      </c>
      <c r="AB458" s="17">
        <v>0.361820982335049</v>
      </c>
      <c r="AC458" s="17">
        <v>0.48463650878879599</v>
      </c>
      <c r="AD458" s="17">
        <v>0.41884981265426602</v>
      </c>
      <c r="AE458" s="17"/>
      <c r="AF458" s="17">
        <v>9.0171405220908898E-2</v>
      </c>
      <c r="AG458" s="17">
        <v>0.319951709793179</v>
      </c>
      <c r="AH458" s="17">
        <v>0.34473310313241301</v>
      </c>
      <c r="AI458" s="17">
        <v>0.389350267981801</v>
      </c>
      <c r="AJ458" s="17">
        <v>0.417381238617412</v>
      </c>
      <c r="AK458" s="17">
        <v>0.44787577656139299</v>
      </c>
      <c r="AL458" s="17">
        <v>0.41809507112031002</v>
      </c>
      <c r="AM458" s="17">
        <v>0.35785002889455902</v>
      </c>
      <c r="AN458" s="17">
        <v>0.44193703508125598</v>
      </c>
      <c r="AO458" s="17">
        <v>0.29699163704923998</v>
      </c>
      <c r="AP458" s="17">
        <v>0.42218422789264598</v>
      </c>
      <c r="AQ458" s="17">
        <v>0.44226610041560899</v>
      </c>
      <c r="AR458" s="17">
        <v>0.39352896583180402</v>
      </c>
      <c r="AS458" s="17">
        <v>0.41845399020456903</v>
      </c>
      <c r="AT458" s="17">
        <v>0.39022310616517503</v>
      </c>
      <c r="AU458" s="17">
        <v>0.42304481217353701</v>
      </c>
      <c r="AV458" s="17"/>
      <c r="AW458" s="17">
        <v>0.41054305696131099</v>
      </c>
      <c r="AX458" s="17">
        <v>0.37389280175301298</v>
      </c>
      <c r="AY458" s="17"/>
      <c r="AZ458" s="17">
        <v>0.40480635672341603</v>
      </c>
      <c r="BA458" s="17">
        <v>0.394539709800451</v>
      </c>
      <c r="BB458" s="17"/>
      <c r="BC458" s="17">
        <v>0.38866545988095502</v>
      </c>
      <c r="BD458" s="17">
        <v>0.40165899184758702</v>
      </c>
      <c r="BE458" s="17"/>
      <c r="BF458" s="17">
        <v>0.38498880038413003</v>
      </c>
      <c r="BG458" s="17">
        <v>0.39732756204825498</v>
      </c>
      <c r="BH458" s="17"/>
      <c r="BI458" s="17">
        <v>0.346320258234664</v>
      </c>
      <c r="BJ458" s="17">
        <v>0.44814863877240901</v>
      </c>
      <c r="BK458" s="17">
        <v>0.43892038425185298</v>
      </c>
      <c r="BL458" s="17">
        <v>0.36090517893369101</v>
      </c>
      <c r="BM458" s="17">
        <v>0.41204904590820501</v>
      </c>
      <c r="BN458" s="17"/>
      <c r="BO458" s="17">
        <v>0.449206343738006</v>
      </c>
      <c r="BP458" s="17">
        <v>0.37322351304064</v>
      </c>
      <c r="BQ458" s="17">
        <v>0.402573299984536</v>
      </c>
      <c r="BR458" s="17">
        <v>0.36657959214853902</v>
      </c>
      <c r="BS458" s="17">
        <v>0.41637243857353501</v>
      </c>
      <c r="BT458" s="17">
        <v>0.429429766800072</v>
      </c>
      <c r="BU458" s="17"/>
      <c r="BV458" s="17">
        <v>0.46366352082050999</v>
      </c>
      <c r="BW458" s="17">
        <v>0.41937272943758702</v>
      </c>
      <c r="BX458" s="17"/>
      <c r="BY458" s="17">
        <v>0.420085516489629</v>
      </c>
      <c r="BZ458" s="17"/>
      <c r="CA458" s="17">
        <v>0.44223318016323199</v>
      </c>
      <c r="CB458" s="17"/>
      <c r="CC458" s="17">
        <v>0.46036539600072701</v>
      </c>
    </row>
    <row r="459" spans="2:81" x14ac:dyDescent="0.3">
      <c r="B459" t="s">
        <v>232</v>
      </c>
      <c r="C459" s="17">
        <v>0.208002361441739</v>
      </c>
      <c r="D459" s="17">
        <v>0.20226453125621899</v>
      </c>
      <c r="E459" s="17">
        <v>0.214425269677359</v>
      </c>
      <c r="F459" s="17"/>
      <c r="G459" s="17">
        <v>0.22432521346367601</v>
      </c>
      <c r="H459" s="17">
        <v>0.183821324174643</v>
      </c>
      <c r="I459" s="17">
        <v>0.166888279335343</v>
      </c>
      <c r="J459" s="17">
        <v>0.19919010702867701</v>
      </c>
      <c r="K459" s="17">
        <v>0.24180430728263499</v>
      </c>
      <c r="L459" s="17">
        <v>0.234559452060771</v>
      </c>
      <c r="M459" s="17"/>
      <c r="N459" s="17">
        <v>0.194744355819848</v>
      </c>
      <c r="O459" s="17">
        <v>0.199854681977466</v>
      </c>
      <c r="P459" s="17">
        <v>0.23326197037586499</v>
      </c>
      <c r="Q459" s="17">
        <v>0.20845014881725901</v>
      </c>
      <c r="R459" s="17"/>
      <c r="S459" s="17">
        <v>0.16603933715479599</v>
      </c>
      <c r="T459" s="17">
        <v>0.233506931052438</v>
      </c>
      <c r="U459" s="17">
        <v>0.21064138359450399</v>
      </c>
      <c r="V459" s="17">
        <v>0.180865735847937</v>
      </c>
      <c r="W459" s="17">
        <v>0.17818474796223899</v>
      </c>
      <c r="X459" s="17">
        <v>0.21835255082914401</v>
      </c>
      <c r="Y459" s="17">
        <v>0.27912685584636698</v>
      </c>
      <c r="Z459" s="17">
        <v>0.28061435112980598</v>
      </c>
      <c r="AA459" s="17">
        <v>0.21193530641184299</v>
      </c>
      <c r="AB459" s="17">
        <v>0.17222395295968501</v>
      </c>
      <c r="AC459" s="17">
        <v>0.18118539016063701</v>
      </c>
      <c r="AD459" s="17">
        <v>0.25716839173619099</v>
      </c>
      <c r="AE459" s="17"/>
      <c r="AF459" s="17">
        <v>0.19993318362951101</v>
      </c>
      <c r="AG459" s="17">
        <v>0.23726208513593799</v>
      </c>
      <c r="AH459" s="17">
        <v>0.185462597748216</v>
      </c>
      <c r="AI459" s="17">
        <v>0.16254477411152399</v>
      </c>
      <c r="AJ459" s="17">
        <v>0.215728889366152</v>
      </c>
      <c r="AK459" s="17">
        <v>0.22898881971337801</v>
      </c>
      <c r="AL459" s="17">
        <v>0.21072845024199499</v>
      </c>
      <c r="AM459" s="17">
        <v>0.23632131243892099</v>
      </c>
      <c r="AN459" s="17">
        <v>0.245233922231408</v>
      </c>
      <c r="AO459" s="17">
        <v>0.24283006773037699</v>
      </c>
      <c r="AP459" s="17">
        <v>0.18866726881555099</v>
      </c>
      <c r="AQ459" s="17">
        <v>0.175623069932001</v>
      </c>
      <c r="AR459" s="17">
        <v>0.171585493317714</v>
      </c>
      <c r="AS459" s="17">
        <v>0.151698185637724</v>
      </c>
      <c r="AT459" s="17">
        <v>0.21667811898193401</v>
      </c>
      <c r="AU459" s="17">
        <v>0.167223417319072</v>
      </c>
      <c r="AV459" s="17"/>
      <c r="AW459" s="17">
        <v>0.202124970120864</v>
      </c>
      <c r="AX459" s="17">
        <v>0.21805827530649199</v>
      </c>
      <c r="AY459" s="17"/>
      <c r="AZ459" s="17">
        <v>0.165474243445007</v>
      </c>
      <c r="BA459" s="17">
        <v>0.21747425242945101</v>
      </c>
      <c r="BB459" s="17"/>
      <c r="BC459" s="17">
        <v>0.179585812320812</v>
      </c>
      <c r="BD459" s="17">
        <v>0.22665340217355701</v>
      </c>
      <c r="BE459" s="17"/>
      <c r="BF459" s="17">
        <v>0.18349284084672099</v>
      </c>
      <c r="BG459" s="17">
        <v>0.209971889792015</v>
      </c>
      <c r="BH459" s="17"/>
      <c r="BI459" s="17">
        <v>0.24993167105567299</v>
      </c>
      <c r="BJ459" s="17">
        <v>0.15348061458367501</v>
      </c>
      <c r="BK459" s="17">
        <v>0.18056396758347901</v>
      </c>
      <c r="BL459" s="17">
        <v>0.29639288539576603</v>
      </c>
      <c r="BM459" s="17">
        <v>0.18247096941648999</v>
      </c>
      <c r="BN459" s="17"/>
      <c r="BO459" s="17">
        <v>0.14659348780102499</v>
      </c>
      <c r="BP459" s="17">
        <v>0.24109359984214099</v>
      </c>
      <c r="BQ459" s="17">
        <v>0.16862231659278001</v>
      </c>
      <c r="BR459" s="17">
        <v>0.25041603196180101</v>
      </c>
      <c r="BS459" s="17">
        <v>0.18301181014104501</v>
      </c>
      <c r="BT459" s="17">
        <v>0.26148981122215698</v>
      </c>
      <c r="BU459" s="17"/>
      <c r="BV459" s="17">
        <v>0.15305712595215801</v>
      </c>
      <c r="BW459" s="17">
        <v>0.15426607143904</v>
      </c>
      <c r="BX459" s="17"/>
      <c r="BY459" s="17">
        <v>0.17093378879862101</v>
      </c>
      <c r="BZ459" s="17"/>
      <c r="CA459" s="17">
        <v>0.13392387575995601</v>
      </c>
      <c r="CB459" s="17"/>
      <c r="CC459" s="17">
        <v>0.145539553728945</v>
      </c>
    </row>
    <row r="460" spans="2:81" x14ac:dyDescent="0.3">
      <c r="B460" t="s">
        <v>233</v>
      </c>
      <c r="C460" s="17">
        <v>8.6183522255625006E-2</v>
      </c>
      <c r="D460" s="17">
        <v>8.45679992047218E-2</v>
      </c>
      <c r="E460" s="17">
        <v>8.8100868990053094E-2</v>
      </c>
      <c r="F460" s="17"/>
      <c r="G460" s="17">
        <v>6.7225188628753194E-2</v>
      </c>
      <c r="H460" s="17">
        <v>6.0669294248169199E-2</v>
      </c>
      <c r="I460" s="17">
        <v>6.06460595132641E-2</v>
      </c>
      <c r="J460" s="17">
        <v>6.7629955579342593E-2</v>
      </c>
      <c r="K460" s="17">
        <v>0.115502826493045</v>
      </c>
      <c r="L460" s="17">
        <v>0.13564924354211599</v>
      </c>
      <c r="M460" s="17"/>
      <c r="N460" s="17">
        <v>8.7872616598545297E-2</v>
      </c>
      <c r="O460" s="17">
        <v>9.3060260953235802E-2</v>
      </c>
      <c r="P460" s="17">
        <v>8.0524572512348E-2</v>
      </c>
      <c r="Q460" s="17">
        <v>8.2877633952368204E-2</v>
      </c>
      <c r="R460" s="17"/>
      <c r="S460" s="17">
        <v>7.5801666508302196E-2</v>
      </c>
      <c r="T460" s="17">
        <v>8.7289563615426197E-2</v>
      </c>
      <c r="U460" s="17">
        <v>7.2498116319613795E-2</v>
      </c>
      <c r="V460" s="17">
        <v>0.123078775739469</v>
      </c>
      <c r="W460" s="17">
        <v>7.9694189314127695E-2</v>
      </c>
      <c r="X460" s="17">
        <v>0.118295419201181</v>
      </c>
      <c r="Y460" s="17">
        <v>8.5915355529836895E-2</v>
      </c>
      <c r="Z460" s="17">
        <v>5.5550945475686501E-2</v>
      </c>
      <c r="AA460" s="17">
        <v>6.1945737313081402E-2</v>
      </c>
      <c r="AB460" s="17">
        <v>8.9651364290146404E-2</v>
      </c>
      <c r="AC460" s="17">
        <v>9.4337107502719494E-2</v>
      </c>
      <c r="AD460" s="17">
        <v>8.0473580712039305E-2</v>
      </c>
      <c r="AE460" s="17"/>
      <c r="AF460" s="17">
        <v>0</v>
      </c>
      <c r="AG460" s="17">
        <v>4.2506824539017302E-2</v>
      </c>
      <c r="AH460" s="17">
        <v>6.8465958926070603E-2</v>
      </c>
      <c r="AI460" s="17">
        <v>0.12747777970892499</v>
      </c>
      <c r="AJ460" s="17">
        <v>7.7022875590232395E-2</v>
      </c>
      <c r="AK460" s="17">
        <v>7.4240160081145604E-2</v>
      </c>
      <c r="AL460" s="17">
        <v>9.8019081948991907E-2</v>
      </c>
      <c r="AM460" s="17">
        <v>0.100407287127705</v>
      </c>
      <c r="AN460" s="17">
        <v>0.13242310307342101</v>
      </c>
      <c r="AO460" s="17">
        <v>0.100686691654503</v>
      </c>
      <c r="AP460" s="17">
        <v>6.0992284371178401E-2</v>
      </c>
      <c r="AQ460" s="17">
        <v>9.6889582653308895E-2</v>
      </c>
      <c r="AR460" s="17">
        <v>8.18901139202938E-2</v>
      </c>
      <c r="AS460" s="17">
        <v>8.0293605858362899E-2</v>
      </c>
      <c r="AT460" s="17">
        <v>9.2012971067563495E-2</v>
      </c>
      <c r="AU460" s="17">
        <v>5.7818952588824801E-2</v>
      </c>
      <c r="AV460" s="17"/>
      <c r="AW460" s="17">
        <v>9.19072985349597E-2</v>
      </c>
      <c r="AX460" s="17">
        <v>7.8489491802322495E-2</v>
      </c>
      <c r="AY460" s="17"/>
      <c r="AZ460" s="17">
        <v>8.1367646579391106E-2</v>
      </c>
      <c r="BA460" s="17">
        <v>8.7256117318946794E-2</v>
      </c>
      <c r="BB460" s="17"/>
      <c r="BC460" s="17">
        <v>6.82333860301369E-2</v>
      </c>
      <c r="BD460" s="17">
        <v>0.10014619861721</v>
      </c>
      <c r="BE460" s="17"/>
      <c r="BF460" s="17">
        <v>6.68019044781058E-2</v>
      </c>
      <c r="BG460" s="17">
        <v>8.7740984203484904E-2</v>
      </c>
      <c r="BH460" s="17"/>
      <c r="BI460" s="17">
        <v>0.161566903633102</v>
      </c>
      <c r="BJ460" s="17">
        <v>5.2709118402847199E-2</v>
      </c>
      <c r="BK460" s="17">
        <v>3.8189460172387599E-2</v>
      </c>
      <c r="BL460" s="17">
        <v>9.9602125682824796E-2</v>
      </c>
      <c r="BM460" s="17">
        <v>8.1176389040134994E-2</v>
      </c>
      <c r="BN460" s="17"/>
      <c r="BO460" s="17">
        <v>5.1191815399595497E-2</v>
      </c>
      <c r="BP460" s="17">
        <v>0.151491605042606</v>
      </c>
      <c r="BQ460" s="17">
        <v>4.9602554265677098E-2</v>
      </c>
      <c r="BR460" s="17">
        <v>0.115956372704121</v>
      </c>
      <c r="BS460" s="17">
        <v>5.3013539355838697E-2</v>
      </c>
      <c r="BT460" s="17">
        <v>3.2197472600993503E-2</v>
      </c>
      <c r="BU460" s="17"/>
      <c r="BV460" s="17">
        <v>5.1700383700638099E-2</v>
      </c>
      <c r="BW460" s="17">
        <v>5.4580048406933999E-2</v>
      </c>
      <c r="BX460" s="17"/>
      <c r="BY460" s="17">
        <v>5.3352539464410001E-2</v>
      </c>
      <c r="BZ460" s="17"/>
      <c r="CA460" s="17">
        <v>4.5601939707762197E-2</v>
      </c>
      <c r="CB460" s="17"/>
      <c r="CC460" s="17">
        <v>4.8324103897337198E-2</v>
      </c>
    </row>
    <row r="461" spans="2:81" x14ac:dyDescent="0.3">
      <c r="B461" t="s">
        <v>234</v>
      </c>
      <c r="C461" s="17">
        <v>2.53849131591069E-2</v>
      </c>
      <c r="D461" s="17">
        <v>3.2568606607931802E-2</v>
      </c>
      <c r="E461" s="17">
        <v>1.8470770264250699E-2</v>
      </c>
      <c r="F461" s="17"/>
      <c r="G461" s="17">
        <v>1.0608074637832501E-2</v>
      </c>
      <c r="H461" s="17">
        <v>2.91898311875139E-2</v>
      </c>
      <c r="I461" s="17">
        <v>2.0603846001343899E-2</v>
      </c>
      <c r="J461" s="17">
        <v>2.5493145584983699E-2</v>
      </c>
      <c r="K461" s="17">
        <v>5.6802028275928902E-2</v>
      </c>
      <c r="L461" s="17">
        <v>1.4898538334749399E-2</v>
      </c>
      <c r="M461" s="17"/>
      <c r="N461" s="17">
        <v>2.8867176184802099E-2</v>
      </c>
      <c r="O461" s="17">
        <v>1.4639556449247301E-2</v>
      </c>
      <c r="P461" s="17">
        <v>2.4348337410337598E-2</v>
      </c>
      <c r="Q461" s="17">
        <v>3.3914046891584698E-2</v>
      </c>
      <c r="R461" s="17"/>
      <c r="S461" s="17">
        <v>3.5713413037804201E-3</v>
      </c>
      <c r="T461" s="17">
        <v>5.5932893309680598E-2</v>
      </c>
      <c r="U461" s="17">
        <v>4.13320056963528E-2</v>
      </c>
      <c r="V461" s="17">
        <v>2.3765277136502599E-2</v>
      </c>
      <c r="W461" s="17">
        <v>2.6076446882459501E-2</v>
      </c>
      <c r="X461" s="17">
        <v>2.72231811620899E-2</v>
      </c>
      <c r="Y461" s="17">
        <v>3.1410260296357899E-2</v>
      </c>
      <c r="Z461" s="17">
        <v>9.1205740598065393E-3</v>
      </c>
      <c r="AA461" s="17">
        <v>1.11568760862325E-2</v>
      </c>
      <c r="AB461" s="17">
        <v>2.2929950755986198E-2</v>
      </c>
      <c r="AC461" s="17">
        <v>2.3283952926996698E-2</v>
      </c>
      <c r="AD461" s="17">
        <v>1.8421026161830799E-2</v>
      </c>
      <c r="AE461" s="17"/>
      <c r="AF461" s="17">
        <v>0.104423181261926</v>
      </c>
      <c r="AG461" s="17">
        <v>6.5949460041482499E-2</v>
      </c>
      <c r="AH461" s="17">
        <v>1.8900451360539101E-2</v>
      </c>
      <c r="AI461" s="17">
        <v>3.8627164294981697E-2</v>
      </c>
      <c r="AJ461" s="17">
        <v>1.89172361140767E-2</v>
      </c>
      <c r="AK461" s="17">
        <v>2.6918079562585601E-2</v>
      </c>
      <c r="AL461" s="17">
        <v>5.2899724000494697E-3</v>
      </c>
      <c r="AM461" s="17">
        <v>2.45442035045647E-2</v>
      </c>
      <c r="AN461" s="17">
        <v>6.2674896511651602E-3</v>
      </c>
      <c r="AO461" s="17">
        <v>1.8951038803277299E-2</v>
      </c>
      <c r="AP461" s="17">
        <v>3.0679142283040601E-2</v>
      </c>
      <c r="AQ461" s="17">
        <v>2.8863570535061701E-2</v>
      </c>
      <c r="AR461" s="17">
        <v>1.0768075845759799E-2</v>
      </c>
      <c r="AS461" s="17">
        <v>6.3335347915408804E-2</v>
      </c>
      <c r="AT461" s="17">
        <v>4.9568661567359298E-2</v>
      </c>
      <c r="AU461" s="17">
        <v>1.05398797462803E-2</v>
      </c>
      <c r="AV461" s="17"/>
      <c r="AW461" s="17">
        <v>2.2724965413979299E-2</v>
      </c>
      <c r="AX461" s="17">
        <v>2.8380482652046998E-2</v>
      </c>
      <c r="AY461" s="17"/>
      <c r="AZ461" s="17">
        <v>1.6686264917314501E-2</v>
      </c>
      <c r="BA461" s="17">
        <v>2.7322281934584799E-2</v>
      </c>
      <c r="BB461" s="17"/>
      <c r="BC461" s="17">
        <v>1.4117510768521699E-2</v>
      </c>
      <c r="BD461" s="17">
        <v>3.3598802579432298E-2</v>
      </c>
      <c r="BE461" s="17"/>
      <c r="BF461" s="17">
        <v>0</v>
      </c>
      <c r="BG461" s="17">
        <v>2.7424786029827501E-2</v>
      </c>
      <c r="BH461" s="17"/>
      <c r="BI461" s="17">
        <v>3.44060366307627E-2</v>
      </c>
      <c r="BJ461" s="17">
        <v>7.68734978979679E-3</v>
      </c>
      <c r="BK461" s="17">
        <v>1.55447543963569E-2</v>
      </c>
      <c r="BL461" s="17">
        <v>5.9122802177655601E-2</v>
      </c>
      <c r="BM461" s="17">
        <v>1.19956227804203E-2</v>
      </c>
      <c r="BN461" s="17"/>
      <c r="BO461" s="17">
        <v>1.5946631046304598E-2</v>
      </c>
      <c r="BP461" s="17">
        <v>2.3297141745190798E-2</v>
      </c>
      <c r="BQ461" s="17">
        <v>2.4501479953724301E-2</v>
      </c>
      <c r="BR461" s="17">
        <v>4.29434889069117E-2</v>
      </c>
      <c r="BS461" s="17">
        <v>9.3774938664045095E-3</v>
      </c>
      <c r="BT461" s="17">
        <v>9.2814277753919192E-3</v>
      </c>
      <c r="BU461" s="17"/>
      <c r="BV461" s="17">
        <v>1.1832078071479899E-2</v>
      </c>
      <c r="BW461" s="17">
        <v>0</v>
      </c>
      <c r="BX461" s="17"/>
      <c r="BY461" s="17">
        <v>9.6740804475035098E-3</v>
      </c>
      <c r="BZ461" s="17"/>
      <c r="CA461" s="17">
        <v>9.7329997012469294E-3</v>
      </c>
      <c r="CB461" s="17"/>
      <c r="CC461" s="17">
        <v>1.25269668284006E-2</v>
      </c>
    </row>
    <row r="462" spans="2:81" x14ac:dyDescent="0.3">
      <c r="B462" t="s">
        <v>92</v>
      </c>
      <c r="C462" s="17">
        <v>3.6674232842705802E-2</v>
      </c>
      <c r="D462" s="17">
        <v>2.7037559781147202E-2</v>
      </c>
      <c r="E462" s="17">
        <v>4.6228276089257302E-2</v>
      </c>
      <c r="F462" s="17"/>
      <c r="G462" s="17">
        <v>2.94979153999398E-2</v>
      </c>
      <c r="H462" s="17">
        <v>4.40470766642274E-2</v>
      </c>
      <c r="I462" s="17">
        <v>3.6174839941779897E-2</v>
      </c>
      <c r="J462" s="17">
        <v>4.3803500875987798E-2</v>
      </c>
      <c r="K462" s="17">
        <v>2.84668635363905E-2</v>
      </c>
      <c r="L462" s="17">
        <v>3.5601013196869202E-2</v>
      </c>
      <c r="M462" s="17"/>
      <c r="N462" s="17">
        <v>3.1580606487120903E-2</v>
      </c>
      <c r="O462" s="17">
        <v>2.85064202663469E-2</v>
      </c>
      <c r="P462" s="17">
        <v>4.6508534845717202E-2</v>
      </c>
      <c r="Q462" s="17">
        <v>4.2304676138033202E-2</v>
      </c>
      <c r="R462" s="17"/>
      <c r="S462" s="17">
        <v>3.3886406221058998E-2</v>
      </c>
      <c r="T462" s="17">
        <v>9.9517134884066702E-3</v>
      </c>
      <c r="U462" s="17">
        <v>6.0639869883946103E-2</v>
      </c>
      <c r="V462" s="17">
        <v>4.4911590070834E-2</v>
      </c>
      <c r="W462" s="17">
        <v>2.6271720545805299E-2</v>
      </c>
      <c r="X462" s="17">
        <v>5.5365259404050002E-2</v>
      </c>
      <c r="Y462" s="17">
        <v>2.9493135297253701E-2</v>
      </c>
      <c r="Z462" s="17">
        <v>4.29795488945523E-2</v>
      </c>
      <c r="AA462" s="17">
        <v>4.8588024002340302E-2</v>
      </c>
      <c r="AB462" s="17">
        <v>2.3861877422910901E-2</v>
      </c>
      <c r="AC462" s="17">
        <v>2.9000091750125401E-2</v>
      </c>
      <c r="AD462" s="17">
        <v>6.3122463885428304E-2</v>
      </c>
      <c r="AE462" s="17"/>
      <c r="AF462" s="17">
        <v>9.0347383092131098E-2</v>
      </c>
      <c r="AG462" s="17">
        <v>3.6868012577183001E-2</v>
      </c>
      <c r="AH462" s="17">
        <v>5.2466961252453197E-2</v>
      </c>
      <c r="AI462" s="17">
        <v>3.2067291947900201E-2</v>
      </c>
      <c r="AJ462" s="17">
        <v>1.98226609619323E-2</v>
      </c>
      <c r="AK462" s="17">
        <v>1.33180095547104E-2</v>
      </c>
      <c r="AL462" s="17">
        <v>5.0906520269626998E-2</v>
      </c>
      <c r="AM462" s="17">
        <v>2.8107620522398E-2</v>
      </c>
      <c r="AN462" s="17">
        <v>4.0396080197876397E-2</v>
      </c>
      <c r="AO462" s="17">
        <v>3.3440366115386297E-2</v>
      </c>
      <c r="AP462" s="17">
        <v>5.2910353179134097E-2</v>
      </c>
      <c r="AQ462" s="17">
        <v>0</v>
      </c>
      <c r="AR462" s="17">
        <v>3.0951208736473099E-2</v>
      </c>
      <c r="AS462" s="17">
        <v>5.9098950440819198E-2</v>
      </c>
      <c r="AT462" s="17">
        <v>3.6872515215997902E-2</v>
      </c>
      <c r="AU462" s="17">
        <v>1.90740102085676E-2</v>
      </c>
      <c r="AV462" s="17"/>
      <c r="AW462" s="17">
        <v>2.5565257963301599E-2</v>
      </c>
      <c r="AX462" s="17">
        <v>5.30897300313245E-2</v>
      </c>
      <c r="AY462" s="17"/>
      <c r="AZ462" s="17">
        <v>3.8077659962968698E-2</v>
      </c>
      <c r="BA462" s="17">
        <v>3.6361660612414498E-2</v>
      </c>
      <c r="BB462" s="17"/>
      <c r="BC462" s="17">
        <v>2.6815537918182801E-2</v>
      </c>
      <c r="BD462" s="17">
        <v>4.4138504972841101E-2</v>
      </c>
      <c r="BE462" s="17"/>
      <c r="BF462" s="17">
        <v>3.55685488995943E-2</v>
      </c>
      <c r="BG462" s="17">
        <v>3.6763083045383498E-2</v>
      </c>
      <c r="BH462" s="17"/>
      <c r="BI462" s="17">
        <v>4.18442125780785E-2</v>
      </c>
      <c r="BJ462" s="17">
        <v>2.5129546653373799E-2</v>
      </c>
      <c r="BK462" s="17">
        <v>5.13718968935074E-2</v>
      </c>
      <c r="BL462" s="17">
        <v>2.7915424422471E-2</v>
      </c>
      <c r="BM462" s="17">
        <v>3.61059402803263E-2</v>
      </c>
      <c r="BN462" s="17"/>
      <c r="BO462" s="17">
        <v>2.8923694172573199E-2</v>
      </c>
      <c r="BP462" s="17">
        <v>3.0881921732926101E-2</v>
      </c>
      <c r="BQ462" s="17">
        <v>4.0376214556929399E-2</v>
      </c>
      <c r="BR462" s="17">
        <v>2.5418897183055299E-2</v>
      </c>
      <c r="BS462" s="17">
        <v>3.6474344529102302E-2</v>
      </c>
      <c r="BT462" s="17">
        <v>8.62024426958478E-2</v>
      </c>
      <c r="BU462" s="17"/>
      <c r="BV462" s="17">
        <v>2.80580359559949E-2</v>
      </c>
      <c r="BW462" s="17">
        <v>1.9697991170131299E-2</v>
      </c>
      <c r="BX462" s="17"/>
      <c r="BY462" s="17">
        <v>4.3807271284933402E-3</v>
      </c>
      <c r="BZ462" s="17"/>
      <c r="CA462" s="17">
        <v>2.2307795197005601E-2</v>
      </c>
      <c r="CB462" s="17"/>
      <c r="CC462" s="17">
        <v>1.68168237536333E-2</v>
      </c>
    </row>
    <row r="463" spans="2:81" x14ac:dyDescent="0.3">
      <c r="B463" t="s">
        <v>192</v>
      </c>
      <c r="C463" s="17">
        <v>0.64375497030082296</v>
      </c>
      <c r="D463" s="17">
        <v>0.65356130314997996</v>
      </c>
      <c r="E463" s="17">
        <v>0.63277481497907995</v>
      </c>
      <c r="F463" s="17"/>
      <c r="G463" s="17">
        <v>0.66834360786979896</v>
      </c>
      <c r="H463" s="17">
        <v>0.68227247372544597</v>
      </c>
      <c r="I463" s="17">
        <v>0.71568697520826996</v>
      </c>
      <c r="J463" s="17">
        <v>0.66388329093100895</v>
      </c>
      <c r="K463" s="17">
        <v>0.55742397441200098</v>
      </c>
      <c r="L463" s="17">
        <v>0.57929175286549395</v>
      </c>
      <c r="M463" s="17"/>
      <c r="N463" s="17">
        <v>0.65693524490968402</v>
      </c>
      <c r="O463" s="17">
        <v>0.66393908035370397</v>
      </c>
      <c r="P463" s="17">
        <v>0.61535658485573197</v>
      </c>
      <c r="Q463" s="17">
        <v>0.63245349420075403</v>
      </c>
      <c r="R463" s="17"/>
      <c r="S463" s="17">
        <v>0.72070124881206199</v>
      </c>
      <c r="T463" s="17">
        <v>0.61331889853404897</v>
      </c>
      <c r="U463" s="17">
        <v>0.61488862450558401</v>
      </c>
      <c r="V463" s="17">
        <v>0.627378621205258</v>
      </c>
      <c r="W463" s="17">
        <v>0.689772895295369</v>
      </c>
      <c r="X463" s="17">
        <v>0.58076358940353501</v>
      </c>
      <c r="Y463" s="17">
        <v>0.57405439303018502</v>
      </c>
      <c r="Z463" s="17">
        <v>0.61173458044014795</v>
      </c>
      <c r="AA463" s="17">
        <v>0.66637405618650303</v>
      </c>
      <c r="AB463" s="17">
        <v>0.69133285457127203</v>
      </c>
      <c r="AC463" s="17">
        <v>0.67219345765952199</v>
      </c>
      <c r="AD463" s="17">
        <v>0.58081453750451095</v>
      </c>
      <c r="AE463" s="17"/>
      <c r="AF463" s="17">
        <v>0.605296252016432</v>
      </c>
      <c r="AG463" s="17">
        <v>0.61741361770638004</v>
      </c>
      <c r="AH463" s="17">
        <v>0.674704030712721</v>
      </c>
      <c r="AI463" s="17">
        <v>0.63928298993666899</v>
      </c>
      <c r="AJ463" s="17">
        <v>0.668508337967607</v>
      </c>
      <c r="AK463" s="17">
        <v>0.65653493108818095</v>
      </c>
      <c r="AL463" s="17">
        <v>0.63505597513933698</v>
      </c>
      <c r="AM463" s="17">
        <v>0.61061957640641196</v>
      </c>
      <c r="AN463" s="17">
        <v>0.57567940484612901</v>
      </c>
      <c r="AO463" s="17">
        <v>0.60409183569645597</v>
      </c>
      <c r="AP463" s="17">
        <v>0.66675095135109597</v>
      </c>
      <c r="AQ463" s="17">
        <v>0.69862377687962895</v>
      </c>
      <c r="AR463" s="17">
        <v>0.70480510817975905</v>
      </c>
      <c r="AS463" s="17">
        <v>0.64557391014768495</v>
      </c>
      <c r="AT463" s="17">
        <v>0.60486773316714604</v>
      </c>
      <c r="AU463" s="17">
        <v>0.74534374013725502</v>
      </c>
      <c r="AV463" s="17"/>
      <c r="AW463" s="17">
        <v>0.65767750796689495</v>
      </c>
      <c r="AX463" s="17">
        <v>0.62198202020781401</v>
      </c>
      <c r="AY463" s="17"/>
      <c r="AZ463" s="17">
        <v>0.69839418509531903</v>
      </c>
      <c r="BA463" s="17">
        <v>0.63158568770460299</v>
      </c>
      <c r="BB463" s="17"/>
      <c r="BC463" s="17">
        <v>0.71124775296234599</v>
      </c>
      <c r="BD463" s="17">
        <v>0.59546309165695899</v>
      </c>
      <c r="BE463" s="17"/>
      <c r="BF463" s="17">
        <v>0.71413670577557897</v>
      </c>
      <c r="BG463" s="17">
        <v>0.63809925692928904</v>
      </c>
      <c r="BH463" s="17"/>
      <c r="BI463" s="17">
        <v>0.51225117610238402</v>
      </c>
      <c r="BJ463" s="17">
        <v>0.76099337057030703</v>
      </c>
      <c r="BK463" s="17">
        <v>0.71432992095426995</v>
      </c>
      <c r="BL463" s="17">
        <v>0.51696676232128203</v>
      </c>
      <c r="BM463" s="17">
        <v>0.68825107848262801</v>
      </c>
      <c r="BN463" s="17"/>
      <c r="BO463" s="17">
        <v>0.75734437158050105</v>
      </c>
      <c r="BP463" s="17">
        <v>0.55323573163713602</v>
      </c>
      <c r="BQ463" s="17">
        <v>0.71689743463088995</v>
      </c>
      <c r="BR463" s="17">
        <v>0.56526520924411106</v>
      </c>
      <c r="BS463" s="17">
        <v>0.71812281210760898</v>
      </c>
      <c r="BT463" s="17">
        <v>0.61082884570561002</v>
      </c>
      <c r="BU463" s="17"/>
      <c r="BV463" s="17">
        <v>0.75535237631972896</v>
      </c>
      <c r="BW463" s="17">
        <v>0.77145588898389506</v>
      </c>
      <c r="BX463" s="17"/>
      <c r="BY463" s="17">
        <v>0.76165886416097295</v>
      </c>
      <c r="BZ463" s="17"/>
      <c r="CA463" s="17">
        <v>0.78843338963402898</v>
      </c>
      <c r="CB463" s="17"/>
      <c r="CC463" s="17">
        <v>0.77679255179168405</v>
      </c>
    </row>
    <row r="464" spans="2:81" x14ac:dyDescent="0.3">
      <c r="B464" t="s">
        <v>193</v>
      </c>
      <c r="C464" s="17">
        <v>0.11156843541473201</v>
      </c>
      <c r="D464" s="17">
        <v>0.117136605812654</v>
      </c>
      <c r="E464" s="17">
        <v>0.106571639254304</v>
      </c>
      <c r="F464" s="17"/>
      <c r="G464" s="17">
        <v>7.7833263266585698E-2</v>
      </c>
      <c r="H464" s="17">
        <v>8.9859125435683099E-2</v>
      </c>
      <c r="I464" s="17">
        <v>8.1249905514607895E-2</v>
      </c>
      <c r="J464" s="17">
        <v>9.3123101164326302E-2</v>
      </c>
      <c r="K464" s="17">
        <v>0.172304854768974</v>
      </c>
      <c r="L464" s="17">
        <v>0.15054778187686599</v>
      </c>
      <c r="M464" s="17"/>
      <c r="N464" s="17">
        <v>0.11673979278334699</v>
      </c>
      <c r="O464" s="17">
        <v>0.10769981740248299</v>
      </c>
      <c r="P464" s="17">
        <v>0.104872909922686</v>
      </c>
      <c r="Q464" s="17">
        <v>0.116791680843953</v>
      </c>
      <c r="R464" s="17"/>
      <c r="S464" s="17">
        <v>7.9373007812082605E-2</v>
      </c>
      <c r="T464" s="17">
        <v>0.14322245692510699</v>
      </c>
      <c r="U464" s="17">
        <v>0.113830122015967</v>
      </c>
      <c r="V464" s="17">
        <v>0.14684405287597199</v>
      </c>
      <c r="W464" s="17">
        <v>0.105770636196587</v>
      </c>
      <c r="X464" s="17">
        <v>0.14551860036327099</v>
      </c>
      <c r="Y464" s="17">
        <v>0.117325615826195</v>
      </c>
      <c r="Z464" s="17">
        <v>6.4671519535492994E-2</v>
      </c>
      <c r="AA464" s="17">
        <v>7.3102613399313995E-2</v>
      </c>
      <c r="AB464" s="17">
        <v>0.112581315046133</v>
      </c>
      <c r="AC464" s="17">
        <v>0.117621060429716</v>
      </c>
      <c r="AD464" s="17">
        <v>9.8894606873870097E-2</v>
      </c>
      <c r="AE464" s="17"/>
      <c r="AF464" s="17">
        <v>0.104423181261926</v>
      </c>
      <c r="AG464" s="17">
        <v>0.1084562845805</v>
      </c>
      <c r="AH464" s="17">
        <v>8.73664102866097E-2</v>
      </c>
      <c r="AI464" s="17">
        <v>0.16610494400390699</v>
      </c>
      <c r="AJ464" s="17">
        <v>9.5940111704309106E-2</v>
      </c>
      <c r="AK464" s="17">
        <v>0.101158239643731</v>
      </c>
      <c r="AL464" s="17">
        <v>0.103309054349041</v>
      </c>
      <c r="AM464" s="17">
        <v>0.124951490632269</v>
      </c>
      <c r="AN464" s="17">
        <v>0.138690592724587</v>
      </c>
      <c r="AO464" s="17">
        <v>0.11963773045778101</v>
      </c>
      <c r="AP464" s="17">
        <v>9.1671426654219096E-2</v>
      </c>
      <c r="AQ464" s="17">
        <v>0.12575315318837099</v>
      </c>
      <c r="AR464" s="17">
        <v>9.2658189766053597E-2</v>
      </c>
      <c r="AS464" s="17">
        <v>0.14362895377377199</v>
      </c>
      <c r="AT464" s="17">
        <v>0.14158163263492299</v>
      </c>
      <c r="AU464" s="17">
        <v>6.8358832335105105E-2</v>
      </c>
      <c r="AV464" s="17"/>
      <c r="AW464" s="17">
        <v>0.11463226394893899</v>
      </c>
      <c r="AX464" s="17">
        <v>0.10686997445436899</v>
      </c>
      <c r="AY464" s="17"/>
      <c r="AZ464" s="17">
        <v>9.8053911496705601E-2</v>
      </c>
      <c r="BA464" s="17">
        <v>0.114578399253532</v>
      </c>
      <c r="BB464" s="17"/>
      <c r="BC464" s="17">
        <v>8.2350896798658701E-2</v>
      </c>
      <c r="BD464" s="17">
        <v>0.13374500119664301</v>
      </c>
      <c r="BE464" s="17"/>
      <c r="BF464" s="17">
        <v>6.68019044781058E-2</v>
      </c>
      <c r="BG464" s="17">
        <v>0.115165770233312</v>
      </c>
      <c r="BH464" s="17"/>
      <c r="BI464" s="17">
        <v>0.195972940263865</v>
      </c>
      <c r="BJ464" s="17">
        <v>6.0396468192644E-2</v>
      </c>
      <c r="BK464" s="17">
        <v>5.3734214568744401E-2</v>
      </c>
      <c r="BL464" s="17">
        <v>0.15872492786048001</v>
      </c>
      <c r="BM464" s="17">
        <v>9.3172011820555303E-2</v>
      </c>
      <c r="BN464" s="17"/>
      <c r="BO464" s="17">
        <v>6.7138446445900099E-2</v>
      </c>
      <c r="BP464" s="17">
        <v>0.17478874678779599</v>
      </c>
      <c r="BQ464" s="17">
        <v>7.4104034219401399E-2</v>
      </c>
      <c r="BR464" s="17">
        <v>0.15889986161103201</v>
      </c>
      <c r="BS464" s="17">
        <v>6.2391033222243202E-2</v>
      </c>
      <c r="BT464" s="17">
        <v>4.1478900376385401E-2</v>
      </c>
      <c r="BU464" s="17"/>
      <c r="BV464" s="17">
        <v>6.3532461772118007E-2</v>
      </c>
      <c r="BW464" s="17">
        <v>5.4580048406933999E-2</v>
      </c>
      <c r="BX464" s="17"/>
      <c r="BY464" s="17">
        <v>6.3026619911913495E-2</v>
      </c>
      <c r="BZ464" s="17"/>
      <c r="CA464" s="17">
        <v>5.5334939409009201E-2</v>
      </c>
      <c r="CB464" s="17"/>
      <c r="CC464" s="17">
        <v>6.0851070725737803E-2</v>
      </c>
    </row>
    <row r="465" spans="2:81" x14ac:dyDescent="0.3">
      <c r="B465" t="s">
        <v>194</v>
      </c>
      <c r="C465" s="17">
        <v>0.53218653488609102</v>
      </c>
      <c r="D465" s="17">
        <v>0.53642469733732601</v>
      </c>
      <c r="E465" s="17">
        <v>0.52620317572477604</v>
      </c>
      <c r="F465" s="17"/>
      <c r="G465" s="17">
        <v>0.59051034460321306</v>
      </c>
      <c r="H465" s="17">
        <v>0.592413348289763</v>
      </c>
      <c r="I465" s="17">
        <v>0.63443706969366198</v>
      </c>
      <c r="J465" s="17">
        <v>0.57076018976668197</v>
      </c>
      <c r="K465" s="17">
        <v>0.38511911964302697</v>
      </c>
      <c r="L465" s="17">
        <v>0.42874397098862799</v>
      </c>
      <c r="M465" s="17"/>
      <c r="N465" s="17">
        <v>0.54019545212633602</v>
      </c>
      <c r="O465" s="17">
        <v>0.55623926295122095</v>
      </c>
      <c r="P465" s="17">
        <v>0.51048367493304603</v>
      </c>
      <c r="Q465" s="17">
        <v>0.51566181335680195</v>
      </c>
      <c r="R465" s="17"/>
      <c r="S465" s="17">
        <v>0.64132824099997898</v>
      </c>
      <c r="T465" s="17">
        <v>0.47009644160894198</v>
      </c>
      <c r="U465" s="17">
        <v>0.50105850248961703</v>
      </c>
      <c r="V465" s="17">
        <v>0.48053456832928598</v>
      </c>
      <c r="W465" s="17">
        <v>0.58400225909878201</v>
      </c>
      <c r="X465" s="17">
        <v>0.43524498904026399</v>
      </c>
      <c r="Y465" s="17">
        <v>0.45672877720399002</v>
      </c>
      <c r="Z465" s="17">
        <v>0.54706306090465495</v>
      </c>
      <c r="AA465" s="17">
        <v>0.59327144278718902</v>
      </c>
      <c r="AB465" s="17">
        <v>0.57875153952513902</v>
      </c>
      <c r="AC465" s="17">
        <v>0.554572397229806</v>
      </c>
      <c r="AD465" s="17">
        <v>0.48191993063064098</v>
      </c>
      <c r="AE465" s="17"/>
      <c r="AF465" s="17">
        <v>0.50087307075450604</v>
      </c>
      <c r="AG465" s="17">
        <v>0.50895733312587998</v>
      </c>
      <c r="AH465" s="17">
        <v>0.58733762042611204</v>
      </c>
      <c r="AI465" s="17">
        <v>0.47317804593276303</v>
      </c>
      <c r="AJ465" s="17">
        <v>0.57256822626329795</v>
      </c>
      <c r="AK465" s="17">
        <v>0.55537669144444901</v>
      </c>
      <c r="AL465" s="17">
        <v>0.53174692079029595</v>
      </c>
      <c r="AM465" s="17">
        <v>0.485668085774142</v>
      </c>
      <c r="AN465" s="17">
        <v>0.436988812121542</v>
      </c>
      <c r="AO465" s="17">
        <v>0.48445410523867499</v>
      </c>
      <c r="AP465" s="17">
        <v>0.57507952469687695</v>
      </c>
      <c r="AQ465" s="17">
        <v>0.57287062369125796</v>
      </c>
      <c r="AR465" s="17">
        <v>0.61214691841370605</v>
      </c>
      <c r="AS465" s="17">
        <v>0.50194495637391301</v>
      </c>
      <c r="AT465" s="17">
        <v>0.46328610053222302</v>
      </c>
      <c r="AU465" s="17">
        <v>0.67698490780215004</v>
      </c>
      <c r="AV465" s="17"/>
      <c r="AW465" s="17">
        <v>0.54304524401795595</v>
      </c>
      <c r="AX465" s="17">
        <v>0.51511204575344505</v>
      </c>
      <c r="AY465" s="17"/>
      <c r="AZ465" s="17">
        <v>0.60034027359861297</v>
      </c>
      <c r="BA465" s="17">
        <v>0.51700728845107202</v>
      </c>
      <c r="BB465" s="17"/>
      <c r="BC465" s="17">
        <v>0.62889685616368796</v>
      </c>
      <c r="BD465" s="17">
        <v>0.46171809046031598</v>
      </c>
      <c r="BE465" s="17"/>
      <c r="BF465" s="17">
        <v>0.64733480129747301</v>
      </c>
      <c r="BG465" s="17">
        <v>0.52293348669597695</v>
      </c>
      <c r="BH465" s="17"/>
      <c r="BI465" s="17">
        <v>0.316278235838519</v>
      </c>
      <c r="BJ465" s="17">
        <v>0.70059690237766303</v>
      </c>
      <c r="BK465" s="17">
        <v>0.66059570638552501</v>
      </c>
      <c r="BL465" s="17">
        <v>0.35824183446080199</v>
      </c>
      <c r="BM465" s="17">
        <v>0.595079066662073</v>
      </c>
      <c r="BN465" s="17"/>
      <c r="BO465" s="17">
        <v>0.69020592513460099</v>
      </c>
      <c r="BP465" s="17">
        <v>0.37844698484933997</v>
      </c>
      <c r="BQ465" s="17">
        <v>0.64279340041148803</v>
      </c>
      <c r="BR465" s="17">
        <v>0.40636534763307902</v>
      </c>
      <c r="BS465" s="17">
        <v>0.65573177888536605</v>
      </c>
      <c r="BT465" s="17">
        <v>0.56934994532922401</v>
      </c>
      <c r="BU465" s="17"/>
      <c r="BV465" s="17">
        <v>0.69181991454761105</v>
      </c>
      <c r="BW465" s="17">
        <v>0.71687584057696097</v>
      </c>
      <c r="BX465" s="17"/>
      <c r="BY465" s="17">
        <v>0.69863224424905901</v>
      </c>
      <c r="BZ465" s="17"/>
      <c r="CA465" s="17">
        <v>0.73309845022501996</v>
      </c>
      <c r="CB465" s="17"/>
      <c r="CC465" s="17">
        <v>0.71594148106594702</v>
      </c>
    </row>
    <row r="466" spans="2:81" x14ac:dyDescent="0.3">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row>
    <row r="467" spans="2:81" x14ac:dyDescent="0.3">
      <c r="B467" s="6" t="s">
        <v>270</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c r="CC467" s="17"/>
    </row>
    <row r="468" spans="2:81" x14ac:dyDescent="0.3">
      <c r="B468" s="24" t="s">
        <v>94</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c r="CB468" s="17"/>
      <c r="CC468" s="17"/>
    </row>
    <row r="469" spans="2:81" x14ac:dyDescent="0.3">
      <c r="B469" t="s">
        <v>230</v>
      </c>
      <c r="C469" s="17">
        <v>0.407051151336144</v>
      </c>
      <c r="D469" s="17">
        <v>0.43013084722473699</v>
      </c>
      <c r="E469" s="17">
        <v>0.382177075701298</v>
      </c>
      <c r="F469" s="17"/>
      <c r="G469" s="17">
        <v>0.43850908561172403</v>
      </c>
      <c r="H469" s="17">
        <v>0.38762144339160798</v>
      </c>
      <c r="I469" s="17">
        <v>0.42633422700468698</v>
      </c>
      <c r="J469" s="17">
        <v>0.45517263826550702</v>
      </c>
      <c r="K469" s="17">
        <v>0.40786309252876701</v>
      </c>
      <c r="L469" s="17">
        <v>0.34669074211522599</v>
      </c>
      <c r="M469" s="17"/>
      <c r="N469" s="17">
        <v>0.38266460865580998</v>
      </c>
      <c r="O469" s="17">
        <v>0.38971799915149202</v>
      </c>
      <c r="P469" s="17">
        <v>0.42476709329398799</v>
      </c>
      <c r="Q469" s="17">
        <v>0.43670472084370099</v>
      </c>
      <c r="R469" s="17"/>
      <c r="S469" s="17">
        <v>0.39978176949723399</v>
      </c>
      <c r="T469" s="17">
        <v>0.36523651710031901</v>
      </c>
      <c r="U469" s="17">
        <v>0.34680931294235601</v>
      </c>
      <c r="V469" s="17">
        <v>0.35666551300106802</v>
      </c>
      <c r="W469" s="17">
        <v>0.38679847947507701</v>
      </c>
      <c r="X469" s="17">
        <v>0.42043631009967602</v>
      </c>
      <c r="Y469" s="17">
        <v>0.38418380621434101</v>
      </c>
      <c r="Z469" s="17">
        <v>0.42226229779793201</v>
      </c>
      <c r="AA469" s="17">
        <v>0.460179408231567</v>
      </c>
      <c r="AB469" s="17">
        <v>0.53566279805712902</v>
      </c>
      <c r="AC469" s="17">
        <v>0.42522832131885402</v>
      </c>
      <c r="AD469" s="17">
        <v>0.37062547330930801</v>
      </c>
      <c r="AE469" s="17"/>
      <c r="AF469" s="17">
        <v>0.61267115695680996</v>
      </c>
      <c r="AG469" s="17">
        <v>0.51534145522442698</v>
      </c>
      <c r="AH469" s="17">
        <v>0.49906359923256799</v>
      </c>
      <c r="AI469" s="17">
        <v>0.42761776616419001</v>
      </c>
      <c r="AJ469" s="17">
        <v>0.45908587841276499</v>
      </c>
      <c r="AK469" s="17">
        <v>0.367833247712269</v>
      </c>
      <c r="AL469" s="17">
        <v>0.46349778739541803</v>
      </c>
      <c r="AM469" s="17">
        <v>0.36803248100381097</v>
      </c>
      <c r="AN469" s="17">
        <v>0.29568122669813501</v>
      </c>
      <c r="AO469" s="17">
        <v>0.46565978005240399</v>
      </c>
      <c r="AP469" s="17">
        <v>0.35981070851615099</v>
      </c>
      <c r="AQ469" s="17">
        <v>0.38089237297529699</v>
      </c>
      <c r="AR469" s="17">
        <v>0.41575239249692503</v>
      </c>
      <c r="AS469" s="17">
        <v>0.37362981914760102</v>
      </c>
      <c r="AT469" s="17">
        <v>0.36061486459168202</v>
      </c>
      <c r="AU469" s="17">
        <v>0.36970616684203</v>
      </c>
      <c r="AV469" s="17"/>
      <c r="AW469" s="17">
        <v>0.404617940953101</v>
      </c>
      <c r="AX469" s="17">
        <v>0.41103137901453901</v>
      </c>
      <c r="AY469" s="17"/>
      <c r="AZ469" s="17">
        <v>0.43462674223317299</v>
      </c>
      <c r="BA469" s="17">
        <v>0.40090949722113101</v>
      </c>
      <c r="BB469" s="17"/>
      <c r="BC469" s="17">
        <v>0.46613758487145102</v>
      </c>
      <c r="BD469" s="17">
        <v>0.365505533261483</v>
      </c>
      <c r="BE469" s="17"/>
      <c r="BF469" s="17">
        <v>0.43402333951202099</v>
      </c>
      <c r="BG469" s="17">
        <v>0.40488372871865902</v>
      </c>
      <c r="BH469" s="17"/>
      <c r="BI469" s="17">
        <v>0.25149050917353699</v>
      </c>
      <c r="BJ469" s="17">
        <v>0.49535008436377298</v>
      </c>
      <c r="BK469" s="17">
        <v>0.45263112736789801</v>
      </c>
      <c r="BL469" s="17">
        <v>0.316573435461106</v>
      </c>
      <c r="BM469" s="17">
        <v>0.53157969390886695</v>
      </c>
      <c r="BN469" s="17"/>
      <c r="BO469" s="17">
        <v>0.47416808996829402</v>
      </c>
      <c r="BP469" s="17">
        <v>0.27716335767074801</v>
      </c>
      <c r="BQ469" s="17">
        <v>0.48470322894075701</v>
      </c>
      <c r="BR469" s="17">
        <v>0.35264165017960297</v>
      </c>
      <c r="BS469" s="17">
        <v>0.55454338200661002</v>
      </c>
      <c r="BT469" s="17">
        <v>0.33759839267921499</v>
      </c>
      <c r="BU469" s="17"/>
      <c r="BV469" s="17">
        <v>0.474945364675537</v>
      </c>
      <c r="BW469" s="17">
        <v>0.53319531979197399</v>
      </c>
      <c r="BX469" s="17"/>
      <c r="BY469" s="17">
        <v>0.40895472138387601</v>
      </c>
      <c r="BZ469" s="17"/>
      <c r="CA469" s="17">
        <v>0.50394468412943505</v>
      </c>
      <c r="CB469" s="17"/>
      <c r="CC469" s="17">
        <v>0.475291738234565</v>
      </c>
    </row>
    <row r="470" spans="2:81" x14ac:dyDescent="0.3">
      <c r="B470" t="s">
        <v>231</v>
      </c>
      <c r="C470" s="17">
        <v>0.32913854402665599</v>
      </c>
      <c r="D470" s="17">
        <v>0.32329045036023002</v>
      </c>
      <c r="E470" s="17">
        <v>0.33614690148856602</v>
      </c>
      <c r="F470" s="17"/>
      <c r="G470" s="17">
        <v>0.31011306096005897</v>
      </c>
      <c r="H470" s="17">
        <v>0.40329708577807599</v>
      </c>
      <c r="I470" s="17">
        <v>0.33897427044218698</v>
      </c>
      <c r="J470" s="17">
        <v>0.33743648908471402</v>
      </c>
      <c r="K470" s="17">
        <v>0.278370321912917</v>
      </c>
      <c r="L470" s="17">
        <v>0.30089988272837398</v>
      </c>
      <c r="M470" s="17"/>
      <c r="N470" s="17">
        <v>0.35074478874711101</v>
      </c>
      <c r="O470" s="17">
        <v>0.35312204433978001</v>
      </c>
      <c r="P470" s="17">
        <v>0.29335016734726099</v>
      </c>
      <c r="Q470" s="17">
        <v>0.31116849967355398</v>
      </c>
      <c r="R470" s="17"/>
      <c r="S470" s="17">
        <v>0.34598807668143</v>
      </c>
      <c r="T470" s="17">
        <v>0.31423236994112402</v>
      </c>
      <c r="U470" s="17">
        <v>0.33661884185555402</v>
      </c>
      <c r="V470" s="17">
        <v>0.31339478630565398</v>
      </c>
      <c r="W470" s="17">
        <v>0.37033704043319798</v>
      </c>
      <c r="X470" s="17">
        <v>0.29408440794312801</v>
      </c>
      <c r="Y470" s="17">
        <v>0.37038424386739899</v>
      </c>
      <c r="Z470" s="17">
        <v>0.36973362183598601</v>
      </c>
      <c r="AA470" s="17">
        <v>0.33449253988542499</v>
      </c>
      <c r="AB470" s="17">
        <v>0.28147661670321</v>
      </c>
      <c r="AC470" s="17">
        <v>0.33331327678329697</v>
      </c>
      <c r="AD470" s="17">
        <v>0.30440899407644201</v>
      </c>
      <c r="AE470" s="17"/>
      <c r="AF470" s="17">
        <v>0.179138474663464</v>
      </c>
      <c r="AG470" s="17">
        <v>0.271569909029099</v>
      </c>
      <c r="AH470" s="17">
        <v>0.217942812746557</v>
      </c>
      <c r="AI470" s="17">
        <v>0.30059693836069501</v>
      </c>
      <c r="AJ470" s="17">
        <v>0.33276979571668303</v>
      </c>
      <c r="AK470" s="17">
        <v>0.35756590829928198</v>
      </c>
      <c r="AL470" s="17">
        <v>0.28721970667396002</v>
      </c>
      <c r="AM470" s="17">
        <v>0.37144176362814602</v>
      </c>
      <c r="AN470" s="17">
        <v>0.37332714804416001</v>
      </c>
      <c r="AO470" s="17">
        <v>0.33604806380034602</v>
      </c>
      <c r="AP470" s="17">
        <v>0.385315881182553</v>
      </c>
      <c r="AQ470" s="17">
        <v>0.342503860171333</v>
      </c>
      <c r="AR470" s="17">
        <v>0.333344954342642</v>
      </c>
      <c r="AS470" s="17">
        <v>0.35049306081702702</v>
      </c>
      <c r="AT470" s="17">
        <v>0.26276753379503598</v>
      </c>
      <c r="AU470" s="17">
        <v>0.413687119224252</v>
      </c>
      <c r="AV470" s="17"/>
      <c r="AW470" s="17">
        <v>0.33771186244199702</v>
      </c>
      <c r="AX470" s="17">
        <v>0.31643086383651198</v>
      </c>
      <c r="AY470" s="17"/>
      <c r="AZ470" s="17">
        <v>0.32905424411538198</v>
      </c>
      <c r="BA470" s="17">
        <v>0.329157319359482</v>
      </c>
      <c r="BB470" s="17"/>
      <c r="BC470" s="17">
        <v>0.33073219395177</v>
      </c>
      <c r="BD470" s="17">
        <v>0.32756861860316799</v>
      </c>
      <c r="BE470" s="17"/>
      <c r="BF470" s="17">
        <v>0.37973504141313602</v>
      </c>
      <c r="BG470" s="17">
        <v>0.32507272659701703</v>
      </c>
      <c r="BH470" s="17"/>
      <c r="BI470" s="17">
        <v>0.29713126998205902</v>
      </c>
      <c r="BJ470" s="17">
        <v>0.362906624397974</v>
      </c>
      <c r="BK470" s="17">
        <v>0.30072164489777697</v>
      </c>
      <c r="BL470" s="17">
        <v>0.34294419589004499</v>
      </c>
      <c r="BM470" s="17">
        <v>0.26850416083623801</v>
      </c>
      <c r="BN470" s="17"/>
      <c r="BO470" s="17">
        <v>0.364929795549922</v>
      </c>
      <c r="BP470" s="17">
        <v>0.32610857727311399</v>
      </c>
      <c r="BQ470" s="17">
        <v>0.31000095711557801</v>
      </c>
      <c r="BR470" s="17">
        <v>0.34240722554778902</v>
      </c>
      <c r="BS470" s="17">
        <v>0.25493889633861799</v>
      </c>
      <c r="BT470" s="17">
        <v>0.391107245264671</v>
      </c>
      <c r="BU470" s="17"/>
      <c r="BV470" s="17">
        <v>0.36964556113038499</v>
      </c>
      <c r="BW470" s="17">
        <v>0.35040771968031298</v>
      </c>
      <c r="BX470" s="17"/>
      <c r="BY470" s="17">
        <v>0.41523544417557001</v>
      </c>
      <c r="BZ470" s="17"/>
      <c r="CA470" s="17">
        <v>0.37585995952830598</v>
      </c>
      <c r="CB470" s="17"/>
      <c r="CC470" s="17">
        <v>0.375827475971382</v>
      </c>
    </row>
    <row r="471" spans="2:81" x14ac:dyDescent="0.3">
      <c r="B471" t="s">
        <v>232</v>
      </c>
      <c r="C471" s="17">
        <v>0.16038693574252699</v>
      </c>
      <c r="D471" s="17">
        <v>0.14433323782430801</v>
      </c>
      <c r="E471" s="17">
        <v>0.17669460716232099</v>
      </c>
      <c r="F471" s="17"/>
      <c r="G471" s="17">
        <v>0.168786895635294</v>
      </c>
      <c r="H471" s="17">
        <v>0.146878886189792</v>
      </c>
      <c r="I471" s="17">
        <v>0.13949919856256501</v>
      </c>
      <c r="J471" s="17">
        <v>0.13173208589568999</v>
      </c>
      <c r="K471" s="17">
        <v>0.17322344811186999</v>
      </c>
      <c r="L471" s="17">
        <v>0.19729184281783599</v>
      </c>
      <c r="M471" s="17"/>
      <c r="N471" s="17">
        <v>0.160568241492345</v>
      </c>
      <c r="O471" s="17">
        <v>0.162067466251129</v>
      </c>
      <c r="P471" s="17">
        <v>0.173700126362653</v>
      </c>
      <c r="Q471" s="17">
        <v>0.14620999776636601</v>
      </c>
      <c r="R471" s="17"/>
      <c r="S471" s="17">
        <v>0.15901731599992799</v>
      </c>
      <c r="T471" s="17">
        <v>0.208640129984832</v>
      </c>
      <c r="U471" s="17">
        <v>0.133401320381279</v>
      </c>
      <c r="V471" s="17">
        <v>0.19362084267297</v>
      </c>
      <c r="W471" s="17">
        <v>0.13464877634830499</v>
      </c>
      <c r="X471" s="17">
        <v>0.20234251505170001</v>
      </c>
      <c r="Y471" s="17">
        <v>0.182242527391272</v>
      </c>
      <c r="Z471" s="17">
        <v>8.0518102068056693E-2</v>
      </c>
      <c r="AA471" s="17">
        <v>0.13475442249113501</v>
      </c>
      <c r="AB471" s="17">
        <v>9.5495105102026204E-2</v>
      </c>
      <c r="AC471" s="17">
        <v>0.16189855099765799</v>
      </c>
      <c r="AD471" s="17">
        <v>0.19804162165285899</v>
      </c>
      <c r="AE471" s="17"/>
      <c r="AF471" s="17">
        <v>0.20819036837972599</v>
      </c>
      <c r="AG471" s="17">
        <v>0.133326519410672</v>
      </c>
      <c r="AH471" s="17">
        <v>0.185123391621727</v>
      </c>
      <c r="AI471" s="17">
        <v>0.13188720205806401</v>
      </c>
      <c r="AJ471" s="17">
        <v>0.14452572138972</v>
      </c>
      <c r="AK471" s="17">
        <v>0.14983489756120399</v>
      </c>
      <c r="AL471" s="17">
        <v>0.14784521631043401</v>
      </c>
      <c r="AM471" s="17">
        <v>0.171934298439717</v>
      </c>
      <c r="AN471" s="17">
        <v>0.22089383066652099</v>
      </c>
      <c r="AO471" s="17">
        <v>8.3886050869089401E-2</v>
      </c>
      <c r="AP471" s="17">
        <v>0.14902011182670999</v>
      </c>
      <c r="AQ471" s="17">
        <v>0.18141520717173501</v>
      </c>
      <c r="AR471" s="17">
        <v>0.174230351387718</v>
      </c>
      <c r="AS471" s="17">
        <v>0.179594605764089</v>
      </c>
      <c r="AT471" s="17">
        <v>0.21676344438587</v>
      </c>
      <c r="AU471" s="17">
        <v>0.15498901375591201</v>
      </c>
      <c r="AV471" s="17"/>
      <c r="AW471" s="17">
        <v>0.15806432616653901</v>
      </c>
      <c r="AX471" s="17">
        <v>0.162813133641519</v>
      </c>
      <c r="AY471" s="17"/>
      <c r="AZ471" s="17">
        <v>0.122462713840975</v>
      </c>
      <c r="BA471" s="17">
        <v>0.16883344390150201</v>
      </c>
      <c r="BB471" s="17"/>
      <c r="BC471" s="17">
        <v>0.116645881807646</v>
      </c>
      <c r="BD471" s="17">
        <v>0.19164902824479299</v>
      </c>
      <c r="BE471" s="17"/>
      <c r="BF471" s="17">
        <v>0.111911695173307</v>
      </c>
      <c r="BG471" s="17">
        <v>0.16428229388375901</v>
      </c>
      <c r="BH471" s="17"/>
      <c r="BI471" s="17">
        <v>0.23431284250516701</v>
      </c>
      <c r="BJ471" s="17">
        <v>0.109825121586325</v>
      </c>
      <c r="BK471" s="17">
        <v>0.13938846189988499</v>
      </c>
      <c r="BL471" s="17">
        <v>0.222131252859053</v>
      </c>
      <c r="BM471" s="17">
        <v>9.9535476980462403E-2</v>
      </c>
      <c r="BN471" s="17"/>
      <c r="BO471" s="17">
        <v>0.13172526912650701</v>
      </c>
      <c r="BP471" s="17">
        <v>0.217745407556279</v>
      </c>
      <c r="BQ471" s="17">
        <v>0.13486539761017299</v>
      </c>
      <c r="BR471" s="17">
        <v>0.188969401614833</v>
      </c>
      <c r="BS471" s="17">
        <v>9.5758466229056802E-2</v>
      </c>
      <c r="BT471" s="17">
        <v>0.12602511092274099</v>
      </c>
      <c r="BU471" s="17"/>
      <c r="BV471" s="17">
        <v>0.124268687350024</v>
      </c>
      <c r="BW471" s="17">
        <v>8.3036214161881103E-2</v>
      </c>
      <c r="BX471" s="17"/>
      <c r="BY471" s="17">
        <v>0.13594564965320199</v>
      </c>
      <c r="BZ471" s="17"/>
      <c r="CA471" s="17">
        <v>9.8471659171925296E-2</v>
      </c>
      <c r="CB471" s="17"/>
      <c r="CC471" s="17">
        <v>0.12208990071432201</v>
      </c>
    </row>
    <row r="472" spans="2:81" x14ac:dyDescent="0.3">
      <c r="B472" t="s">
        <v>233</v>
      </c>
      <c r="C472" s="17">
        <v>5.61988046894338E-2</v>
      </c>
      <c r="D472" s="17">
        <v>5.9316673014093699E-2</v>
      </c>
      <c r="E472" s="17">
        <v>5.33761309649433E-2</v>
      </c>
      <c r="F472" s="17"/>
      <c r="G472" s="17">
        <v>5.77091512690283E-2</v>
      </c>
      <c r="H472" s="17">
        <v>3.16453646412551E-2</v>
      </c>
      <c r="I472" s="17">
        <v>4.16940885951552E-2</v>
      </c>
      <c r="J472" s="17">
        <v>4.3857095950289797E-2</v>
      </c>
      <c r="K472" s="17">
        <v>6.2842099631839898E-2</v>
      </c>
      <c r="L472" s="17">
        <v>9.2439503771063206E-2</v>
      </c>
      <c r="M472" s="17"/>
      <c r="N472" s="17">
        <v>5.9509199826199698E-2</v>
      </c>
      <c r="O472" s="17">
        <v>6.1313475590325503E-2</v>
      </c>
      <c r="P472" s="17">
        <v>6.0660696499717198E-2</v>
      </c>
      <c r="Q472" s="17">
        <v>4.3826416917275401E-2</v>
      </c>
      <c r="R472" s="17"/>
      <c r="S472" s="17">
        <v>4.1111763528587399E-2</v>
      </c>
      <c r="T472" s="17">
        <v>6.8685833050988507E-2</v>
      </c>
      <c r="U472" s="17">
        <v>8.2885539606233696E-2</v>
      </c>
      <c r="V472" s="17">
        <v>8.8224154549999295E-2</v>
      </c>
      <c r="W472" s="17">
        <v>8.0682991656549297E-2</v>
      </c>
      <c r="X472" s="17">
        <v>3.6866501562338803E-2</v>
      </c>
      <c r="Y472" s="17">
        <v>2.7492061192398401E-2</v>
      </c>
      <c r="Z472" s="17">
        <v>6.4464482515085603E-2</v>
      </c>
      <c r="AA472" s="17">
        <v>3.3258693578258003E-2</v>
      </c>
      <c r="AB472" s="17">
        <v>6.1312978970720002E-2</v>
      </c>
      <c r="AC472" s="17">
        <v>5.1882204439630097E-2</v>
      </c>
      <c r="AD472" s="17">
        <v>4.7779852845754797E-2</v>
      </c>
      <c r="AE472" s="17"/>
      <c r="AF472" s="17">
        <v>0</v>
      </c>
      <c r="AG472" s="17">
        <v>5.6964521456710097E-2</v>
      </c>
      <c r="AH472" s="17">
        <v>3.03795994010739E-2</v>
      </c>
      <c r="AI472" s="17">
        <v>5.12659254538822E-2</v>
      </c>
      <c r="AJ472" s="17">
        <v>3.8333495876691499E-2</v>
      </c>
      <c r="AK472" s="17">
        <v>8.6728686801605795E-2</v>
      </c>
      <c r="AL472" s="17">
        <v>4.4418380663489999E-2</v>
      </c>
      <c r="AM472" s="17">
        <v>5.2004669880018402E-2</v>
      </c>
      <c r="AN472" s="17">
        <v>8.7059818009403503E-2</v>
      </c>
      <c r="AO472" s="17">
        <v>7.1303934968306601E-2</v>
      </c>
      <c r="AP472" s="17">
        <v>4.85260021397005E-2</v>
      </c>
      <c r="AQ472" s="17">
        <v>5.8953718218671097E-2</v>
      </c>
      <c r="AR472" s="17">
        <v>5.8490075220794698E-2</v>
      </c>
      <c r="AS472" s="17">
        <v>3.5494617143963299E-2</v>
      </c>
      <c r="AT472" s="17">
        <v>8.2440566159987794E-2</v>
      </c>
      <c r="AU472" s="17">
        <v>2.2620493867918701E-2</v>
      </c>
      <c r="AV472" s="17"/>
      <c r="AW472" s="17">
        <v>5.91697874048977E-2</v>
      </c>
      <c r="AX472" s="17">
        <v>5.2288482154741099E-2</v>
      </c>
      <c r="AY472" s="17"/>
      <c r="AZ472" s="17">
        <v>5.84969652969878E-2</v>
      </c>
      <c r="BA472" s="17">
        <v>5.5686956816253103E-2</v>
      </c>
      <c r="BB472" s="17"/>
      <c r="BC472" s="17">
        <v>4.5885552038428402E-2</v>
      </c>
      <c r="BD472" s="17">
        <v>6.4349188017676098E-2</v>
      </c>
      <c r="BE472" s="17"/>
      <c r="BF472" s="17">
        <v>3.1348102073600399E-2</v>
      </c>
      <c r="BG472" s="17">
        <v>5.8195749637271699E-2</v>
      </c>
      <c r="BH472" s="17"/>
      <c r="BI472" s="17">
        <v>0.13650482447999501</v>
      </c>
      <c r="BJ472" s="17">
        <v>1.90610905648908E-2</v>
      </c>
      <c r="BK472" s="17">
        <v>4.6034098466984003E-2</v>
      </c>
      <c r="BL472" s="17">
        <v>6.5593864426791396E-2</v>
      </c>
      <c r="BM472" s="17">
        <v>3.0958748726229699E-2</v>
      </c>
      <c r="BN472" s="17"/>
      <c r="BO472" s="17">
        <v>1.55076901048885E-2</v>
      </c>
      <c r="BP472" s="17">
        <v>0.116420979608078</v>
      </c>
      <c r="BQ472" s="17">
        <v>3.6384463497562899E-2</v>
      </c>
      <c r="BR472" s="17">
        <v>6.5999654002139196E-2</v>
      </c>
      <c r="BS472" s="17">
        <v>4.2346792524129498E-2</v>
      </c>
      <c r="BT472" s="17">
        <v>4.9634341177634697E-2</v>
      </c>
      <c r="BU472" s="17"/>
      <c r="BV472" s="17">
        <v>1.7845261266587899E-2</v>
      </c>
      <c r="BW472" s="17">
        <v>2.1316125024457899E-2</v>
      </c>
      <c r="BX472" s="17"/>
      <c r="BY472" s="17">
        <v>2.64814834308526E-2</v>
      </c>
      <c r="BZ472" s="17"/>
      <c r="CA472" s="17">
        <v>6.6817767640076102E-3</v>
      </c>
      <c r="CB472" s="17"/>
      <c r="CC472" s="17">
        <v>1.5587169844087499E-2</v>
      </c>
    </row>
    <row r="473" spans="2:81" x14ac:dyDescent="0.3">
      <c r="B473" t="s">
        <v>234</v>
      </c>
      <c r="C473" s="17">
        <v>1.7933150720820201E-2</v>
      </c>
      <c r="D473" s="17">
        <v>2.4318849975023302E-2</v>
      </c>
      <c r="E473" s="17">
        <v>1.17687900522179E-2</v>
      </c>
      <c r="F473" s="17"/>
      <c r="G473" s="17">
        <v>0</v>
      </c>
      <c r="H473" s="17">
        <v>1.46233623873596E-2</v>
      </c>
      <c r="I473" s="17">
        <v>1.7801613018367801E-2</v>
      </c>
      <c r="J473" s="17">
        <v>1.0487550433928201E-2</v>
      </c>
      <c r="K473" s="17">
        <v>4.8276049560550302E-2</v>
      </c>
      <c r="L473" s="17">
        <v>1.8406379949704899E-2</v>
      </c>
      <c r="M473" s="17"/>
      <c r="N473" s="17">
        <v>1.9367419892875101E-2</v>
      </c>
      <c r="O473" s="17">
        <v>1.06638769553353E-2</v>
      </c>
      <c r="P473" s="17">
        <v>2.46780066713479E-2</v>
      </c>
      <c r="Q473" s="17">
        <v>1.8149923582986002E-2</v>
      </c>
      <c r="R473" s="17"/>
      <c r="S473" s="17">
        <v>1.6437567698874701E-2</v>
      </c>
      <c r="T473" s="17">
        <v>2.8351446439661601E-2</v>
      </c>
      <c r="U473" s="17">
        <v>3.1222526224654899E-2</v>
      </c>
      <c r="V473" s="17">
        <v>2.9640468713970299E-2</v>
      </c>
      <c r="W473" s="17">
        <v>7.2074215184887496E-3</v>
      </c>
      <c r="X473" s="17">
        <v>2.1883623133702901E-2</v>
      </c>
      <c r="Y473" s="17">
        <v>1.1254799986832299E-2</v>
      </c>
      <c r="Z473" s="17">
        <v>2.0116081093762402E-2</v>
      </c>
      <c r="AA473" s="17">
        <v>3.6296515053053499E-3</v>
      </c>
      <c r="AB473" s="17">
        <v>1.49289224398521E-2</v>
      </c>
      <c r="AC473" s="17">
        <v>1.7037736643528801E-2</v>
      </c>
      <c r="AD473" s="17">
        <v>0</v>
      </c>
      <c r="AE473" s="17"/>
      <c r="AF473" s="17">
        <v>0</v>
      </c>
      <c r="AG473" s="17">
        <v>1.0561740073308099E-2</v>
      </c>
      <c r="AH473" s="17">
        <v>6.0180131306412001E-3</v>
      </c>
      <c r="AI473" s="17">
        <v>1.4308490668410201E-2</v>
      </c>
      <c r="AJ473" s="17">
        <v>1.0302471529247501E-2</v>
      </c>
      <c r="AK473" s="17">
        <v>1.35255639136722E-2</v>
      </c>
      <c r="AL473" s="17">
        <v>1.10867520270238E-2</v>
      </c>
      <c r="AM473" s="17">
        <v>7.6586310318937697E-3</v>
      </c>
      <c r="AN473" s="17">
        <v>1.6158216849221699E-2</v>
      </c>
      <c r="AO473" s="17">
        <v>4.3102170309853902E-2</v>
      </c>
      <c r="AP473" s="17">
        <v>3.8044764231436497E-2</v>
      </c>
      <c r="AQ473" s="17">
        <v>1.8522915581171601E-2</v>
      </c>
      <c r="AR473" s="17">
        <v>9.0923899650619394E-3</v>
      </c>
      <c r="AS473" s="17">
        <v>6.0787897127319697E-2</v>
      </c>
      <c r="AT473" s="17">
        <v>4.6713580592135602E-2</v>
      </c>
      <c r="AU473" s="17">
        <v>1.99231961013197E-2</v>
      </c>
      <c r="AV473" s="17"/>
      <c r="AW473" s="17">
        <v>1.54371137257703E-2</v>
      </c>
      <c r="AX473" s="17">
        <v>2.1691954387335399E-2</v>
      </c>
      <c r="AY473" s="17"/>
      <c r="AZ473" s="17">
        <v>1.31117652549038E-2</v>
      </c>
      <c r="BA473" s="17">
        <v>1.9006972928198501E-2</v>
      </c>
      <c r="BB473" s="17"/>
      <c r="BC473" s="17">
        <v>1.30398264760456E-2</v>
      </c>
      <c r="BD473" s="17">
        <v>2.1632836290112398E-2</v>
      </c>
      <c r="BE473" s="17"/>
      <c r="BF473" s="17">
        <v>7.9623220682315202E-3</v>
      </c>
      <c r="BG473" s="17">
        <v>1.87343834348947E-2</v>
      </c>
      <c r="BH473" s="17"/>
      <c r="BI473" s="17">
        <v>4.3510498789836399E-2</v>
      </c>
      <c r="BJ473" s="17">
        <v>1.41987882899913E-3</v>
      </c>
      <c r="BK473" s="17">
        <v>2.81770856579385E-2</v>
      </c>
      <c r="BL473" s="17">
        <v>3.3383532887742401E-2</v>
      </c>
      <c r="BM473" s="17">
        <v>2.2633619533649001E-2</v>
      </c>
      <c r="BN473" s="17"/>
      <c r="BO473" s="17">
        <v>1.89915263586305E-3</v>
      </c>
      <c r="BP473" s="17">
        <v>3.6506077061065803E-2</v>
      </c>
      <c r="BQ473" s="17">
        <v>2.0210073847679502E-2</v>
      </c>
      <c r="BR473" s="17">
        <v>2.5199521590953702E-2</v>
      </c>
      <c r="BS473" s="17">
        <v>1.7693673120312101E-2</v>
      </c>
      <c r="BT473" s="17">
        <v>9.5867199831780204E-3</v>
      </c>
      <c r="BU473" s="17"/>
      <c r="BV473" s="17">
        <v>2.1854237957348501E-3</v>
      </c>
      <c r="BW473" s="17">
        <v>0</v>
      </c>
      <c r="BX473" s="17"/>
      <c r="BY473" s="17">
        <v>4.3985051159746097E-3</v>
      </c>
      <c r="BZ473" s="17"/>
      <c r="CA473" s="17">
        <v>2.98343688665232E-3</v>
      </c>
      <c r="CB473" s="17"/>
      <c r="CC473" s="17">
        <v>2.75087003648716E-3</v>
      </c>
    </row>
    <row r="474" spans="2:81" x14ac:dyDescent="0.3">
      <c r="B474" t="s">
        <v>92</v>
      </c>
      <c r="C474" s="17">
        <v>2.9291413484419999E-2</v>
      </c>
      <c r="D474" s="17">
        <v>1.8609941601608199E-2</v>
      </c>
      <c r="E474" s="17">
        <v>3.9836494630653703E-2</v>
      </c>
      <c r="F474" s="17"/>
      <c r="G474" s="17">
        <v>2.4881806523894101E-2</v>
      </c>
      <c r="H474" s="17">
        <v>1.5933857611909401E-2</v>
      </c>
      <c r="I474" s="17">
        <v>3.5696602377039199E-2</v>
      </c>
      <c r="J474" s="17">
        <v>2.1314140369871198E-2</v>
      </c>
      <c r="K474" s="17">
        <v>2.9424988254056102E-2</v>
      </c>
      <c r="L474" s="17">
        <v>4.4271648617796103E-2</v>
      </c>
      <c r="M474" s="17"/>
      <c r="N474" s="17">
        <v>2.7145741385658801E-2</v>
      </c>
      <c r="O474" s="17">
        <v>2.3115137711938901E-2</v>
      </c>
      <c r="P474" s="17">
        <v>2.2843909825033901E-2</v>
      </c>
      <c r="Q474" s="17">
        <v>4.3940441216117197E-2</v>
      </c>
      <c r="R474" s="17"/>
      <c r="S474" s="17">
        <v>3.7663506593947002E-2</v>
      </c>
      <c r="T474" s="17">
        <v>1.48537034830754E-2</v>
      </c>
      <c r="U474" s="17">
        <v>6.9062458989922998E-2</v>
      </c>
      <c r="V474" s="17">
        <v>1.8454234756338301E-2</v>
      </c>
      <c r="W474" s="17">
        <v>2.03252905683824E-2</v>
      </c>
      <c r="X474" s="17">
        <v>2.4386642209454499E-2</v>
      </c>
      <c r="Y474" s="17">
        <v>2.4442561347756499E-2</v>
      </c>
      <c r="Z474" s="17">
        <v>4.29054146891776E-2</v>
      </c>
      <c r="AA474" s="17">
        <v>3.36852843083097E-2</v>
      </c>
      <c r="AB474" s="17">
        <v>1.11235787270629E-2</v>
      </c>
      <c r="AC474" s="17">
        <v>1.06399098170319E-2</v>
      </c>
      <c r="AD474" s="17">
        <v>7.9144058115636906E-2</v>
      </c>
      <c r="AE474" s="17"/>
      <c r="AF474" s="17">
        <v>0</v>
      </c>
      <c r="AG474" s="17">
        <v>1.2235854805783399E-2</v>
      </c>
      <c r="AH474" s="17">
        <v>6.14725838674339E-2</v>
      </c>
      <c r="AI474" s="17">
        <v>7.4323677294759194E-2</v>
      </c>
      <c r="AJ474" s="17">
        <v>1.49826370748931E-2</v>
      </c>
      <c r="AK474" s="17">
        <v>2.45116957119666E-2</v>
      </c>
      <c r="AL474" s="17">
        <v>4.5932156929674901E-2</v>
      </c>
      <c r="AM474" s="17">
        <v>2.8928156016413201E-2</v>
      </c>
      <c r="AN474" s="17">
        <v>6.8797597325587004E-3</v>
      </c>
      <c r="AO474" s="17">
        <v>0</v>
      </c>
      <c r="AP474" s="17">
        <v>1.9282532103449601E-2</v>
      </c>
      <c r="AQ474" s="17">
        <v>1.77119258817936E-2</v>
      </c>
      <c r="AR474" s="17">
        <v>9.0898365868578301E-3</v>
      </c>
      <c r="AS474" s="17">
        <v>0</v>
      </c>
      <c r="AT474" s="17">
        <v>3.0700010475288399E-2</v>
      </c>
      <c r="AU474" s="17">
        <v>1.90740102085676E-2</v>
      </c>
      <c r="AV474" s="17"/>
      <c r="AW474" s="17">
        <v>2.4998969307695299E-2</v>
      </c>
      <c r="AX474" s="17">
        <v>3.5744186965354002E-2</v>
      </c>
      <c r="AY474" s="17"/>
      <c r="AZ474" s="17">
        <v>4.22475692585784E-2</v>
      </c>
      <c r="BA474" s="17">
        <v>2.6405809773433701E-2</v>
      </c>
      <c r="BB474" s="17"/>
      <c r="BC474" s="17">
        <v>2.75589608546584E-2</v>
      </c>
      <c r="BD474" s="17">
        <v>2.9294795582767701E-2</v>
      </c>
      <c r="BE474" s="17"/>
      <c r="BF474" s="17">
        <v>3.50194997597039E-2</v>
      </c>
      <c r="BG474" s="17">
        <v>2.8831117728399001E-2</v>
      </c>
      <c r="BH474" s="17"/>
      <c r="BI474" s="17">
        <v>3.7050055069405299E-2</v>
      </c>
      <c r="BJ474" s="17">
        <v>1.14372002580382E-2</v>
      </c>
      <c r="BK474" s="17">
        <v>3.3047581709517097E-2</v>
      </c>
      <c r="BL474" s="17">
        <v>1.93737184752617E-2</v>
      </c>
      <c r="BM474" s="17">
        <v>4.6788300014554099E-2</v>
      </c>
      <c r="BN474" s="17"/>
      <c r="BO474" s="17">
        <v>1.1770002614525399E-2</v>
      </c>
      <c r="BP474" s="17">
        <v>2.6055600830714599E-2</v>
      </c>
      <c r="BQ474" s="17">
        <v>1.3835878988249299E-2</v>
      </c>
      <c r="BR474" s="17">
        <v>2.4782547064681301E-2</v>
      </c>
      <c r="BS474" s="17">
        <v>3.4718789781273601E-2</v>
      </c>
      <c r="BT474" s="17">
        <v>8.6048189972561598E-2</v>
      </c>
      <c r="BU474" s="17"/>
      <c r="BV474" s="17">
        <v>1.11097017817317E-2</v>
      </c>
      <c r="BW474" s="17">
        <v>1.2044621341374399E-2</v>
      </c>
      <c r="BX474" s="17"/>
      <c r="BY474" s="17">
        <v>8.98419624052481E-3</v>
      </c>
      <c r="BZ474" s="17"/>
      <c r="CA474" s="17">
        <v>1.20584835196728E-2</v>
      </c>
      <c r="CB474" s="17"/>
      <c r="CC474" s="17">
        <v>8.4528451991565997E-3</v>
      </c>
    </row>
    <row r="475" spans="2:81" x14ac:dyDescent="0.3">
      <c r="B475" t="s">
        <v>192</v>
      </c>
      <c r="C475" s="17">
        <v>0.73618969536279999</v>
      </c>
      <c r="D475" s="17">
        <v>0.75342129758496701</v>
      </c>
      <c r="E475" s="17">
        <v>0.71832397718986396</v>
      </c>
      <c r="F475" s="17"/>
      <c r="G475" s="17">
        <v>0.74862214657178305</v>
      </c>
      <c r="H475" s="17">
        <v>0.79091852916968397</v>
      </c>
      <c r="I475" s="17">
        <v>0.76530849744687302</v>
      </c>
      <c r="J475" s="17">
        <v>0.79260912735022004</v>
      </c>
      <c r="K475" s="17">
        <v>0.68623341444168395</v>
      </c>
      <c r="L475" s="17">
        <v>0.64759062484359997</v>
      </c>
      <c r="M475" s="17"/>
      <c r="N475" s="17">
        <v>0.73340939740292099</v>
      </c>
      <c r="O475" s="17">
        <v>0.74284004349127197</v>
      </c>
      <c r="P475" s="17">
        <v>0.71811726064124803</v>
      </c>
      <c r="Q475" s="17">
        <v>0.74787322051725602</v>
      </c>
      <c r="R475" s="17"/>
      <c r="S475" s="17">
        <v>0.74576984617866304</v>
      </c>
      <c r="T475" s="17">
        <v>0.67946888704144304</v>
      </c>
      <c r="U475" s="17">
        <v>0.68342815479790897</v>
      </c>
      <c r="V475" s="17">
        <v>0.67006029930672295</v>
      </c>
      <c r="W475" s="17">
        <v>0.75713551990827499</v>
      </c>
      <c r="X475" s="17">
        <v>0.71452071804280404</v>
      </c>
      <c r="Y475" s="17">
        <v>0.75456805008174099</v>
      </c>
      <c r="Z475" s="17">
        <v>0.79199591963391802</v>
      </c>
      <c r="AA475" s="17">
        <v>0.79467194811699204</v>
      </c>
      <c r="AB475" s="17">
        <v>0.81713941476033902</v>
      </c>
      <c r="AC475" s="17">
        <v>0.75854159810215105</v>
      </c>
      <c r="AD475" s="17">
        <v>0.67503446738575001</v>
      </c>
      <c r="AE475" s="17"/>
      <c r="AF475" s="17">
        <v>0.79180963162027396</v>
      </c>
      <c r="AG475" s="17">
        <v>0.78691136425352604</v>
      </c>
      <c r="AH475" s="17">
        <v>0.71700641197912396</v>
      </c>
      <c r="AI475" s="17">
        <v>0.72821470452488501</v>
      </c>
      <c r="AJ475" s="17">
        <v>0.79185567412944802</v>
      </c>
      <c r="AK475" s="17">
        <v>0.72539915601155103</v>
      </c>
      <c r="AL475" s="17">
        <v>0.75071749406937804</v>
      </c>
      <c r="AM475" s="17">
        <v>0.73947424463195699</v>
      </c>
      <c r="AN475" s="17">
        <v>0.66900837474229502</v>
      </c>
      <c r="AO475" s="17">
        <v>0.80170784385274996</v>
      </c>
      <c r="AP475" s="17">
        <v>0.74512658969870404</v>
      </c>
      <c r="AQ475" s="17">
        <v>0.72339623314662904</v>
      </c>
      <c r="AR475" s="17">
        <v>0.74909734683956697</v>
      </c>
      <c r="AS475" s="17">
        <v>0.72412287996462799</v>
      </c>
      <c r="AT475" s="17">
        <v>0.62338239838671805</v>
      </c>
      <c r="AU475" s="17">
        <v>0.783393286066282</v>
      </c>
      <c r="AV475" s="17"/>
      <c r="AW475" s="17">
        <v>0.74232980339509802</v>
      </c>
      <c r="AX475" s="17">
        <v>0.72746224285105099</v>
      </c>
      <c r="AY475" s="17"/>
      <c r="AZ475" s="17">
        <v>0.76368098634855497</v>
      </c>
      <c r="BA475" s="17">
        <v>0.73006681658061301</v>
      </c>
      <c r="BB475" s="17"/>
      <c r="BC475" s="17">
        <v>0.79686977882322196</v>
      </c>
      <c r="BD475" s="17">
        <v>0.69307415186465104</v>
      </c>
      <c r="BE475" s="17"/>
      <c r="BF475" s="17">
        <v>0.81375838092515695</v>
      </c>
      <c r="BG475" s="17">
        <v>0.72995645531567599</v>
      </c>
      <c r="BH475" s="17"/>
      <c r="BI475" s="17">
        <v>0.54862177915559596</v>
      </c>
      <c r="BJ475" s="17">
        <v>0.85825670876174698</v>
      </c>
      <c r="BK475" s="17">
        <v>0.75335277226567499</v>
      </c>
      <c r="BL475" s="17">
        <v>0.65951763135115105</v>
      </c>
      <c r="BM475" s="17">
        <v>0.80008385474510502</v>
      </c>
      <c r="BN475" s="17"/>
      <c r="BO475" s="17">
        <v>0.83909788551821596</v>
      </c>
      <c r="BP475" s="17">
        <v>0.603271934943862</v>
      </c>
      <c r="BQ475" s="17">
        <v>0.79470418605633597</v>
      </c>
      <c r="BR475" s="17">
        <v>0.69504887572739205</v>
      </c>
      <c r="BS475" s="17">
        <v>0.80948227834522801</v>
      </c>
      <c r="BT475" s="17">
        <v>0.72870563794388499</v>
      </c>
      <c r="BU475" s="17"/>
      <c r="BV475" s="17">
        <v>0.84459092580592199</v>
      </c>
      <c r="BW475" s="17">
        <v>0.88360303947228602</v>
      </c>
      <c r="BX475" s="17"/>
      <c r="BY475" s="17">
        <v>0.82419016555944602</v>
      </c>
      <c r="BZ475" s="17"/>
      <c r="CA475" s="17">
        <v>0.87980464365774202</v>
      </c>
      <c r="CB475" s="17"/>
      <c r="CC475" s="17">
        <v>0.85111921420594705</v>
      </c>
    </row>
    <row r="476" spans="2:81" x14ac:dyDescent="0.3">
      <c r="B476" t="s">
        <v>193</v>
      </c>
      <c r="C476" s="17">
        <v>7.41319554102539E-2</v>
      </c>
      <c r="D476" s="17">
        <v>8.3635522989117E-2</v>
      </c>
      <c r="E476" s="17">
        <v>6.5144921017161295E-2</v>
      </c>
      <c r="F476" s="17"/>
      <c r="G476" s="17">
        <v>5.77091512690283E-2</v>
      </c>
      <c r="H476" s="17">
        <v>4.6268727028614703E-2</v>
      </c>
      <c r="I476" s="17">
        <v>5.9495701613523001E-2</v>
      </c>
      <c r="J476" s="17">
        <v>5.4344646384217897E-2</v>
      </c>
      <c r="K476" s="17">
        <v>0.11111814919239001</v>
      </c>
      <c r="L476" s="17">
        <v>0.11084588372076799</v>
      </c>
      <c r="M476" s="17"/>
      <c r="N476" s="17">
        <v>7.8876619719074795E-2</v>
      </c>
      <c r="O476" s="17">
        <v>7.1977352545660803E-2</v>
      </c>
      <c r="P476" s="17">
        <v>8.5338703171065206E-2</v>
      </c>
      <c r="Q476" s="17">
        <v>6.19763405002614E-2</v>
      </c>
      <c r="R476" s="17"/>
      <c r="S476" s="17">
        <v>5.75493312274621E-2</v>
      </c>
      <c r="T476" s="17">
        <v>9.7037279490650094E-2</v>
      </c>
      <c r="U476" s="17">
        <v>0.11410806583088901</v>
      </c>
      <c r="V476" s="17">
        <v>0.11786462326397</v>
      </c>
      <c r="W476" s="17">
        <v>8.7890413175037999E-2</v>
      </c>
      <c r="X476" s="17">
        <v>5.8750124696041697E-2</v>
      </c>
      <c r="Y476" s="17">
        <v>3.87468611792307E-2</v>
      </c>
      <c r="Z476" s="17">
        <v>8.4580563608847997E-2</v>
      </c>
      <c r="AA476" s="17">
        <v>3.6888345083563298E-2</v>
      </c>
      <c r="AB476" s="17">
        <v>7.6241901410572202E-2</v>
      </c>
      <c r="AC476" s="17">
        <v>6.8919941083158895E-2</v>
      </c>
      <c r="AD476" s="17">
        <v>4.7779852845754797E-2</v>
      </c>
      <c r="AE476" s="17"/>
      <c r="AF476" s="17">
        <v>0</v>
      </c>
      <c r="AG476" s="17">
        <v>6.7526261530018103E-2</v>
      </c>
      <c r="AH476" s="17">
        <v>3.6397612531715098E-2</v>
      </c>
      <c r="AI476" s="17">
        <v>6.5574416122292506E-2</v>
      </c>
      <c r="AJ476" s="17">
        <v>4.8635967405939E-2</v>
      </c>
      <c r="AK476" s="17">
        <v>0.10025425071527801</v>
      </c>
      <c r="AL476" s="17">
        <v>5.5505132690513798E-2</v>
      </c>
      <c r="AM476" s="17">
        <v>5.9663300911912201E-2</v>
      </c>
      <c r="AN476" s="17">
        <v>0.103218034858625</v>
      </c>
      <c r="AO476" s="17">
        <v>0.114406105278161</v>
      </c>
      <c r="AP476" s="17">
        <v>8.6570766371137003E-2</v>
      </c>
      <c r="AQ476" s="17">
        <v>7.7476633799842598E-2</v>
      </c>
      <c r="AR476" s="17">
        <v>6.7582465185856602E-2</v>
      </c>
      <c r="AS476" s="17">
        <v>9.6282514271282996E-2</v>
      </c>
      <c r="AT476" s="17">
        <v>0.129154146752123</v>
      </c>
      <c r="AU476" s="17">
        <v>4.25436899692384E-2</v>
      </c>
      <c r="AV476" s="17"/>
      <c r="AW476" s="17">
        <v>7.4606901130667994E-2</v>
      </c>
      <c r="AX476" s="17">
        <v>7.3980436542076394E-2</v>
      </c>
      <c r="AY476" s="17"/>
      <c r="AZ476" s="17">
        <v>7.1608730551891597E-2</v>
      </c>
      <c r="BA476" s="17">
        <v>7.4693929744451604E-2</v>
      </c>
      <c r="BB476" s="17"/>
      <c r="BC476" s="17">
        <v>5.8925378514474103E-2</v>
      </c>
      <c r="BD476" s="17">
        <v>8.5982024307788493E-2</v>
      </c>
      <c r="BE476" s="17"/>
      <c r="BF476" s="17">
        <v>3.9310424141831897E-2</v>
      </c>
      <c r="BG476" s="17">
        <v>7.6930133072166396E-2</v>
      </c>
      <c r="BH476" s="17"/>
      <c r="BI476" s="17">
        <v>0.180015323269831</v>
      </c>
      <c r="BJ476" s="17">
        <v>2.0480969393889999E-2</v>
      </c>
      <c r="BK476" s="17">
        <v>7.4211184124922502E-2</v>
      </c>
      <c r="BL476" s="17">
        <v>9.8977397314533699E-2</v>
      </c>
      <c r="BM476" s="17">
        <v>5.3592368259878703E-2</v>
      </c>
      <c r="BN476" s="17"/>
      <c r="BO476" s="17">
        <v>1.7406842740751601E-2</v>
      </c>
      <c r="BP476" s="17">
        <v>0.152927056669144</v>
      </c>
      <c r="BQ476" s="17">
        <v>5.6594537345242397E-2</v>
      </c>
      <c r="BR476" s="17">
        <v>9.1199175593092804E-2</v>
      </c>
      <c r="BS476" s="17">
        <v>6.0040465644441703E-2</v>
      </c>
      <c r="BT476" s="17">
        <v>5.9221061160812702E-2</v>
      </c>
      <c r="BU476" s="17"/>
      <c r="BV476" s="17">
        <v>2.0030685062322799E-2</v>
      </c>
      <c r="BW476" s="17">
        <v>2.1316125024457899E-2</v>
      </c>
      <c r="BX476" s="17"/>
      <c r="BY476" s="17">
        <v>3.0879988546827199E-2</v>
      </c>
      <c r="BZ476" s="17"/>
      <c r="CA476" s="17">
        <v>9.6652136506599293E-3</v>
      </c>
      <c r="CB476" s="17"/>
      <c r="CC476" s="17">
        <v>1.83380398805747E-2</v>
      </c>
    </row>
    <row r="477" spans="2:81" x14ac:dyDescent="0.3">
      <c r="B477" t="s">
        <v>194</v>
      </c>
      <c r="C477" s="17">
        <v>0.66205773995254602</v>
      </c>
      <c r="D477" s="17">
        <v>0.66978577459584998</v>
      </c>
      <c r="E477" s="17">
        <v>0.653179056172703</v>
      </c>
      <c r="F477" s="17"/>
      <c r="G477" s="17">
        <v>0.69091299530275496</v>
      </c>
      <c r="H477" s="17">
        <v>0.74464980214106902</v>
      </c>
      <c r="I477" s="17">
        <v>0.70581279583334999</v>
      </c>
      <c r="J477" s="17">
        <v>0.73826448096600295</v>
      </c>
      <c r="K477" s="17">
        <v>0.57511526524929402</v>
      </c>
      <c r="L477" s="17">
        <v>0.53674474112283199</v>
      </c>
      <c r="M477" s="17"/>
      <c r="N477" s="17">
        <v>0.65453277768384599</v>
      </c>
      <c r="O477" s="17">
        <v>0.67086269094561102</v>
      </c>
      <c r="P477" s="17">
        <v>0.63277855747018297</v>
      </c>
      <c r="Q477" s="17">
        <v>0.685896880016995</v>
      </c>
      <c r="R477" s="17"/>
      <c r="S477" s="17">
        <v>0.68822051495120096</v>
      </c>
      <c r="T477" s="17">
        <v>0.58243160755079204</v>
      </c>
      <c r="U477" s="17">
        <v>0.56932008896702102</v>
      </c>
      <c r="V477" s="17">
        <v>0.55219567604275299</v>
      </c>
      <c r="W477" s="17">
        <v>0.66924510673323701</v>
      </c>
      <c r="X477" s="17">
        <v>0.65577059334676202</v>
      </c>
      <c r="Y477" s="17">
        <v>0.71582118890251001</v>
      </c>
      <c r="Z477" s="17">
        <v>0.70741535602507</v>
      </c>
      <c r="AA477" s="17">
        <v>0.75778360303342895</v>
      </c>
      <c r="AB477" s="17">
        <v>0.74089751334976695</v>
      </c>
      <c r="AC477" s="17">
        <v>0.68962165701899203</v>
      </c>
      <c r="AD477" s="17">
        <v>0.62725461453999498</v>
      </c>
      <c r="AE477" s="17"/>
      <c r="AF477" s="17">
        <v>0.79180963162027396</v>
      </c>
      <c r="AG477" s="17">
        <v>0.71938510272350797</v>
      </c>
      <c r="AH477" s="17">
        <v>0.68060879944740904</v>
      </c>
      <c r="AI477" s="17">
        <v>0.66264028840259204</v>
      </c>
      <c r="AJ477" s="17">
        <v>0.74321970672350901</v>
      </c>
      <c r="AK477" s="17">
        <v>0.62514490529627298</v>
      </c>
      <c r="AL477" s="17">
        <v>0.695212361378864</v>
      </c>
      <c r="AM477" s="17">
        <v>0.67981094372004502</v>
      </c>
      <c r="AN477" s="17">
        <v>0.56579033988367</v>
      </c>
      <c r="AO477" s="17">
        <v>0.68730173857458998</v>
      </c>
      <c r="AP477" s="17">
        <v>0.65855582332756701</v>
      </c>
      <c r="AQ477" s="17">
        <v>0.645919599346787</v>
      </c>
      <c r="AR477" s="17">
        <v>0.68151488165371099</v>
      </c>
      <c r="AS477" s="17">
        <v>0.627840365693345</v>
      </c>
      <c r="AT477" s="17">
        <v>0.49422825163459499</v>
      </c>
      <c r="AU477" s="17">
        <v>0.74084959609704304</v>
      </c>
      <c r="AV477" s="17"/>
      <c r="AW477" s="17">
        <v>0.66772290226442998</v>
      </c>
      <c r="AX477" s="17">
        <v>0.65348180630897401</v>
      </c>
      <c r="AY477" s="17"/>
      <c r="AZ477" s="17">
        <v>0.69207225579666298</v>
      </c>
      <c r="BA477" s="17">
        <v>0.65537288683616102</v>
      </c>
      <c r="BB477" s="17"/>
      <c r="BC477" s="17">
        <v>0.73794440030874797</v>
      </c>
      <c r="BD477" s="17">
        <v>0.60709212755686204</v>
      </c>
      <c r="BE477" s="17"/>
      <c r="BF477" s="17">
        <v>0.77444795678332501</v>
      </c>
      <c r="BG477" s="17">
        <v>0.65302632224350898</v>
      </c>
      <c r="BH477" s="17"/>
      <c r="BI477" s="17">
        <v>0.36860645588576402</v>
      </c>
      <c r="BJ477" s="17">
        <v>0.83777573936785699</v>
      </c>
      <c r="BK477" s="17">
        <v>0.67914158814075198</v>
      </c>
      <c r="BL477" s="17">
        <v>0.56054023403661801</v>
      </c>
      <c r="BM477" s="17">
        <v>0.74649148648522601</v>
      </c>
      <c r="BN477" s="17"/>
      <c r="BO477" s="17">
        <v>0.82169104277746396</v>
      </c>
      <c r="BP477" s="17">
        <v>0.45034487827471797</v>
      </c>
      <c r="BQ477" s="17">
        <v>0.73810964871109297</v>
      </c>
      <c r="BR477" s="17">
        <v>0.60384970013429895</v>
      </c>
      <c r="BS477" s="17">
        <v>0.74944181270078603</v>
      </c>
      <c r="BT477" s="17">
        <v>0.66948457678307205</v>
      </c>
      <c r="BU477" s="17"/>
      <c r="BV477" s="17">
        <v>0.82456024074359902</v>
      </c>
      <c r="BW477" s="17">
        <v>0.86228691444782901</v>
      </c>
      <c r="BX477" s="17"/>
      <c r="BY477" s="17">
        <v>0.79331017701261897</v>
      </c>
      <c r="BZ477" s="17"/>
      <c r="CA477" s="17">
        <v>0.87013943000708205</v>
      </c>
      <c r="CB477" s="17"/>
      <c r="CC477" s="17">
        <v>0.83278117432537202</v>
      </c>
    </row>
    <row r="478" spans="2:81" x14ac:dyDescent="0.3">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row>
    <row r="479" spans="2:81" x14ac:dyDescent="0.3">
      <c r="B479" s="6" t="s">
        <v>271</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row>
    <row r="480" spans="2:81" x14ac:dyDescent="0.3">
      <c r="B480" s="24" t="s">
        <v>94</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c r="CC480" s="17"/>
    </row>
    <row r="481" spans="2:81" x14ac:dyDescent="0.3">
      <c r="B481" t="s">
        <v>230</v>
      </c>
      <c r="C481" s="17">
        <v>0.11702845864952301</v>
      </c>
      <c r="D481" s="17">
        <v>0.150412054573453</v>
      </c>
      <c r="E481" s="17">
        <v>8.4893798332756107E-2</v>
      </c>
      <c r="F481" s="17"/>
      <c r="G481" s="17">
        <v>0.123188266158012</v>
      </c>
      <c r="H481" s="17">
        <v>0.151496520557551</v>
      </c>
      <c r="I481" s="17">
        <v>0.140973168159511</v>
      </c>
      <c r="J481" s="17">
        <v>0.105500167152017</v>
      </c>
      <c r="K481" s="17">
        <v>0.104790862065001</v>
      </c>
      <c r="L481" s="17">
        <v>8.3047979180260106E-2</v>
      </c>
      <c r="M481" s="17"/>
      <c r="N481" s="17">
        <v>0.12761145313074199</v>
      </c>
      <c r="O481" s="17">
        <v>0.10181521081999501</v>
      </c>
      <c r="P481" s="17">
        <v>0.14500411355175899</v>
      </c>
      <c r="Q481" s="17">
        <v>9.7730160225134005E-2</v>
      </c>
      <c r="R481" s="17"/>
      <c r="S481" s="17">
        <v>0.161211972091033</v>
      </c>
      <c r="T481" s="17">
        <v>0.112614411440778</v>
      </c>
      <c r="U481" s="17">
        <v>7.8829151975697107E-2</v>
      </c>
      <c r="V481" s="17">
        <v>0.10332723946594401</v>
      </c>
      <c r="W481" s="17">
        <v>0.12638475951275899</v>
      </c>
      <c r="X481" s="17">
        <v>0.10186034132590201</v>
      </c>
      <c r="Y481" s="17">
        <v>9.5313176683725201E-2</v>
      </c>
      <c r="Z481" s="17">
        <v>0.12514044859268</v>
      </c>
      <c r="AA481" s="17">
        <v>0.13771747411377799</v>
      </c>
      <c r="AB481" s="17">
        <v>0.11754739770164301</v>
      </c>
      <c r="AC481" s="17">
        <v>8.5145317582674102E-2</v>
      </c>
      <c r="AD481" s="17">
        <v>0.119901294398588</v>
      </c>
      <c r="AE481" s="17"/>
      <c r="AF481" s="17">
        <v>0.104423181261926</v>
      </c>
      <c r="AG481" s="17">
        <v>0.12429559356893299</v>
      </c>
      <c r="AH481" s="17">
        <v>8.5124100481206499E-2</v>
      </c>
      <c r="AI481" s="17">
        <v>9.7835356743916801E-2</v>
      </c>
      <c r="AJ481" s="17">
        <v>0.10550509014307601</v>
      </c>
      <c r="AK481" s="17">
        <v>9.5168229025408696E-2</v>
      </c>
      <c r="AL481" s="17">
        <v>0.103855644668142</v>
      </c>
      <c r="AM481" s="17">
        <v>0.12000515843224301</v>
      </c>
      <c r="AN481" s="17">
        <v>8.4016964830459007E-2</v>
      </c>
      <c r="AO481" s="17">
        <v>0.15839363054084701</v>
      </c>
      <c r="AP481" s="17">
        <v>0.146895889448658</v>
      </c>
      <c r="AQ481" s="17">
        <v>0.13373804656278701</v>
      </c>
      <c r="AR481" s="17">
        <v>7.7525070608577606E-2</v>
      </c>
      <c r="AS481" s="17">
        <v>0.19461568293720699</v>
      </c>
      <c r="AT481" s="17">
        <v>0.15891194367206399</v>
      </c>
      <c r="AU481" s="17">
        <v>0.19722093864608101</v>
      </c>
      <c r="AV481" s="17"/>
      <c r="AW481" s="17">
        <v>0.122947272169819</v>
      </c>
      <c r="AX481" s="17">
        <v>0.10791478666380799</v>
      </c>
      <c r="AY481" s="17"/>
      <c r="AZ481" s="17">
        <v>8.1504353029653795E-2</v>
      </c>
      <c r="BA481" s="17">
        <v>0.12494041129913699</v>
      </c>
      <c r="BB481" s="17"/>
      <c r="BC481" s="17">
        <v>0.11622234958829</v>
      </c>
      <c r="BD481" s="17">
        <v>0.117167543241554</v>
      </c>
      <c r="BE481" s="17"/>
      <c r="BF481" s="17">
        <v>9.3140343471969103E-2</v>
      </c>
      <c r="BG481" s="17">
        <v>0.11894805229862999</v>
      </c>
      <c r="BH481" s="17"/>
      <c r="BI481" s="17">
        <v>0.13825100257658801</v>
      </c>
      <c r="BJ481" s="17">
        <v>0.122096749728275</v>
      </c>
      <c r="BK481" s="17">
        <v>0.106995900145475</v>
      </c>
      <c r="BL481" s="17">
        <v>0.126247652397316</v>
      </c>
      <c r="BM481" s="17">
        <v>6.42796301747805E-2</v>
      </c>
      <c r="BN481" s="17"/>
      <c r="BO481" s="17">
        <v>0.12111237121704201</v>
      </c>
      <c r="BP481" s="17">
        <v>0.14740173341916701</v>
      </c>
      <c r="BQ481" s="17">
        <v>0.14790674475060001</v>
      </c>
      <c r="BR481" s="17">
        <v>0.118871583320112</v>
      </c>
      <c r="BS481" s="17">
        <v>4.8403339567609199E-2</v>
      </c>
      <c r="BT481" s="17">
        <v>5.5905108359266299E-2</v>
      </c>
      <c r="BU481" s="17"/>
      <c r="BV481" s="17">
        <v>0.123931348306277</v>
      </c>
      <c r="BW481" s="17">
        <v>0.1186940656355</v>
      </c>
      <c r="BX481" s="17"/>
      <c r="BY481" s="17">
        <v>0.16557018294514</v>
      </c>
      <c r="BZ481" s="17"/>
      <c r="CA481" s="17">
        <v>0.158843310469135</v>
      </c>
      <c r="CB481" s="17"/>
      <c r="CC481" s="17">
        <v>0.12766499821329</v>
      </c>
    </row>
    <row r="482" spans="2:81" x14ac:dyDescent="0.3">
      <c r="B482" t="s">
        <v>231</v>
      </c>
      <c r="C482" s="17">
        <v>0.21198924329583499</v>
      </c>
      <c r="D482" s="17">
        <v>0.227973836508613</v>
      </c>
      <c r="E482" s="17">
        <v>0.196182303718585</v>
      </c>
      <c r="F482" s="17"/>
      <c r="G482" s="17">
        <v>0.26374774893078701</v>
      </c>
      <c r="H482" s="17">
        <v>0.252325776514296</v>
      </c>
      <c r="I482" s="17">
        <v>0.25983277901184698</v>
      </c>
      <c r="J482" s="17">
        <v>0.20776582364191801</v>
      </c>
      <c r="K482" s="17">
        <v>0.171873776624442</v>
      </c>
      <c r="L482" s="17">
        <v>0.13619674707329299</v>
      </c>
      <c r="M482" s="17"/>
      <c r="N482" s="17">
        <v>0.228475737459231</v>
      </c>
      <c r="O482" s="17">
        <v>0.21392225726501701</v>
      </c>
      <c r="P482" s="17">
        <v>0.22614793046927101</v>
      </c>
      <c r="Q482" s="17">
        <v>0.17934562557735101</v>
      </c>
      <c r="R482" s="17"/>
      <c r="S482" s="17">
        <v>0.27760099755143702</v>
      </c>
      <c r="T482" s="17">
        <v>0.17507157885041799</v>
      </c>
      <c r="U482" s="17">
        <v>0.23788592931890601</v>
      </c>
      <c r="V482" s="17">
        <v>0.21913748442494899</v>
      </c>
      <c r="W482" s="17">
        <v>0.21309981099626199</v>
      </c>
      <c r="X482" s="17">
        <v>0.184228861707219</v>
      </c>
      <c r="Y482" s="17">
        <v>0.195212260344786</v>
      </c>
      <c r="Z482" s="17">
        <v>0.23932489670482601</v>
      </c>
      <c r="AA482" s="17">
        <v>0.17871748384809499</v>
      </c>
      <c r="AB482" s="17">
        <v>0.19826589549443299</v>
      </c>
      <c r="AC482" s="17">
        <v>0.19821045844436</v>
      </c>
      <c r="AD482" s="17">
        <v>0.25090739336619</v>
      </c>
      <c r="AE482" s="17"/>
      <c r="AF482" s="17">
        <v>0</v>
      </c>
      <c r="AG482" s="17">
        <v>0.14443158549322899</v>
      </c>
      <c r="AH482" s="17">
        <v>0.16156723155161101</v>
      </c>
      <c r="AI482" s="17">
        <v>0.163970618483437</v>
      </c>
      <c r="AJ482" s="17">
        <v>0.19758937519845299</v>
      </c>
      <c r="AK482" s="17">
        <v>0.24251622434151901</v>
      </c>
      <c r="AL482" s="17">
        <v>0.17536886121513101</v>
      </c>
      <c r="AM482" s="17">
        <v>0.20930617583606301</v>
      </c>
      <c r="AN482" s="17">
        <v>0.20390138129788901</v>
      </c>
      <c r="AO482" s="17">
        <v>0.21827058085426501</v>
      </c>
      <c r="AP482" s="17">
        <v>0.24286675745079001</v>
      </c>
      <c r="AQ482" s="17">
        <v>0.28819530956047901</v>
      </c>
      <c r="AR482" s="17">
        <v>0.247598087404547</v>
      </c>
      <c r="AS482" s="17">
        <v>0.251055263725808</v>
      </c>
      <c r="AT482" s="17">
        <v>0.27581376249252598</v>
      </c>
      <c r="AU482" s="17">
        <v>0.28211376591444198</v>
      </c>
      <c r="AV482" s="17"/>
      <c r="AW482" s="17">
        <v>0.19338634194590901</v>
      </c>
      <c r="AX482" s="17">
        <v>0.23916837490769599</v>
      </c>
      <c r="AY482" s="17"/>
      <c r="AZ482" s="17">
        <v>0.175012247435368</v>
      </c>
      <c r="BA482" s="17">
        <v>0.220224784635104</v>
      </c>
      <c r="BB482" s="17"/>
      <c r="BC482" s="17">
        <v>0.18494790831967201</v>
      </c>
      <c r="BD482" s="17">
        <v>0.22644796780846599</v>
      </c>
      <c r="BE482" s="17"/>
      <c r="BF482" s="17">
        <v>0.19874752583997299</v>
      </c>
      <c r="BG482" s="17">
        <v>0.21305331706400801</v>
      </c>
      <c r="BH482" s="17"/>
      <c r="BI482" s="17">
        <v>0.21550598941142601</v>
      </c>
      <c r="BJ482" s="17">
        <v>0.20612885535507799</v>
      </c>
      <c r="BK482" s="17">
        <v>0.23243106550786199</v>
      </c>
      <c r="BL482" s="17">
        <v>0.25003352156313102</v>
      </c>
      <c r="BM482" s="17">
        <v>0.231654548911569</v>
      </c>
      <c r="BN482" s="17"/>
      <c r="BO482" s="17">
        <v>0.218121574430441</v>
      </c>
      <c r="BP482" s="17">
        <v>0.24419535604620199</v>
      </c>
      <c r="BQ482" s="17">
        <v>0.19776454383654801</v>
      </c>
      <c r="BR482" s="17">
        <v>0.245820222334519</v>
      </c>
      <c r="BS482" s="17">
        <v>0.174139733896745</v>
      </c>
      <c r="BT482" s="17">
        <v>0.16031078491117301</v>
      </c>
      <c r="BU482" s="17"/>
      <c r="BV482" s="17">
        <v>0.220053310766122</v>
      </c>
      <c r="BW482" s="17">
        <v>0.18030275721248601</v>
      </c>
      <c r="BX482" s="17"/>
      <c r="BY482" s="17">
        <v>0.30261910778727902</v>
      </c>
      <c r="BZ482" s="17"/>
      <c r="CA482" s="17">
        <v>0.20721329498948099</v>
      </c>
      <c r="CB482" s="17"/>
      <c r="CC482" s="17">
        <v>0.199237244909199</v>
      </c>
    </row>
    <row r="483" spans="2:81" x14ac:dyDescent="0.3">
      <c r="B483" t="s">
        <v>232</v>
      </c>
      <c r="C483" s="17">
        <v>0.27151475340369002</v>
      </c>
      <c r="D483" s="17">
        <v>0.25005336156993901</v>
      </c>
      <c r="E483" s="17">
        <v>0.29265757509752999</v>
      </c>
      <c r="F483" s="17"/>
      <c r="G483" s="17">
        <v>0.23699581336841499</v>
      </c>
      <c r="H483" s="17">
        <v>0.26442189471109501</v>
      </c>
      <c r="I483" s="17">
        <v>0.23036001411176801</v>
      </c>
      <c r="J483" s="17">
        <v>0.24298722332514999</v>
      </c>
      <c r="K483" s="17">
        <v>0.31296396453883601</v>
      </c>
      <c r="L483" s="17">
        <v>0.32900698997046501</v>
      </c>
      <c r="M483" s="17"/>
      <c r="N483" s="17">
        <v>0.26376202764194101</v>
      </c>
      <c r="O483" s="17">
        <v>0.28336370460864302</v>
      </c>
      <c r="P483" s="17">
        <v>0.25157785194179699</v>
      </c>
      <c r="Q483" s="17">
        <v>0.28548624901363201</v>
      </c>
      <c r="R483" s="17"/>
      <c r="S483" s="17">
        <v>0.22127586184756201</v>
      </c>
      <c r="T483" s="17">
        <v>0.30558817720195802</v>
      </c>
      <c r="U483" s="17">
        <v>0.264057946962582</v>
      </c>
      <c r="V483" s="17">
        <v>0.24719793497029199</v>
      </c>
      <c r="W483" s="17">
        <v>0.30489717715549203</v>
      </c>
      <c r="X483" s="17">
        <v>0.29136148221017699</v>
      </c>
      <c r="Y483" s="17">
        <v>0.40270282926481099</v>
      </c>
      <c r="Z483" s="17">
        <v>0.22698633678176899</v>
      </c>
      <c r="AA483" s="17">
        <v>0.242081531668774</v>
      </c>
      <c r="AB483" s="17">
        <v>0.23141925597149399</v>
      </c>
      <c r="AC483" s="17">
        <v>0.30747229784270103</v>
      </c>
      <c r="AD483" s="17">
        <v>0.19094414410395799</v>
      </c>
      <c r="AE483" s="17"/>
      <c r="AF483" s="17">
        <v>0</v>
      </c>
      <c r="AG483" s="17">
        <v>0.350311117578889</v>
      </c>
      <c r="AH483" s="17">
        <v>0.246625223819539</v>
      </c>
      <c r="AI483" s="17">
        <v>0.249049303825982</v>
      </c>
      <c r="AJ483" s="17">
        <v>0.31333118905764701</v>
      </c>
      <c r="AK483" s="17">
        <v>0.26488977545935899</v>
      </c>
      <c r="AL483" s="17">
        <v>0.272079614003023</v>
      </c>
      <c r="AM483" s="17">
        <v>0.25734822416523001</v>
      </c>
      <c r="AN483" s="17">
        <v>0.32816806220677902</v>
      </c>
      <c r="AO483" s="17">
        <v>0.29045908412237698</v>
      </c>
      <c r="AP483" s="17">
        <v>0.25490946544119297</v>
      </c>
      <c r="AQ483" s="17">
        <v>0.254595537601774</v>
      </c>
      <c r="AR483" s="17">
        <v>0.304742895590151</v>
      </c>
      <c r="AS483" s="17">
        <v>0.27631266602841797</v>
      </c>
      <c r="AT483" s="17">
        <v>0.21462537585078501</v>
      </c>
      <c r="AU483" s="17">
        <v>0.21142400827319799</v>
      </c>
      <c r="AV483" s="17"/>
      <c r="AW483" s="17">
        <v>0.28589560397108199</v>
      </c>
      <c r="AX483" s="17">
        <v>0.25029479130667698</v>
      </c>
      <c r="AY483" s="17"/>
      <c r="AZ483" s="17">
        <v>0.287312359984292</v>
      </c>
      <c r="BA483" s="17">
        <v>0.26799629986173701</v>
      </c>
      <c r="BB483" s="17"/>
      <c r="BC483" s="17">
        <v>0.26106377767727201</v>
      </c>
      <c r="BD483" s="17">
        <v>0.28080458267301101</v>
      </c>
      <c r="BE483" s="17"/>
      <c r="BF483" s="17">
        <v>0.28992977257913999</v>
      </c>
      <c r="BG483" s="17">
        <v>0.27003496508240099</v>
      </c>
      <c r="BH483" s="17"/>
      <c r="BI483" s="17">
        <v>0.31260758733094801</v>
      </c>
      <c r="BJ483" s="17">
        <v>0.24727263841672001</v>
      </c>
      <c r="BK483" s="17">
        <v>0.28852776665189001</v>
      </c>
      <c r="BL483" s="17">
        <v>0.28723297692621902</v>
      </c>
      <c r="BM483" s="17">
        <v>0.20819928643213501</v>
      </c>
      <c r="BN483" s="17"/>
      <c r="BO483" s="17">
        <v>0.234393335398769</v>
      </c>
      <c r="BP483" s="17">
        <v>0.28296429425156999</v>
      </c>
      <c r="BQ483" s="17">
        <v>0.27151243678415898</v>
      </c>
      <c r="BR483" s="17">
        <v>0.29020874200200802</v>
      </c>
      <c r="BS483" s="17">
        <v>0.220015124271107</v>
      </c>
      <c r="BT483" s="17">
        <v>0.317748745153909</v>
      </c>
      <c r="BU483" s="17"/>
      <c r="BV483" s="17">
        <v>0.23251037941834701</v>
      </c>
      <c r="BW483" s="17">
        <v>0.27465263558314301</v>
      </c>
      <c r="BX483" s="17"/>
      <c r="BY483" s="17">
        <v>0.28488337071386599</v>
      </c>
      <c r="BZ483" s="17"/>
      <c r="CA483" s="17">
        <v>0.20295682071259699</v>
      </c>
      <c r="CB483" s="17"/>
      <c r="CC483" s="17">
        <v>0.25673161204777101</v>
      </c>
    </row>
    <row r="484" spans="2:81" x14ac:dyDescent="0.3">
      <c r="B484" t="s">
        <v>233</v>
      </c>
      <c r="C484" s="17">
        <v>0.22310406853902201</v>
      </c>
      <c r="D484" s="17">
        <v>0.19945527808413899</v>
      </c>
      <c r="E484" s="17">
        <v>0.24707507190597</v>
      </c>
      <c r="F484" s="17"/>
      <c r="G484" s="17">
        <v>0.168281753560696</v>
      </c>
      <c r="H484" s="17">
        <v>0.159737271041067</v>
      </c>
      <c r="I484" s="17">
        <v>0.21770162562953299</v>
      </c>
      <c r="J484" s="17">
        <v>0.24297962224788999</v>
      </c>
      <c r="K484" s="17">
        <v>0.22389093298784499</v>
      </c>
      <c r="L484" s="17">
        <v>0.29893458762081698</v>
      </c>
      <c r="M484" s="17"/>
      <c r="N484" s="17">
        <v>0.21972595421579399</v>
      </c>
      <c r="O484" s="17">
        <v>0.230814262296342</v>
      </c>
      <c r="P484" s="17">
        <v>0.20721677384173001</v>
      </c>
      <c r="Q484" s="17">
        <v>0.230371196294376</v>
      </c>
      <c r="R484" s="17"/>
      <c r="S484" s="17">
        <v>0.17709616908338799</v>
      </c>
      <c r="T484" s="17">
        <v>0.27082708736425398</v>
      </c>
      <c r="U484" s="17">
        <v>0.20559086650483699</v>
      </c>
      <c r="V484" s="17">
        <v>0.238442411329989</v>
      </c>
      <c r="W484" s="17">
        <v>0.23131052969534199</v>
      </c>
      <c r="X484" s="17">
        <v>0.18216504235922101</v>
      </c>
      <c r="Y484" s="17">
        <v>0.17104781454540699</v>
      </c>
      <c r="Z484" s="17">
        <v>0.24451209324305601</v>
      </c>
      <c r="AA484" s="17">
        <v>0.24095378058792799</v>
      </c>
      <c r="AB484" s="17">
        <v>0.28434195001721402</v>
      </c>
      <c r="AC484" s="17">
        <v>0.22735475895020199</v>
      </c>
      <c r="AD484" s="17">
        <v>0.189621046329954</v>
      </c>
      <c r="AE484" s="17"/>
      <c r="AF484" s="17">
        <v>0.531344893700048</v>
      </c>
      <c r="AG484" s="17">
        <v>0.178760669293346</v>
      </c>
      <c r="AH484" s="17">
        <v>0.23364871975253401</v>
      </c>
      <c r="AI484" s="17">
        <v>0.31954586087375703</v>
      </c>
      <c r="AJ484" s="17">
        <v>0.19695814839534301</v>
      </c>
      <c r="AK484" s="17">
        <v>0.24209244508321301</v>
      </c>
      <c r="AL484" s="17">
        <v>0.26966976391709402</v>
      </c>
      <c r="AM484" s="17">
        <v>0.25608286677900399</v>
      </c>
      <c r="AN484" s="17">
        <v>0.22841194395025899</v>
      </c>
      <c r="AO484" s="17">
        <v>0.132255608972459</v>
      </c>
      <c r="AP484" s="17">
        <v>0.161901652313057</v>
      </c>
      <c r="AQ484" s="17">
        <v>0.191863622007168</v>
      </c>
      <c r="AR484" s="17">
        <v>0.23719995259275301</v>
      </c>
      <c r="AS484" s="17">
        <v>0.116687092105899</v>
      </c>
      <c r="AT484" s="17">
        <v>0.25067649372374301</v>
      </c>
      <c r="AU484" s="17">
        <v>0.19224385575455299</v>
      </c>
      <c r="AV484" s="17"/>
      <c r="AW484" s="17">
        <v>0.24557953159021401</v>
      </c>
      <c r="AX484" s="17">
        <v>0.18983781978841599</v>
      </c>
      <c r="AY484" s="17"/>
      <c r="AZ484" s="17">
        <v>0.264344874965869</v>
      </c>
      <c r="BA484" s="17">
        <v>0.213918888448277</v>
      </c>
      <c r="BB484" s="17"/>
      <c r="BC484" s="17">
        <v>0.25768780306047001</v>
      </c>
      <c r="BD484" s="17">
        <v>0.20202907335103401</v>
      </c>
      <c r="BE484" s="17"/>
      <c r="BF484" s="17">
        <v>0.245536939088144</v>
      </c>
      <c r="BG484" s="17">
        <v>0.221301414980243</v>
      </c>
      <c r="BH484" s="17"/>
      <c r="BI484" s="17">
        <v>0.20996675304799001</v>
      </c>
      <c r="BJ484" s="17">
        <v>0.22962753800473101</v>
      </c>
      <c r="BK484" s="17">
        <v>0.19332999740559001</v>
      </c>
      <c r="BL484" s="17">
        <v>0.215328413192409</v>
      </c>
      <c r="BM484" s="17">
        <v>0.24403431952881899</v>
      </c>
      <c r="BN484" s="17"/>
      <c r="BO484" s="17">
        <v>0.22806498837486999</v>
      </c>
      <c r="BP484" s="17">
        <v>0.22452326249416299</v>
      </c>
      <c r="BQ484" s="17">
        <v>0.22901783927043401</v>
      </c>
      <c r="BR484" s="17">
        <v>0.20193228813917299</v>
      </c>
      <c r="BS484" s="17">
        <v>0.262027555760102</v>
      </c>
      <c r="BT484" s="17">
        <v>0.21668745275499199</v>
      </c>
      <c r="BU484" s="17"/>
      <c r="BV484" s="17">
        <v>0.228004786133466</v>
      </c>
      <c r="BW484" s="17">
        <v>0.232637303762256</v>
      </c>
      <c r="BX484" s="17"/>
      <c r="BY484" s="17">
        <v>0.135189244722592</v>
      </c>
      <c r="BZ484" s="17"/>
      <c r="CA484" s="17">
        <v>0.217735959208084</v>
      </c>
      <c r="CB484" s="17"/>
      <c r="CC484" s="17">
        <v>0.22905771912968401</v>
      </c>
    </row>
    <row r="485" spans="2:81" x14ac:dyDescent="0.3">
      <c r="B485" t="s">
        <v>234</v>
      </c>
      <c r="C485" s="17">
        <v>0.114994816751533</v>
      </c>
      <c r="D485" s="17">
        <v>0.12825476468769201</v>
      </c>
      <c r="E485" s="17">
        <v>0.10047574643167</v>
      </c>
      <c r="F485" s="17"/>
      <c r="G485" s="17">
        <v>0.12884913300765299</v>
      </c>
      <c r="H485" s="17">
        <v>0.105129936108512</v>
      </c>
      <c r="I485" s="17">
        <v>0.10451029536735</v>
      </c>
      <c r="J485" s="17">
        <v>0.126721682670737</v>
      </c>
      <c r="K485" s="17">
        <v>0.13391954174811799</v>
      </c>
      <c r="L485" s="17">
        <v>0.10007995524669</v>
      </c>
      <c r="M485" s="17"/>
      <c r="N485" s="17">
        <v>0.11091366549635</v>
      </c>
      <c r="O485" s="17">
        <v>0.11527322830867601</v>
      </c>
      <c r="P485" s="17">
        <v>0.109477366026672</v>
      </c>
      <c r="Q485" s="17">
        <v>0.12488708291828</v>
      </c>
      <c r="R485" s="17"/>
      <c r="S485" s="17">
        <v>0.10443701498652699</v>
      </c>
      <c r="T485" s="17">
        <v>0.107018134867173</v>
      </c>
      <c r="U485" s="17">
        <v>0.136659297707665</v>
      </c>
      <c r="V485" s="17">
        <v>0.11276063641379699</v>
      </c>
      <c r="W485" s="17">
        <v>8.09972510051373E-2</v>
      </c>
      <c r="X485" s="17">
        <v>0.119197285707538</v>
      </c>
      <c r="Y485" s="17">
        <v>9.5323898420107897E-2</v>
      </c>
      <c r="Z485" s="17">
        <v>0.107051961179322</v>
      </c>
      <c r="AA485" s="17">
        <v>0.119914454698667</v>
      </c>
      <c r="AB485" s="17">
        <v>0.131877006811422</v>
      </c>
      <c r="AC485" s="17">
        <v>0.14305489115245901</v>
      </c>
      <c r="AD485" s="17">
        <v>0.16195068438818</v>
      </c>
      <c r="AE485" s="17"/>
      <c r="AF485" s="17">
        <v>0.27388454194589501</v>
      </c>
      <c r="AG485" s="17">
        <v>0.110306254154731</v>
      </c>
      <c r="AH485" s="17">
        <v>0.18406185694278701</v>
      </c>
      <c r="AI485" s="17">
        <v>0.10171089224639999</v>
      </c>
      <c r="AJ485" s="17">
        <v>0.13587586078097799</v>
      </c>
      <c r="AK485" s="17">
        <v>0.121961778502763</v>
      </c>
      <c r="AL485" s="17">
        <v>0.103589485593202</v>
      </c>
      <c r="AM485" s="17">
        <v>0.11722942813128399</v>
      </c>
      <c r="AN485" s="17">
        <v>0.11758022820227799</v>
      </c>
      <c r="AO485" s="17">
        <v>0.147763765815737</v>
      </c>
      <c r="AP485" s="17">
        <v>9.2480501891239894E-2</v>
      </c>
      <c r="AQ485" s="17">
        <v>8.8505715701833798E-2</v>
      </c>
      <c r="AR485" s="17">
        <v>0.10242608017022201</v>
      </c>
      <c r="AS485" s="17">
        <v>0.102230344761849</v>
      </c>
      <c r="AT485" s="17">
        <v>4.8387870448419398E-2</v>
      </c>
      <c r="AU485" s="17">
        <v>9.4417998241335899E-2</v>
      </c>
      <c r="AV485" s="17"/>
      <c r="AW485" s="17">
        <v>0.105071046508628</v>
      </c>
      <c r="AX485" s="17">
        <v>0.13025675499626299</v>
      </c>
      <c r="AY485" s="17"/>
      <c r="AZ485" s="17">
        <v>0.13508394944393501</v>
      </c>
      <c r="BA485" s="17">
        <v>0.110520551633224</v>
      </c>
      <c r="BB485" s="17"/>
      <c r="BC485" s="17">
        <v>0.130816645919416</v>
      </c>
      <c r="BD485" s="17">
        <v>0.104448796678976</v>
      </c>
      <c r="BE485" s="17"/>
      <c r="BF485" s="17">
        <v>0.103876936507765</v>
      </c>
      <c r="BG485" s="17">
        <v>0.115888223876743</v>
      </c>
      <c r="BH485" s="17"/>
      <c r="BI485" s="17">
        <v>6.5017398193920606E-2</v>
      </c>
      <c r="BJ485" s="17">
        <v>0.14861780088228099</v>
      </c>
      <c r="BK485" s="17">
        <v>0.126851841700658</v>
      </c>
      <c r="BL485" s="17">
        <v>6.9321186361509093E-2</v>
      </c>
      <c r="BM485" s="17">
        <v>0.17598166291748499</v>
      </c>
      <c r="BN485" s="17"/>
      <c r="BO485" s="17">
        <v>0.15125827050862101</v>
      </c>
      <c r="BP485" s="17">
        <v>5.5815989248063802E-2</v>
      </c>
      <c r="BQ485" s="17">
        <v>0.10883391261635</v>
      </c>
      <c r="BR485" s="17">
        <v>0.101815509514293</v>
      </c>
      <c r="BS485" s="17">
        <v>0.220008651894395</v>
      </c>
      <c r="BT485" s="17">
        <v>8.7828914013783704E-2</v>
      </c>
      <c r="BU485" s="17"/>
      <c r="BV485" s="17">
        <v>0.151076642194686</v>
      </c>
      <c r="BW485" s="17">
        <v>0.14405731537842101</v>
      </c>
      <c r="BX485" s="17"/>
      <c r="BY485" s="17">
        <v>9.3840463258795595E-2</v>
      </c>
      <c r="BZ485" s="17"/>
      <c r="CA485" s="17">
        <v>0.17637273470211401</v>
      </c>
      <c r="CB485" s="17"/>
      <c r="CC485" s="17">
        <v>0.150529599482324</v>
      </c>
    </row>
    <row r="486" spans="2:81" x14ac:dyDescent="0.3">
      <c r="B486" t="s">
        <v>92</v>
      </c>
      <c r="C486" s="17">
        <v>6.13686593603971E-2</v>
      </c>
      <c r="D486" s="17">
        <v>4.38507045761641E-2</v>
      </c>
      <c r="E486" s="17">
        <v>7.8715504513488702E-2</v>
      </c>
      <c r="F486" s="17"/>
      <c r="G486" s="17">
        <v>7.8937284974436306E-2</v>
      </c>
      <c r="H486" s="17">
        <v>6.6888601067478695E-2</v>
      </c>
      <c r="I486" s="17">
        <v>4.6622117719990898E-2</v>
      </c>
      <c r="J486" s="17">
        <v>7.4045480962288399E-2</v>
      </c>
      <c r="K486" s="17">
        <v>5.25609220357574E-2</v>
      </c>
      <c r="L486" s="17">
        <v>5.27337409084759E-2</v>
      </c>
      <c r="M486" s="17"/>
      <c r="N486" s="17">
        <v>4.9511162055942901E-2</v>
      </c>
      <c r="O486" s="17">
        <v>5.4811336701326797E-2</v>
      </c>
      <c r="P486" s="17">
        <v>6.0575964168770702E-2</v>
      </c>
      <c r="Q486" s="17">
        <v>8.2179685971226296E-2</v>
      </c>
      <c r="R486" s="17"/>
      <c r="S486" s="17">
        <v>5.8377984440054702E-2</v>
      </c>
      <c r="T486" s="17">
        <v>2.8880610275419698E-2</v>
      </c>
      <c r="U486" s="17">
        <v>7.6976807530313496E-2</v>
      </c>
      <c r="V486" s="17">
        <v>7.9134293395029004E-2</v>
      </c>
      <c r="W486" s="17">
        <v>4.3310471635007702E-2</v>
      </c>
      <c r="X486" s="17">
        <v>0.121186986689943</v>
      </c>
      <c r="Y486" s="17">
        <v>4.0400020741162099E-2</v>
      </c>
      <c r="Z486" s="17">
        <v>5.6984263498347697E-2</v>
      </c>
      <c r="AA486" s="17">
        <v>8.0615275082757606E-2</v>
      </c>
      <c r="AB486" s="17">
        <v>3.6548494003794098E-2</v>
      </c>
      <c r="AC486" s="17">
        <v>3.8762276027603598E-2</v>
      </c>
      <c r="AD486" s="17">
        <v>8.6675437413129802E-2</v>
      </c>
      <c r="AE486" s="17"/>
      <c r="AF486" s="17">
        <v>9.0347383092131098E-2</v>
      </c>
      <c r="AG486" s="17">
        <v>9.1894779910872304E-2</v>
      </c>
      <c r="AH486" s="17">
        <v>8.8972867452321594E-2</v>
      </c>
      <c r="AI486" s="17">
        <v>6.7887967826507495E-2</v>
      </c>
      <c r="AJ486" s="17">
        <v>5.0740336424503298E-2</v>
      </c>
      <c r="AK486" s="17">
        <v>3.3371547587738498E-2</v>
      </c>
      <c r="AL486" s="17">
        <v>7.5436630603407398E-2</v>
      </c>
      <c r="AM486" s="17">
        <v>4.0028146656176003E-2</v>
      </c>
      <c r="AN486" s="17">
        <v>3.79214195123352E-2</v>
      </c>
      <c r="AO486" s="17">
        <v>5.2857329694315801E-2</v>
      </c>
      <c r="AP486" s="17">
        <v>0.100945733455062</v>
      </c>
      <c r="AQ486" s="17">
        <v>4.3101768565958799E-2</v>
      </c>
      <c r="AR486" s="17">
        <v>3.05079136337486E-2</v>
      </c>
      <c r="AS486" s="17">
        <v>5.9098950440819198E-2</v>
      </c>
      <c r="AT486" s="17">
        <v>5.1584553812463199E-2</v>
      </c>
      <c r="AU486" s="17">
        <v>2.2579433170389199E-2</v>
      </c>
      <c r="AV486" s="17"/>
      <c r="AW486" s="17">
        <v>4.7120203814348401E-2</v>
      </c>
      <c r="AX486" s="17">
        <v>8.2527472337140001E-2</v>
      </c>
      <c r="AY486" s="17"/>
      <c r="AZ486" s="17">
        <v>5.6742215140881798E-2</v>
      </c>
      <c r="BA486" s="17">
        <v>6.2399064122520401E-2</v>
      </c>
      <c r="BB486" s="17"/>
      <c r="BC486" s="17">
        <v>4.9261515434879499E-2</v>
      </c>
      <c r="BD486" s="17">
        <v>6.9102036246958695E-2</v>
      </c>
      <c r="BE486" s="17"/>
      <c r="BF486" s="17">
        <v>6.8768482513009196E-2</v>
      </c>
      <c r="BG486" s="17">
        <v>6.0774026697975402E-2</v>
      </c>
      <c r="BH486" s="17"/>
      <c r="BI486" s="17">
        <v>5.8651269439127303E-2</v>
      </c>
      <c r="BJ486" s="17">
        <v>4.6256417612914102E-2</v>
      </c>
      <c r="BK486" s="17">
        <v>5.1863428588524899E-2</v>
      </c>
      <c r="BL486" s="17">
        <v>5.1836249559415903E-2</v>
      </c>
      <c r="BM486" s="17">
        <v>7.5850552035211294E-2</v>
      </c>
      <c r="BN486" s="17"/>
      <c r="BO486" s="17">
        <v>4.7049460070256802E-2</v>
      </c>
      <c r="BP486" s="17">
        <v>4.5099364540834401E-2</v>
      </c>
      <c r="BQ486" s="17">
        <v>4.4964522741908201E-2</v>
      </c>
      <c r="BR486" s="17">
        <v>4.1351654689895302E-2</v>
      </c>
      <c r="BS486" s="17">
        <v>7.5405594610041995E-2</v>
      </c>
      <c r="BT486" s="17">
        <v>0.16151899480687601</v>
      </c>
      <c r="BU486" s="17"/>
      <c r="BV486" s="17">
        <v>4.4423533181102599E-2</v>
      </c>
      <c r="BW486" s="17">
        <v>4.9655922428193999E-2</v>
      </c>
      <c r="BX486" s="17"/>
      <c r="BY486" s="17">
        <v>1.78976305723277E-2</v>
      </c>
      <c r="BZ486" s="17"/>
      <c r="CA486" s="17">
        <v>3.6877879918589401E-2</v>
      </c>
      <c r="CB486" s="17"/>
      <c r="CC486" s="17">
        <v>3.6778826217731597E-2</v>
      </c>
    </row>
    <row r="487" spans="2:81" x14ac:dyDescent="0.3">
      <c r="B487" t="s">
        <v>192</v>
      </c>
      <c r="C487" s="17">
        <v>0.32901770194535801</v>
      </c>
      <c r="D487" s="17">
        <v>0.37838589108206599</v>
      </c>
      <c r="E487" s="17">
        <v>0.28107610205134098</v>
      </c>
      <c r="F487" s="17"/>
      <c r="G487" s="17">
        <v>0.38693601508879899</v>
      </c>
      <c r="H487" s="17">
        <v>0.40382229707184703</v>
      </c>
      <c r="I487" s="17">
        <v>0.40080594717135798</v>
      </c>
      <c r="J487" s="17">
        <v>0.31326599079393502</v>
      </c>
      <c r="K487" s="17">
        <v>0.27666463868944302</v>
      </c>
      <c r="L487" s="17">
        <v>0.21924472625355301</v>
      </c>
      <c r="M487" s="17"/>
      <c r="N487" s="17">
        <v>0.35608719058997301</v>
      </c>
      <c r="O487" s="17">
        <v>0.31573746808501302</v>
      </c>
      <c r="P487" s="17">
        <v>0.37115204402103102</v>
      </c>
      <c r="Q487" s="17">
        <v>0.27707578580248499</v>
      </c>
      <c r="R487" s="17"/>
      <c r="S487" s="17">
        <v>0.43881296964246902</v>
      </c>
      <c r="T487" s="17">
        <v>0.28768599029119502</v>
      </c>
      <c r="U487" s="17">
        <v>0.31671508129460302</v>
      </c>
      <c r="V487" s="17">
        <v>0.32246472389089298</v>
      </c>
      <c r="W487" s="17">
        <v>0.33948457050902098</v>
      </c>
      <c r="X487" s="17">
        <v>0.28608920303312102</v>
      </c>
      <c r="Y487" s="17">
        <v>0.29052543702851102</v>
      </c>
      <c r="Z487" s="17">
        <v>0.36446534529750602</v>
      </c>
      <c r="AA487" s="17">
        <v>0.31643495796187299</v>
      </c>
      <c r="AB487" s="17">
        <v>0.31581329319607598</v>
      </c>
      <c r="AC487" s="17">
        <v>0.28335577602703399</v>
      </c>
      <c r="AD487" s="17">
        <v>0.37080868776477799</v>
      </c>
      <c r="AE487" s="17"/>
      <c r="AF487" s="17">
        <v>0.104423181261926</v>
      </c>
      <c r="AG487" s="17">
        <v>0.26872717906216198</v>
      </c>
      <c r="AH487" s="17">
        <v>0.24669133203281801</v>
      </c>
      <c r="AI487" s="17">
        <v>0.26180597522735399</v>
      </c>
      <c r="AJ487" s="17">
        <v>0.30309446534152901</v>
      </c>
      <c r="AK487" s="17">
        <v>0.33768445336692698</v>
      </c>
      <c r="AL487" s="17">
        <v>0.27922450588327302</v>
      </c>
      <c r="AM487" s="17">
        <v>0.329311334268306</v>
      </c>
      <c r="AN487" s="17">
        <v>0.28791834612834799</v>
      </c>
      <c r="AO487" s="17">
        <v>0.37666421139511103</v>
      </c>
      <c r="AP487" s="17">
        <v>0.38976264689944801</v>
      </c>
      <c r="AQ487" s="17">
        <v>0.42193335612326599</v>
      </c>
      <c r="AR487" s="17">
        <v>0.32512315801312502</v>
      </c>
      <c r="AS487" s="17">
        <v>0.44567094666301399</v>
      </c>
      <c r="AT487" s="17">
        <v>0.434725706164589</v>
      </c>
      <c r="AU487" s="17">
        <v>0.47933470456052302</v>
      </c>
      <c r="AV487" s="17"/>
      <c r="AW487" s="17">
        <v>0.31633361411572802</v>
      </c>
      <c r="AX487" s="17">
        <v>0.34708316157150398</v>
      </c>
      <c r="AY487" s="17"/>
      <c r="AZ487" s="17">
        <v>0.256516600465022</v>
      </c>
      <c r="BA487" s="17">
        <v>0.345165195934241</v>
      </c>
      <c r="BB487" s="17"/>
      <c r="BC487" s="17">
        <v>0.30117025790796198</v>
      </c>
      <c r="BD487" s="17">
        <v>0.34361551105001997</v>
      </c>
      <c r="BE487" s="17"/>
      <c r="BF487" s="17">
        <v>0.29188786931194199</v>
      </c>
      <c r="BG487" s="17">
        <v>0.33200136936263802</v>
      </c>
      <c r="BH487" s="17"/>
      <c r="BI487" s="17">
        <v>0.35375699198801402</v>
      </c>
      <c r="BJ487" s="17">
        <v>0.32822560508335302</v>
      </c>
      <c r="BK487" s="17">
        <v>0.33942696565333702</v>
      </c>
      <c r="BL487" s="17">
        <v>0.37628117396044702</v>
      </c>
      <c r="BM487" s="17">
        <v>0.295934179086349</v>
      </c>
      <c r="BN487" s="17"/>
      <c r="BO487" s="17">
        <v>0.33923394564748299</v>
      </c>
      <c r="BP487" s="17">
        <v>0.39159708946536897</v>
      </c>
      <c r="BQ487" s="17">
        <v>0.34567128858714802</v>
      </c>
      <c r="BR487" s="17">
        <v>0.36469180565463</v>
      </c>
      <c r="BS487" s="17">
        <v>0.22254307346435401</v>
      </c>
      <c r="BT487" s="17">
        <v>0.216215893270439</v>
      </c>
      <c r="BU487" s="17"/>
      <c r="BV487" s="17">
        <v>0.343984659072399</v>
      </c>
      <c r="BW487" s="17">
        <v>0.29899682284798601</v>
      </c>
      <c r="BX487" s="17"/>
      <c r="BY487" s="17">
        <v>0.46818929073241899</v>
      </c>
      <c r="BZ487" s="17"/>
      <c r="CA487" s="17">
        <v>0.36605660545861501</v>
      </c>
      <c r="CB487" s="17"/>
      <c r="CC487" s="17">
        <v>0.326902243122489</v>
      </c>
    </row>
    <row r="488" spans="2:81" x14ac:dyDescent="0.3">
      <c r="B488" t="s">
        <v>193</v>
      </c>
      <c r="C488" s="17">
        <v>0.33809888529055399</v>
      </c>
      <c r="D488" s="17">
        <v>0.32771004277183102</v>
      </c>
      <c r="E488" s="17">
        <v>0.34755081833764001</v>
      </c>
      <c r="F488" s="17"/>
      <c r="G488" s="17">
        <v>0.29713088656834902</v>
      </c>
      <c r="H488" s="17">
        <v>0.26486720714957901</v>
      </c>
      <c r="I488" s="17">
        <v>0.32221192099688301</v>
      </c>
      <c r="J488" s="17">
        <v>0.36970130491862702</v>
      </c>
      <c r="K488" s="17">
        <v>0.357810474735964</v>
      </c>
      <c r="L488" s="17">
        <v>0.39901454286750698</v>
      </c>
      <c r="M488" s="17"/>
      <c r="N488" s="17">
        <v>0.33063961971214401</v>
      </c>
      <c r="O488" s="17">
        <v>0.34608749060501798</v>
      </c>
      <c r="P488" s="17">
        <v>0.316694139868402</v>
      </c>
      <c r="Q488" s="17">
        <v>0.35525827921265701</v>
      </c>
      <c r="R488" s="17"/>
      <c r="S488" s="17">
        <v>0.28153318406991401</v>
      </c>
      <c r="T488" s="17">
        <v>0.37784522223142603</v>
      </c>
      <c r="U488" s="17">
        <v>0.34225016421250198</v>
      </c>
      <c r="V488" s="17">
        <v>0.35120304774378602</v>
      </c>
      <c r="W488" s="17">
        <v>0.31230778070047899</v>
      </c>
      <c r="X488" s="17">
        <v>0.301362328066759</v>
      </c>
      <c r="Y488" s="17">
        <v>0.26637171296551498</v>
      </c>
      <c r="Z488" s="17">
        <v>0.35156405442237798</v>
      </c>
      <c r="AA488" s="17">
        <v>0.36086823528659501</v>
      </c>
      <c r="AB488" s="17">
        <v>0.41621895682863602</v>
      </c>
      <c r="AC488" s="17">
        <v>0.37040965010266103</v>
      </c>
      <c r="AD488" s="17">
        <v>0.35157173071813402</v>
      </c>
      <c r="AE488" s="17"/>
      <c r="AF488" s="17">
        <v>0.80522943564594296</v>
      </c>
      <c r="AG488" s="17">
        <v>0.289066923448076</v>
      </c>
      <c r="AH488" s="17">
        <v>0.41771057669532102</v>
      </c>
      <c r="AI488" s="17">
        <v>0.42125675312015698</v>
      </c>
      <c r="AJ488" s="17">
        <v>0.332834009176321</v>
      </c>
      <c r="AK488" s="17">
        <v>0.364054223585975</v>
      </c>
      <c r="AL488" s="17">
        <v>0.37325924951029599</v>
      </c>
      <c r="AM488" s="17">
        <v>0.373312294910288</v>
      </c>
      <c r="AN488" s="17">
        <v>0.34599217215253703</v>
      </c>
      <c r="AO488" s="17">
        <v>0.280019374788196</v>
      </c>
      <c r="AP488" s="17">
        <v>0.254382154204297</v>
      </c>
      <c r="AQ488" s="17">
        <v>0.28036933770900102</v>
      </c>
      <c r="AR488" s="17">
        <v>0.33962603276297498</v>
      </c>
      <c r="AS488" s="17">
        <v>0.218917436867749</v>
      </c>
      <c r="AT488" s="17">
        <v>0.29906436417216298</v>
      </c>
      <c r="AU488" s="17">
        <v>0.286661853995889</v>
      </c>
      <c r="AV488" s="17"/>
      <c r="AW488" s="17">
        <v>0.35065057809884198</v>
      </c>
      <c r="AX488" s="17">
        <v>0.32009457478467901</v>
      </c>
      <c r="AY488" s="17"/>
      <c r="AZ488" s="17">
        <v>0.39942882440980398</v>
      </c>
      <c r="BA488" s="17">
        <v>0.324439440081501</v>
      </c>
      <c r="BB488" s="17"/>
      <c r="BC488" s="17">
        <v>0.38850444897988601</v>
      </c>
      <c r="BD488" s="17">
        <v>0.30647787003000998</v>
      </c>
      <c r="BE488" s="17"/>
      <c r="BF488" s="17">
        <v>0.34941387559590897</v>
      </c>
      <c r="BG488" s="17">
        <v>0.337189638856986</v>
      </c>
      <c r="BH488" s="17"/>
      <c r="BI488" s="17">
        <v>0.274984151241911</v>
      </c>
      <c r="BJ488" s="17">
        <v>0.37824533888701201</v>
      </c>
      <c r="BK488" s="17">
        <v>0.32018183910624798</v>
      </c>
      <c r="BL488" s="17">
        <v>0.284649599553918</v>
      </c>
      <c r="BM488" s="17">
        <v>0.420015982446304</v>
      </c>
      <c r="BN488" s="17"/>
      <c r="BO488" s="17">
        <v>0.379323258883491</v>
      </c>
      <c r="BP488" s="17">
        <v>0.28033925174222701</v>
      </c>
      <c r="BQ488" s="17">
        <v>0.33785175188678401</v>
      </c>
      <c r="BR488" s="17">
        <v>0.30374779765346599</v>
      </c>
      <c r="BS488" s="17">
        <v>0.48203620765449701</v>
      </c>
      <c r="BT488" s="17">
        <v>0.30451636676877603</v>
      </c>
      <c r="BU488" s="17"/>
      <c r="BV488" s="17">
        <v>0.379081428328152</v>
      </c>
      <c r="BW488" s="17">
        <v>0.37669461914067698</v>
      </c>
      <c r="BX488" s="17"/>
      <c r="BY488" s="17">
        <v>0.229029707981387</v>
      </c>
      <c r="BZ488" s="17"/>
      <c r="CA488" s="17">
        <v>0.39410869391019798</v>
      </c>
      <c r="CB488" s="17"/>
      <c r="CC488" s="17">
        <v>0.37958731861200801</v>
      </c>
    </row>
    <row r="489" spans="2:81" x14ac:dyDescent="0.3">
      <c r="B489" t="s">
        <v>194</v>
      </c>
      <c r="C489" s="17">
        <v>-9.0811833451961404E-3</v>
      </c>
      <c r="D489" s="17">
        <v>5.0675848310235E-2</v>
      </c>
      <c r="E489" s="17">
        <v>-6.6474716286298599E-2</v>
      </c>
      <c r="F489" s="17"/>
      <c r="G489" s="17">
        <v>8.980512852045E-2</v>
      </c>
      <c r="H489" s="17">
        <v>0.13895508992226799</v>
      </c>
      <c r="I489" s="17">
        <v>7.8594026174474502E-2</v>
      </c>
      <c r="J489" s="17">
        <v>-5.6435314124691903E-2</v>
      </c>
      <c r="K489" s="17">
        <v>-8.11458360465208E-2</v>
      </c>
      <c r="L489" s="17">
        <v>-0.179769816613954</v>
      </c>
      <c r="M489" s="17"/>
      <c r="N489" s="17">
        <v>2.54475708778291E-2</v>
      </c>
      <c r="O489" s="17">
        <v>-3.0350022520005199E-2</v>
      </c>
      <c r="P489" s="17">
        <v>5.4457904152629001E-2</v>
      </c>
      <c r="Q489" s="17">
        <v>-7.8182493410172096E-2</v>
      </c>
      <c r="R489" s="17"/>
      <c r="S489" s="17">
        <v>0.15727978557255501</v>
      </c>
      <c r="T489" s="17">
        <v>-9.0159231940231094E-2</v>
      </c>
      <c r="U489" s="17">
        <v>-2.5535082917898699E-2</v>
      </c>
      <c r="V489" s="17">
        <v>-2.8738323852893401E-2</v>
      </c>
      <c r="W489" s="17">
        <v>2.71767898085419E-2</v>
      </c>
      <c r="X489" s="17">
        <v>-1.5273125033638001E-2</v>
      </c>
      <c r="Y489" s="17">
        <v>2.4153724062995902E-2</v>
      </c>
      <c r="Z489" s="17">
        <v>1.2901290875128099E-2</v>
      </c>
      <c r="AA489" s="17">
        <v>-4.4433277324722402E-2</v>
      </c>
      <c r="AB489" s="17">
        <v>-0.10040566363256</v>
      </c>
      <c r="AC489" s="17">
        <v>-8.7053874075626994E-2</v>
      </c>
      <c r="AD489" s="17">
        <v>1.92369570466445E-2</v>
      </c>
      <c r="AE489" s="17"/>
      <c r="AF489" s="17">
        <v>-0.700806254384018</v>
      </c>
      <c r="AG489" s="17">
        <v>-2.0339744385913999E-2</v>
      </c>
      <c r="AH489" s="17">
        <v>-0.17101924466250301</v>
      </c>
      <c r="AI489" s="17">
        <v>-0.15945077789280401</v>
      </c>
      <c r="AJ489" s="17">
        <v>-2.9739543834791899E-2</v>
      </c>
      <c r="AK489" s="17">
        <v>-2.6369770219047801E-2</v>
      </c>
      <c r="AL489" s="17">
        <v>-9.4034743627023007E-2</v>
      </c>
      <c r="AM489" s="17">
        <v>-4.4000960641982299E-2</v>
      </c>
      <c r="AN489" s="17">
        <v>-5.8073826024189298E-2</v>
      </c>
      <c r="AO489" s="17">
        <v>9.6644836606915197E-2</v>
      </c>
      <c r="AP489" s="17">
        <v>0.13538049269515101</v>
      </c>
      <c r="AQ489" s="17">
        <v>0.141564018414265</v>
      </c>
      <c r="AR489" s="17">
        <v>-1.45028747498505E-2</v>
      </c>
      <c r="AS489" s="17">
        <v>0.22675350979526601</v>
      </c>
      <c r="AT489" s="17">
        <v>0.13566134199242699</v>
      </c>
      <c r="AU489" s="17">
        <v>0.19267285056463401</v>
      </c>
      <c r="AV489" s="17"/>
      <c r="AW489" s="17">
        <v>-3.4316963983114103E-2</v>
      </c>
      <c r="AX489" s="17">
        <v>2.6988586786825499E-2</v>
      </c>
      <c r="AY489" s="17"/>
      <c r="AZ489" s="17">
        <v>-0.14291222394478301</v>
      </c>
      <c r="BA489" s="17">
        <v>2.07257558527402E-2</v>
      </c>
      <c r="BB489" s="17"/>
      <c r="BC489" s="17">
        <v>-8.7334191071924E-2</v>
      </c>
      <c r="BD489" s="17">
        <v>3.7137641020009798E-2</v>
      </c>
      <c r="BE489" s="17"/>
      <c r="BF489" s="17">
        <v>-5.7526006283967E-2</v>
      </c>
      <c r="BG489" s="17">
        <v>-5.1882694943482504E-3</v>
      </c>
      <c r="BH489" s="17"/>
      <c r="BI489" s="17">
        <v>7.8772840746102704E-2</v>
      </c>
      <c r="BJ489" s="17">
        <v>-5.0019733803658699E-2</v>
      </c>
      <c r="BK489" s="17">
        <v>1.9245126547089601E-2</v>
      </c>
      <c r="BL489" s="17">
        <v>9.1631574406528596E-2</v>
      </c>
      <c r="BM489" s="17">
        <v>-0.124081803359955</v>
      </c>
      <c r="BN489" s="17"/>
      <c r="BO489" s="17">
        <v>-4.0089313236008797E-2</v>
      </c>
      <c r="BP489" s="17">
        <v>0.111257837723142</v>
      </c>
      <c r="BQ489" s="17">
        <v>7.81953670036367E-3</v>
      </c>
      <c r="BR489" s="17">
        <v>6.0944008001164097E-2</v>
      </c>
      <c r="BS489" s="17">
        <v>-0.25949313419014203</v>
      </c>
      <c r="BT489" s="17">
        <v>-8.8300473498336599E-2</v>
      </c>
      <c r="BU489" s="17"/>
      <c r="BV489" s="17">
        <v>-3.50967692557533E-2</v>
      </c>
      <c r="BW489" s="17">
        <v>-7.7697796292691398E-2</v>
      </c>
      <c r="BX489" s="17"/>
      <c r="BY489" s="17">
        <v>0.239159582751032</v>
      </c>
      <c r="BZ489" s="17"/>
      <c r="CA489" s="17">
        <v>-2.8052088451582701E-2</v>
      </c>
      <c r="CB489" s="17"/>
      <c r="CC489" s="17">
        <v>-5.2685075489519298E-2</v>
      </c>
    </row>
    <row r="490" spans="2:81" x14ac:dyDescent="0.3">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c r="CC490" s="17"/>
    </row>
    <row r="491" spans="2:81" x14ac:dyDescent="0.3">
      <c r="B491" s="6" t="s">
        <v>272</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c r="CC491" s="17"/>
    </row>
    <row r="492" spans="2:81" x14ac:dyDescent="0.3">
      <c r="B492" s="24" t="s">
        <v>94</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c r="CB492" s="17"/>
      <c r="CC492" s="17"/>
    </row>
    <row r="493" spans="2:81" x14ac:dyDescent="0.3">
      <c r="B493" t="s">
        <v>230</v>
      </c>
      <c r="C493" s="17">
        <v>0.206892975841725</v>
      </c>
      <c r="D493" s="17">
        <v>0.228236727141233</v>
      </c>
      <c r="E493" s="17">
        <v>0.18497895203720999</v>
      </c>
      <c r="F493" s="17"/>
      <c r="G493" s="17">
        <v>0.246962500880095</v>
      </c>
      <c r="H493" s="17">
        <v>0.25748231559297402</v>
      </c>
      <c r="I493" s="17">
        <v>0.272152547866786</v>
      </c>
      <c r="J493" s="17">
        <v>0.19289574374004601</v>
      </c>
      <c r="K493" s="17">
        <v>0.162115674737279</v>
      </c>
      <c r="L493" s="17">
        <v>0.12750312622173099</v>
      </c>
      <c r="M493" s="17"/>
      <c r="N493" s="17">
        <v>0.222211295808734</v>
      </c>
      <c r="O493" s="17">
        <v>0.18574523749640801</v>
      </c>
      <c r="P493" s="17">
        <v>0.196373453617707</v>
      </c>
      <c r="Q493" s="17">
        <v>0.22325513428633301</v>
      </c>
      <c r="R493" s="17"/>
      <c r="S493" s="17">
        <v>0.30977367002116002</v>
      </c>
      <c r="T493" s="17">
        <v>0.162213487358215</v>
      </c>
      <c r="U493" s="17">
        <v>0.21103896439374101</v>
      </c>
      <c r="V493" s="17">
        <v>0.19350481729586899</v>
      </c>
      <c r="W493" s="17">
        <v>0.149575919890478</v>
      </c>
      <c r="X493" s="17">
        <v>0.1805080306564</v>
      </c>
      <c r="Y493" s="17">
        <v>0.14239942849377599</v>
      </c>
      <c r="Z493" s="17">
        <v>0.22304053355256301</v>
      </c>
      <c r="AA493" s="17">
        <v>0.21923353153328301</v>
      </c>
      <c r="AB493" s="17">
        <v>0.24644940098031601</v>
      </c>
      <c r="AC493" s="17">
        <v>0.193695882926612</v>
      </c>
      <c r="AD493" s="17">
        <v>0.17079717166455599</v>
      </c>
      <c r="AE493" s="17"/>
      <c r="AF493" s="17">
        <v>0.31126340669661701</v>
      </c>
      <c r="AG493" s="17">
        <v>0.255126880886345</v>
      </c>
      <c r="AH493" s="17">
        <v>0.19798631170571299</v>
      </c>
      <c r="AI493" s="17">
        <v>0.17925342940767799</v>
      </c>
      <c r="AJ493" s="17">
        <v>0.21745113677948499</v>
      </c>
      <c r="AK493" s="17">
        <v>0.17265081528399401</v>
      </c>
      <c r="AL493" s="17">
        <v>0.19851748669475699</v>
      </c>
      <c r="AM493" s="17">
        <v>0.19630014861276501</v>
      </c>
      <c r="AN493" s="17">
        <v>0.11535385743684</v>
      </c>
      <c r="AO493" s="17">
        <v>0.29267502596713202</v>
      </c>
      <c r="AP493" s="17">
        <v>0.21182043802550199</v>
      </c>
      <c r="AQ493" s="17">
        <v>0.19297769141521101</v>
      </c>
      <c r="AR493" s="17">
        <v>0.22401242441821601</v>
      </c>
      <c r="AS493" s="17">
        <v>0.177115018848373</v>
      </c>
      <c r="AT493" s="17">
        <v>0.23440211101240099</v>
      </c>
      <c r="AU493" s="17">
        <v>0.35998475821429798</v>
      </c>
      <c r="AV493" s="17"/>
      <c r="AW493" s="17">
        <v>0.216651724415764</v>
      </c>
      <c r="AX493" s="17">
        <v>0.194210880869325</v>
      </c>
      <c r="AY493" s="17"/>
      <c r="AZ493" s="17">
        <v>0.23874879129923099</v>
      </c>
      <c r="BA493" s="17">
        <v>0.199798027239453</v>
      </c>
      <c r="BB493" s="17"/>
      <c r="BC493" s="17">
        <v>0.273385349986358</v>
      </c>
      <c r="BD493" s="17">
        <v>0.15668653350307299</v>
      </c>
      <c r="BE493" s="17"/>
      <c r="BF493" s="17">
        <v>0.23298179758676199</v>
      </c>
      <c r="BG493" s="17">
        <v>0.204796538506162</v>
      </c>
      <c r="BH493" s="17"/>
      <c r="BI493" s="17">
        <v>0.15703374619170901</v>
      </c>
      <c r="BJ493" s="17">
        <v>0.26259047428256199</v>
      </c>
      <c r="BK493" s="17">
        <v>0.188146637404534</v>
      </c>
      <c r="BL493" s="17">
        <v>0.151561930493091</v>
      </c>
      <c r="BM493" s="17">
        <v>0.184398698464701</v>
      </c>
      <c r="BN493" s="17"/>
      <c r="BO493" s="17">
        <v>0.277951595414965</v>
      </c>
      <c r="BP493" s="17">
        <v>0.179603507450002</v>
      </c>
      <c r="BQ493" s="17">
        <v>0.21504463333099</v>
      </c>
      <c r="BR493" s="17">
        <v>0.173742094165907</v>
      </c>
      <c r="BS493" s="17">
        <v>0.19319886085049201</v>
      </c>
      <c r="BT493" s="17">
        <v>0.13034400529621301</v>
      </c>
      <c r="BU493" s="17"/>
      <c r="BV493" s="17">
        <v>0.26174840434420399</v>
      </c>
      <c r="BW493" s="17">
        <v>0.26415228623347897</v>
      </c>
      <c r="BX493" s="17"/>
      <c r="BY493" s="17">
        <v>0.31250146269791501</v>
      </c>
      <c r="BZ493" s="17"/>
      <c r="CA493" s="17">
        <v>0.29254965750793599</v>
      </c>
      <c r="CB493" s="17"/>
      <c r="CC493" s="17">
        <v>0.240958399233315</v>
      </c>
    </row>
    <row r="494" spans="2:81" x14ac:dyDescent="0.3">
      <c r="B494" t="s">
        <v>231</v>
      </c>
      <c r="C494" s="17">
        <v>0.38234998217875299</v>
      </c>
      <c r="D494" s="17">
        <v>0.35986971342783902</v>
      </c>
      <c r="E494" s="17">
        <v>0.40375360747790801</v>
      </c>
      <c r="F494" s="17"/>
      <c r="G494" s="17">
        <v>0.377349135451025</v>
      </c>
      <c r="H494" s="17">
        <v>0.43447770892325099</v>
      </c>
      <c r="I494" s="17">
        <v>0.40148560629852797</v>
      </c>
      <c r="J494" s="17">
        <v>0.35362149155911199</v>
      </c>
      <c r="K494" s="17">
        <v>0.32346136049041202</v>
      </c>
      <c r="L494" s="17">
        <v>0.39054917814093099</v>
      </c>
      <c r="M494" s="17"/>
      <c r="N494" s="17">
        <v>0.388056889448394</v>
      </c>
      <c r="O494" s="17">
        <v>0.409212863593792</v>
      </c>
      <c r="P494" s="17">
        <v>0.35604429631854301</v>
      </c>
      <c r="Q494" s="17">
        <v>0.370632160064716</v>
      </c>
      <c r="R494" s="17"/>
      <c r="S494" s="17">
        <v>0.32797593888278798</v>
      </c>
      <c r="T494" s="17">
        <v>0.387241815568106</v>
      </c>
      <c r="U494" s="17">
        <v>0.41200768002350902</v>
      </c>
      <c r="V494" s="17">
        <v>0.33672451004905901</v>
      </c>
      <c r="W494" s="17">
        <v>0.39445474156958299</v>
      </c>
      <c r="X494" s="17">
        <v>0.39440625350257802</v>
      </c>
      <c r="Y494" s="17">
        <v>0.41052811132422301</v>
      </c>
      <c r="Z494" s="17">
        <v>0.45732551380379</v>
      </c>
      <c r="AA494" s="17">
        <v>0.42841458672211402</v>
      </c>
      <c r="AB494" s="17">
        <v>0.36319169673005403</v>
      </c>
      <c r="AC494" s="17">
        <v>0.365676752704931</v>
      </c>
      <c r="AD494" s="17">
        <v>0.34947089496804701</v>
      </c>
      <c r="AE494" s="17"/>
      <c r="AF494" s="17">
        <v>0.103767187117801</v>
      </c>
      <c r="AG494" s="17">
        <v>0.334476608057243</v>
      </c>
      <c r="AH494" s="17">
        <v>0.41204849191354798</v>
      </c>
      <c r="AI494" s="17">
        <v>0.41470570959330399</v>
      </c>
      <c r="AJ494" s="17">
        <v>0.37847786474370898</v>
      </c>
      <c r="AK494" s="17">
        <v>0.43332577250896898</v>
      </c>
      <c r="AL494" s="17">
        <v>0.44924923318048698</v>
      </c>
      <c r="AM494" s="17">
        <v>0.32727171290155699</v>
      </c>
      <c r="AN494" s="17">
        <v>0.396160963676013</v>
      </c>
      <c r="AO494" s="17">
        <v>0.31485679069885503</v>
      </c>
      <c r="AP494" s="17">
        <v>0.36932292122121702</v>
      </c>
      <c r="AQ494" s="17">
        <v>0.39381767623979702</v>
      </c>
      <c r="AR494" s="17">
        <v>0.41514489374483199</v>
      </c>
      <c r="AS494" s="17">
        <v>0.43552782000776902</v>
      </c>
      <c r="AT494" s="17">
        <v>0.29052641136546897</v>
      </c>
      <c r="AU494" s="17">
        <v>0.34611938842001</v>
      </c>
      <c r="AV494" s="17"/>
      <c r="AW494" s="17">
        <v>0.396925442366037</v>
      </c>
      <c r="AX494" s="17">
        <v>0.36032085912890799</v>
      </c>
      <c r="AY494" s="17"/>
      <c r="AZ494" s="17">
        <v>0.39514397144699798</v>
      </c>
      <c r="BA494" s="17">
        <v>0.37950049630082</v>
      </c>
      <c r="BB494" s="17"/>
      <c r="BC494" s="17">
        <v>0.38783733910656898</v>
      </c>
      <c r="BD494" s="17">
        <v>0.379231408925501</v>
      </c>
      <c r="BE494" s="17"/>
      <c r="BF494" s="17">
        <v>0.43070054791058399</v>
      </c>
      <c r="BG494" s="17">
        <v>0.378464642618907</v>
      </c>
      <c r="BH494" s="17"/>
      <c r="BI494" s="17">
        <v>0.34544804657346601</v>
      </c>
      <c r="BJ494" s="17">
        <v>0.45491735765920899</v>
      </c>
      <c r="BK494" s="17">
        <v>0.434316058671531</v>
      </c>
      <c r="BL494" s="17">
        <v>0.27616375652403002</v>
      </c>
      <c r="BM494" s="17">
        <v>0.36100517871508098</v>
      </c>
      <c r="BN494" s="17"/>
      <c r="BO494" s="17">
        <v>0.44814586225438102</v>
      </c>
      <c r="BP494" s="17">
        <v>0.35677848617887498</v>
      </c>
      <c r="BQ494" s="17">
        <v>0.41652798124767099</v>
      </c>
      <c r="BR494" s="17">
        <v>0.32986236035251698</v>
      </c>
      <c r="BS494" s="17">
        <v>0.39612489950332802</v>
      </c>
      <c r="BT494" s="17">
        <v>0.40684328666194403</v>
      </c>
      <c r="BU494" s="17"/>
      <c r="BV494" s="17">
        <v>0.45925056870809799</v>
      </c>
      <c r="BW494" s="17">
        <v>0.44688042332191202</v>
      </c>
      <c r="BX494" s="17"/>
      <c r="BY494" s="17">
        <v>0.42073961524017001</v>
      </c>
      <c r="BZ494" s="17"/>
      <c r="CA494" s="17">
        <v>0.46323895423928801</v>
      </c>
      <c r="CB494" s="17"/>
      <c r="CC494" s="17">
        <v>0.51072805612588701</v>
      </c>
    </row>
    <row r="495" spans="2:81" x14ac:dyDescent="0.3">
      <c r="B495" t="s">
        <v>232</v>
      </c>
      <c r="C495" s="17">
        <v>0.22524090314661199</v>
      </c>
      <c r="D495" s="17">
        <v>0.21808948788007901</v>
      </c>
      <c r="E495" s="17">
        <v>0.23311204950018999</v>
      </c>
      <c r="F495" s="17"/>
      <c r="G495" s="17">
        <v>0.25884081632149702</v>
      </c>
      <c r="H495" s="17">
        <v>0.16731250166033901</v>
      </c>
      <c r="I495" s="17">
        <v>0.15741614800298201</v>
      </c>
      <c r="J495" s="17">
        <v>0.279711469949179</v>
      </c>
      <c r="K495" s="17">
        <v>0.26987907291713398</v>
      </c>
      <c r="L495" s="17">
        <v>0.230802560768817</v>
      </c>
      <c r="M495" s="17"/>
      <c r="N495" s="17">
        <v>0.19017550767473099</v>
      </c>
      <c r="O495" s="17">
        <v>0.24431218914224301</v>
      </c>
      <c r="P495" s="17">
        <v>0.25680660157447799</v>
      </c>
      <c r="Q495" s="17">
        <v>0.21728627309457599</v>
      </c>
      <c r="R495" s="17"/>
      <c r="S495" s="17">
        <v>0.233355352149725</v>
      </c>
      <c r="T495" s="17">
        <v>0.26721469076154902</v>
      </c>
      <c r="U495" s="17">
        <v>0.16626749915751601</v>
      </c>
      <c r="V495" s="17">
        <v>0.200039053237348</v>
      </c>
      <c r="W495" s="17">
        <v>0.23375434353844099</v>
      </c>
      <c r="X495" s="17">
        <v>0.193224594891023</v>
      </c>
      <c r="Y495" s="17">
        <v>0.295691943860874</v>
      </c>
      <c r="Z495" s="17">
        <v>0.15578231220934399</v>
      </c>
      <c r="AA495" s="17">
        <v>0.18235847176721501</v>
      </c>
      <c r="AB495" s="17">
        <v>0.21530925039176699</v>
      </c>
      <c r="AC495" s="17">
        <v>0.30386545436359702</v>
      </c>
      <c r="AD495" s="17">
        <v>0.27608002162393203</v>
      </c>
      <c r="AE495" s="17"/>
      <c r="AF495" s="17">
        <v>0.18633740173262001</v>
      </c>
      <c r="AG495" s="17">
        <v>0.22107076271475801</v>
      </c>
      <c r="AH495" s="17">
        <v>0.17212481393196399</v>
      </c>
      <c r="AI495" s="17">
        <v>0.193592479106415</v>
      </c>
      <c r="AJ495" s="17">
        <v>0.28307979620881302</v>
      </c>
      <c r="AK495" s="17">
        <v>0.205981601820097</v>
      </c>
      <c r="AL495" s="17">
        <v>0.19694492888054599</v>
      </c>
      <c r="AM495" s="17">
        <v>0.28216465618720699</v>
      </c>
      <c r="AN495" s="17">
        <v>0.27638434947712898</v>
      </c>
      <c r="AO495" s="17">
        <v>0.25449878540496301</v>
      </c>
      <c r="AP495" s="17">
        <v>0.21018884491092801</v>
      </c>
      <c r="AQ495" s="17">
        <v>0.218864948374038</v>
      </c>
      <c r="AR495" s="17">
        <v>0.20692962455433001</v>
      </c>
      <c r="AS495" s="17">
        <v>0.18955853886961399</v>
      </c>
      <c r="AT495" s="17">
        <v>0.29022779624579798</v>
      </c>
      <c r="AU495" s="17">
        <v>0.16458273779324201</v>
      </c>
      <c r="AV495" s="17"/>
      <c r="AW495" s="17">
        <v>0.21707001380027799</v>
      </c>
      <c r="AX495" s="17">
        <v>0.237523246669709</v>
      </c>
      <c r="AY495" s="17"/>
      <c r="AZ495" s="17">
        <v>0.21018191278876799</v>
      </c>
      <c r="BA495" s="17">
        <v>0.22859485158762799</v>
      </c>
      <c r="BB495" s="17"/>
      <c r="BC495" s="17">
        <v>0.19543680512141501</v>
      </c>
      <c r="BD495" s="17">
        <v>0.24999936122118699</v>
      </c>
      <c r="BE495" s="17"/>
      <c r="BF495" s="17">
        <v>0.205257539997383</v>
      </c>
      <c r="BG495" s="17">
        <v>0.226846719959865</v>
      </c>
      <c r="BH495" s="17"/>
      <c r="BI495" s="17">
        <v>0.24254125051664799</v>
      </c>
      <c r="BJ495" s="17">
        <v>0.173179838142863</v>
      </c>
      <c r="BK495" s="17">
        <v>0.22305959724736699</v>
      </c>
      <c r="BL495" s="17">
        <v>0.33108497510958501</v>
      </c>
      <c r="BM495" s="17">
        <v>0.19816027771505801</v>
      </c>
      <c r="BN495" s="17"/>
      <c r="BO495" s="17">
        <v>0.18014590698331301</v>
      </c>
      <c r="BP495" s="17">
        <v>0.23932286415481499</v>
      </c>
      <c r="BQ495" s="17">
        <v>0.21470916877319199</v>
      </c>
      <c r="BR495" s="17">
        <v>0.26064921318029499</v>
      </c>
      <c r="BS495" s="17">
        <v>0.19117465578751899</v>
      </c>
      <c r="BT495" s="17">
        <v>0.22237483622456999</v>
      </c>
      <c r="BU495" s="17"/>
      <c r="BV495" s="17">
        <v>0.17872361373954501</v>
      </c>
      <c r="BW495" s="17">
        <v>0.162897634034049</v>
      </c>
      <c r="BX495" s="17"/>
      <c r="BY495" s="17">
        <v>0.17604442926173899</v>
      </c>
      <c r="BZ495" s="17"/>
      <c r="CA495" s="17">
        <v>0.15506828589167601</v>
      </c>
      <c r="CB495" s="17"/>
      <c r="CC495" s="17">
        <v>0.159772408226215</v>
      </c>
    </row>
    <row r="496" spans="2:81" x14ac:dyDescent="0.3">
      <c r="B496" t="s">
        <v>233</v>
      </c>
      <c r="C496" s="17">
        <v>8.7091493078307894E-2</v>
      </c>
      <c r="D496" s="17">
        <v>9.7742873554907794E-2</v>
      </c>
      <c r="E496" s="17">
        <v>7.7034832029903105E-2</v>
      </c>
      <c r="F496" s="17"/>
      <c r="G496" s="17">
        <v>3.96118314565196E-2</v>
      </c>
      <c r="H496" s="17">
        <v>6.3828754619028094E-2</v>
      </c>
      <c r="I496" s="17">
        <v>9.1793379696871596E-2</v>
      </c>
      <c r="J496" s="17">
        <v>6.0468736354252303E-2</v>
      </c>
      <c r="K496" s="17">
        <v>0.10883330516911099</v>
      </c>
      <c r="L496" s="17">
        <v>0.140880269688236</v>
      </c>
      <c r="M496" s="17"/>
      <c r="N496" s="17">
        <v>0.108860827054774</v>
      </c>
      <c r="O496" s="17">
        <v>8.1733246352953107E-2</v>
      </c>
      <c r="P496" s="17">
        <v>7.9225086346230503E-2</v>
      </c>
      <c r="Q496" s="17">
        <v>7.2619888125345894E-2</v>
      </c>
      <c r="R496" s="17"/>
      <c r="S496" s="17">
        <v>6.1873135866586798E-2</v>
      </c>
      <c r="T496" s="17">
        <v>8.8829828853732501E-2</v>
      </c>
      <c r="U496" s="17">
        <v>9.6139391840141003E-2</v>
      </c>
      <c r="V496" s="17">
        <v>0.142746488285625</v>
      </c>
      <c r="W496" s="17">
        <v>0.105856753620097</v>
      </c>
      <c r="X496" s="17">
        <v>7.9538109485271999E-2</v>
      </c>
      <c r="Y496" s="17">
        <v>7.5508455375820197E-2</v>
      </c>
      <c r="Z496" s="17">
        <v>7.9631548890246706E-2</v>
      </c>
      <c r="AA496" s="17">
        <v>6.8090249970930397E-2</v>
      </c>
      <c r="AB496" s="17">
        <v>9.5986343596291199E-2</v>
      </c>
      <c r="AC496" s="17">
        <v>7.8000372552269701E-2</v>
      </c>
      <c r="AD496" s="17">
        <v>8.3797269135896496E-2</v>
      </c>
      <c r="AE496" s="17"/>
      <c r="AF496" s="17">
        <v>0.203861440098906</v>
      </c>
      <c r="AG496" s="17">
        <v>4.0244554681337599E-2</v>
      </c>
      <c r="AH496" s="17">
        <v>6.7011296909149906E-2</v>
      </c>
      <c r="AI496" s="17">
        <v>7.6876397870042995E-2</v>
      </c>
      <c r="AJ496" s="17">
        <v>5.9588132867800903E-2</v>
      </c>
      <c r="AK496" s="17">
        <v>0.11172070576675699</v>
      </c>
      <c r="AL496" s="17">
        <v>7.3528981654571002E-2</v>
      </c>
      <c r="AM496" s="17">
        <v>0.100038650981287</v>
      </c>
      <c r="AN496" s="17">
        <v>0.12997141761928699</v>
      </c>
      <c r="AO496" s="17">
        <v>7.4910694188228197E-2</v>
      </c>
      <c r="AP496" s="17">
        <v>7.0662189446042897E-2</v>
      </c>
      <c r="AQ496" s="17">
        <v>0.141648697938458</v>
      </c>
      <c r="AR496" s="17">
        <v>8.7545508826819704E-2</v>
      </c>
      <c r="AS496" s="17">
        <v>0.114683554565309</v>
      </c>
      <c r="AT496" s="17">
        <v>7.0110097197861904E-2</v>
      </c>
      <c r="AU496" s="17">
        <v>8.1093826984330306E-2</v>
      </c>
      <c r="AV496" s="17"/>
      <c r="AW496" s="17">
        <v>8.6017743995490406E-2</v>
      </c>
      <c r="AX496" s="17">
        <v>8.9285489913212404E-2</v>
      </c>
      <c r="AY496" s="17"/>
      <c r="AZ496" s="17">
        <v>6.9684102062170503E-2</v>
      </c>
      <c r="BA496" s="17">
        <v>9.0968478890329704E-2</v>
      </c>
      <c r="BB496" s="17"/>
      <c r="BC496" s="17">
        <v>6.4161080098082204E-2</v>
      </c>
      <c r="BD496" s="17">
        <v>0.10213128412981801</v>
      </c>
      <c r="BE496" s="17"/>
      <c r="BF496" s="17">
        <v>6.53244949888237E-2</v>
      </c>
      <c r="BG496" s="17">
        <v>8.8840638667322197E-2</v>
      </c>
      <c r="BH496" s="17"/>
      <c r="BI496" s="17">
        <v>0.13258120828297201</v>
      </c>
      <c r="BJ496" s="17">
        <v>5.3229061497784398E-2</v>
      </c>
      <c r="BK496" s="17">
        <v>6.9913233021091897E-2</v>
      </c>
      <c r="BL496" s="17">
        <v>0.121649845689052</v>
      </c>
      <c r="BM496" s="17">
        <v>0.13370865659216599</v>
      </c>
      <c r="BN496" s="17"/>
      <c r="BO496" s="17">
        <v>3.8900120228945401E-2</v>
      </c>
      <c r="BP496" s="17">
        <v>0.12008523040401201</v>
      </c>
      <c r="BQ496" s="17">
        <v>6.7513457199782301E-2</v>
      </c>
      <c r="BR496" s="17">
        <v>0.133946696692918</v>
      </c>
      <c r="BS496" s="17">
        <v>0.121693859840267</v>
      </c>
      <c r="BT496" s="17">
        <v>6.2850035759981507E-2</v>
      </c>
      <c r="BU496" s="17"/>
      <c r="BV496" s="17">
        <v>4.1488380760764901E-2</v>
      </c>
      <c r="BW496" s="17">
        <v>7.5004848343610306E-2</v>
      </c>
      <c r="BX496" s="17"/>
      <c r="BY496" s="17">
        <v>6.8425928119832294E-2</v>
      </c>
      <c r="BZ496" s="17"/>
      <c r="CA496" s="17">
        <v>5.18958458057108E-2</v>
      </c>
      <c r="CB496" s="17"/>
      <c r="CC496" s="17">
        <v>5.4197727241821703E-2</v>
      </c>
    </row>
    <row r="497" spans="2:81" x14ac:dyDescent="0.3">
      <c r="B497" t="s">
        <v>234</v>
      </c>
      <c r="C497" s="17">
        <v>3.3137084675220002E-2</v>
      </c>
      <c r="D497" s="17">
        <v>4.3735359094387798E-2</v>
      </c>
      <c r="E497" s="17">
        <v>2.2919469767892602E-2</v>
      </c>
      <c r="F497" s="17"/>
      <c r="G497" s="17">
        <v>1.45345291860578E-2</v>
      </c>
      <c r="H497" s="17">
        <v>1.78080600281912E-2</v>
      </c>
      <c r="I497" s="17">
        <v>2.54348018339207E-2</v>
      </c>
      <c r="J497" s="17">
        <v>3.9621487319935998E-2</v>
      </c>
      <c r="K497" s="17">
        <v>6.7768595240879803E-2</v>
      </c>
      <c r="L497" s="17">
        <v>3.5799352428684698E-2</v>
      </c>
      <c r="M497" s="17"/>
      <c r="N497" s="17">
        <v>2.76239657250032E-2</v>
      </c>
      <c r="O497" s="17">
        <v>2.1187635001429801E-2</v>
      </c>
      <c r="P497" s="17">
        <v>4.7344027638014798E-2</v>
      </c>
      <c r="Q497" s="17">
        <v>3.9275901662131102E-2</v>
      </c>
      <c r="R497" s="17"/>
      <c r="S497" s="17">
        <v>7.08637731310341E-3</v>
      </c>
      <c r="T497" s="17">
        <v>4.64291540125178E-2</v>
      </c>
      <c r="U497" s="17">
        <v>3.69976564718296E-2</v>
      </c>
      <c r="V497" s="17">
        <v>4.7998018642886497E-2</v>
      </c>
      <c r="W497" s="17">
        <v>3.3367356341872802E-2</v>
      </c>
      <c r="X497" s="17">
        <v>3.5616087568968897E-2</v>
      </c>
      <c r="Y497" s="17">
        <v>2.3712266006154802E-2</v>
      </c>
      <c r="Z497" s="17">
        <v>5.2978693629865702E-2</v>
      </c>
      <c r="AA497" s="17">
        <v>3.0998202582846801E-2</v>
      </c>
      <c r="AB497" s="17">
        <v>2.77766175125111E-2</v>
      </c>
      <c r="AC497" s="17">
        <v>3.3292903489999803E-2</v>
      </c>
      <c r="AD497" s="17">
        <v>5.6732178722140002E-2</v>
      </c>
      <c r="AE497" s="17"/>
      <c r="AF497" s="17">
        <v>0.104423181261926</v>
      </c>
      <c r="AG497" s="17">
        <v>3.4367229448813798E-2</v>
      </c>
      <c r="AH497" s="17">
        <v>2.7694348178582101E-2</v>
      </c>
      <c r="AI497" s="17">
        <v>5.3620584166092201E-2</v>
      </c>
      <c r="AJ497" s="17">
        <v>3.6438311779683E-2</v>
      </c>
      <c r="AK497" s="17">
        <v>3.7070091260252E-2</v>
      </c>
      <c r="AL497" s="17">
        <v>2.2992526492451999E-2</v>
      </c>
      <c r="AM497" s="17">
        <v>3.2396472919254002E-2</v>
      </c>
      <c r="AN497" s="17">
        <v>2.0680128750705701E-2</v>
      </c>
      <c r="AO497" s="17">
        <v>3.6739482713202203E-2</v>
      </c>
      <c r="AP497" s="17">
        <v>3.82354460744894E-2</v>
      </c>
      <c r="AQ497" s="17">
        <v>3.5759302669264803E-2</v>
      </c>
      <c r="AR497" s="17">
        <v>2.9304265969403501E-2</v>
      </c>
      <c r="AS497" s="17">
        <v>4.3155743571309899E-2</v>
      </c>
      <c r="AT497" s="17">
        <v>2.9411900554394601E-2</v>
      </c>
      <c r="AU497" s="17">
        <v>8.8666981506574597E-3</v>
      </c>
      <c r="AV497" s="17"/>
      <c r="AW497" s="17">
        <v>3.3250765032294301E-2</v>
      </c>
      <c r="AX497" s="17">
        <v>3.0796694388167199E-2</v>
      </c>
      <c r="AY497" s="17"/>
      <c r="AZ497" s="17">
        <v>3.4629176826118498E-2</v>
      </c>
      <c r="BA497" s="17">
        <v>3.2804764909788203E-2</v>
      </c>
      <c r="BB497" s="17"/>
      <c r="BC497" s="17">
        <v>2.6690576584920699E-2</v>
      </c>
      <c r="BD497" s="17">
        <v>3.7546231271644498E-2</v>
      </c>
      <c r="BE497" s="17"/>
      <c r="BF497" s="17">
        <v>3.4522593997178698E-2</v>
      </c>
      <c r="BG497" s="17">
        <v>3.3025748352724801E-2</v>
      </c>
      <c r="BH497" s="17"/>
      <c r="BI497" s="17">
        <v>5.53627004051193E-2</v>
      </c>
      <c r="BJ497" s="17">
        <v>1.10189511002438E-2</v>
      </c>
      <c r="BK497" s="17">
        <v>2.2914220706729799E-2</v>
      </c>
      <c r="BL497" s="17">
        <v>8.0139970178117706E-2</v>
      </c>
      <c r="BM497" s="17">
        <v>4.1907441283132799E-2</v>
      </c>
      <c r="BN497" s="17"/>
      <c r="BO497" s="17">
        <v>1.2103081759878899E-2</v>
      </c>
      <c r="BP497" s="17">
        <v>4.5376886392558997E-2</v>
      </c>
      <c r="BQ497" s="17">
        <v>3.21962427870848E-2</v>
      </c>
      <c r="BR497" s="17">
        <v>6.2500937977108803E-2</v>
      </c>
      <c r="BS497" s="17">
        <v>9.3774938664045095E-3</v>
      </c>
      <c r="BT497" s="17">
        <v>1.0517838706363299E-2</v>
      </c>
      <c r="BU497" s="17"/>
      <c r="BV497" s="17">
        <v>1.19087587311019E-2</v>
      </c>
      <c r="BW497" s="17">
        <v>9.3685986430596096E-3</v>
      </c>
      <c r="BX497" s="17"/>
      <c r="BY497" s="17">
        <v>4.3158727255263899E-3</v>
      </c>
      <c r="BZ497" s="17"/>
      <c r="CA497" s="17">
        <v>4.0692264396862696E-3</v>
      </c>
      <c r="CB497" s="17"/>
      <c r="CC497" s="17">
        <v>6.25187126800164E-3</v>
      </c>
    </row>
    <row r="498" spans="2:81" x14ac:dyDescent="0.3">
      <c r="B498" t="s">
        <v>92</v>
      </c>
      <c r="C498" s="17">
        <v>6.5287561079382203E-2</v>
      </c>
      <c r="D498" s="17">
        <v>5.2325838901552797E-2</v>
      </c>
      <c r="E498" s="17">
        <v>7.8201089186897096E-2</v>
      </c>
      <c r="F498" s="17"/>
      <c r="G498" s="17">
        <v>6.2701186704805303E-2</v>
      </c>
      <c r="H498" s="17">
        <v>5.9090659176215997E-2</v>
      </c>
      <c r="I498" s="17">
        <v>5.1717516300911398E-2</v>
      </c>
      <c r="J498" s="17">
        <v>7.3681071077474597E-2</v>
      </c>
      <c r="K498" s="17">
        <v>6.7941991445184105E-2</v>
      </c>
      <c r="L498" s="17">
        <v>7.4465512751600196E-2</v>
      </c>
      <c r="M498" s="17"/>
      <c r="N498" s="17">
        <v>6.3071514288363204E-2</v>
      </c>
      <c r="O498" s="17">
        <v>5.7808828413173703E-2</v>
      </c>
      <c r="P498" s="17">
        <v>6.4206534505027099E-2</v>
      </c>
      <c r="Q498" s="17">
        <v>7.6930642766897803E-2</v>
      </c>
      <c r="R498" s="17"/>
      <c r="S498" s="17">
        <v>5.9935525766636799E-2</v>
      </c>
      <c r="T498" s="17">
        <v>4.8071023445880601E-2</v>
      </c>
      <c r="U498" s="17">
        <v>7.7548808113263298E-2</v>
      </c>
      <c r="V498" s="17">
        <v>7.8987112489212793E-2</v>
      </c>
      <c r="W498" s="17">
        <v>8.2990885039529103E-2</v>
      </c>
      <c r="X498" s="17">
        <v>0.116706923895758</v>
      </c>
      <c r="Y498" s="17">
        <v>5.2159794939152099E-2</v>
      </c>
      <c r="Z498" s="17">
        <v>3.1241397914189301E-2</v>
      </c>
      <c r="AA498" s="17">
        <v>7.0904957423610998E-2</v>
      </c>
      <c r="AB498" s="17">
        <v>5.1286690789060597E-2</v>
      </c>
      <c r="AC498" s="17">
        <v>2.5468633962589901E-2</v>
      </c>
      <c r="AD498" s="17">
        <v>6.3122463885428304E-2</v>
      </c>
      <c r="AE498" s="17"/>
      <c r="AF498" s="17">
        <v>9.0347383092131098E-2</v>
      </c>
      <c r="AG498" s="17">
        <v>0.114713964211502</v>
      </c>
      <c r="AH498" s="17">
        <v>0.123134737361043</v>
      </c>
      <c r="AI498" s="17">
        <v>8.1951399856467197E-2</v>
      </c>
      <c r="AJ498" s="17">
        <v>2.4964757620508701E-2</v>
      </c>
      <c r="AK498" s="17">
        <v>3.9251013359930899E-2</v>
      </c>
      <c r="AL498" s="17">
        <v>5.8766843097186799E-2</v>
      </c>
      <c r="AM498" s="17">
        <v>6.1828358397930397E-2</v>
      </c>
      <c r="AN498" s="17">
        <v>6.1449283040025303E-2</v>
      </c>
      <c r="AO498" s="17">
        <v>2.6319221027620299E-2</v>
      </c>
      <c r="AP498" s="17">
        <v>9.9770160321821094E-2</v>
      </c>
      <c r="AQ498" s="17">
        <v>1.6931683363231999E-2</v>
      </c>
      <c r="AR498" s="17">
        <v>3.7063282486398098E-2</v>
      </c>
      <c r="AS498" s="17">
        <v>3.9959324137625797E-2</v>
      </c>
      <c r="AT498" s="17">
        <v>8.5321683624076397E-2</v>
      </c>
      <c r="AU498" s="17">
        <v>3.9352590437461803E-2</v>
      </c>
      <c r="AV498" s="17"/>
      <c r="AW498" s="17">
        <v>5.0084310390136097E-2</v>
      </c>
      <c r="AX498" s="17">
        <v>8.7862829030678199E-2</v>
      </c>
      <c r="AY498" s="17"/>
      <c r="AZ498" s="17">
        <v>5.1612045576714401E-2</v>
      </c>
      <c r="BA498" s="17">
        <v>6.8333381071980503E-2</v>
      </c>
      <c r="BB498" s="17"/>
      <c r="BC498" s="17">
        <v>5.2488849102655402E-2</v>
      </c>
      <c r="BD498" s="17">
        <v>7.4405180948775698E-2</v>
      </c>
      <c r="BE498" s="17"/>
      <c r="BF498" s="17">
        <v>3.1213025519268599E-2</v>
      </c>
      <c r="BG498" s="17">
        <v>6.8025711895019006E-2</v>
      </c>
      <c r="BH498" s="17"/>
      <c r="BI498" s="17">
        <v>6.7033048030086098E-2</v>
      </c>
      <c r="BJ498" s="17">
        <v>4.5064317317337899E-2</v>
      </c>
      <c r="BK498" s="17">
        <v>6.1650252948746702E-2</v>
      </c>
      <c r="BL498" s="17">
        <v>3.9399522006124302E-2</v>
      </c>
      <c r="BM498" s="17">
        <v>8.08197472298611E-2</v>
      </c>
      <c r="BN498" s="17"/>
      <c r="BO498" s="17">
        <v>4.2753433358517098E-2</v>
      </c>
      <c r="BP498" s="17">
        <v>5.88330254197365E-2</v>
      </c>
      <c r="BQ498" s="17">
        <v>5.40085166612808E-2</v>
      </c>
      <c r="BR498" s="17">
        <v>3.9298697631253703E-2</v>
      </c>
      <c r="BS498" s="17">
        <v>8.8430230151989295E-2</v>
      </c>
      <c r="BT498" s="17">
        <v>0.16706999735092901</v>
      </c>
      <c r="BU498" s="17"/>
      <c r="BV498" s="17">
        <v>4.6880273716285698E-2</v>
      </c>
      <c r="BW498" s="17">
        <v>4.1696209423890497E-2</v>
      </c>
      <c r="BX498" s="17"/>
      <c r="BY498" s="17">
        <v>1.79726919548172E-2</v>
      </c>
      <c r="BZ498" s="17"/>
      <c r="CA498" s="17">
        <v>3.3178030115703402E-2</v>
      </c>
      <c r="CB498" s="17"/>
      <c r="CC498" s="17">
        <v>2.80915379047595E-2</v>
      </c>
    </row>
    <row r="499" spans="2:81" x14ac:dyDescent="0.3">
      <c r="B499" t="s">
        <v>192</v>
      </c>
      <c r="C499" s="17">
        <v>0.58924295802047799</v>
      </c>
      <c r="D499" s="17">
        <v>0.58810644056907202</v>
      </c>
      <c r="E499" s="17">
        <v>0.58873255951511805</v>
      </c>
      <c r="F499" s="17"/>
      <c r="G499" s="17">
        <v>0.62431163633112097</v>
      </c>
      <c r="H499" s="17">
        <v>0.69196002451622496</v>
      </c>
      <c r="I499" s="17">
        <v>0.67363815416531403</v>
      </c>
      <c r="J499" s="17">
        <v>0.54651723529915797</v>
      </c>
      <c r="K499" s="17">
        <v>0.48557703522769102</v>
      </c>
      <c r="L499" s="17">
        <v>0.51805230436266203</v>
      </c>
      <c r="M499" s="17"/>
      <c r="N499" s="17">
        <v>0.610268185257128</v>
      </c>
      <c r="O499" s="17">
        <v>0.59495810109020097</v>
      </c>
      <c r="P499" s="17">
        <v>0.55241774993625004</v>
      </c>
      <c r="Q499" s="17">
        <v>0.59388729435104903</v>
      </c>
      <c r="R499" s="17"/>
      <c r="S499" s="17">
        <v>0.63774960890394705</v>
      </c>
      <c r="T499" s="17">
        <v>0.54945530292632005</v>
      </c>
      <c r="U499" s="17">
        <v>0.62304664441725</v>
      </c>
      <c r="V499" s="17">
        <v>0.530229327344928</v>
      </c>
      <c r="W499" s="17">
        <v>0.54403066146005996</v>
      </c>
      <c r="X499" s="17">
        <v>0.57491428415897805</v>
      </c>
      <c r="Y499" s="17">
        <v>0.55292753981799903</v>
      </c>
      <c r="Z499" s="17">
        <v>0.68036604735635398</v>
      </c>
      <c r="AA499" s="17">
        <v>0.64764811825539603</v>
      </c>
      <c r="AB499" s="17">
        <v>0.60964109771037001</v>
      </c>
      <c r="AC499" s="17">
        <v>0.55937263563154305</v>
      </c>
      <c r="AD499" s="17">
        <v>0.52026806663260405</v>
      </c>
      <c r="AE499" s="17"/>
      <c r="AF499" s="17">
        <v>0.41503059381441798</v>
      </c>
      <c r="AG499" s="17">
        <v>0.58960348894358805</v>
      </c>
      <c r="AH499" s="17">
        <v>0.61003480361926099</v>
      </c>
      <c r="AI499" s="17">
        <v>0.59395913900098196</v>
      </c>
      <c r="AJ499" s="17">
        <v>0.59592900152319395</v>
      </c>
      <c r="AK499" s="17">
        <v>0.60597658779296304</v>
      </c>
      <c r="AL499" s="17">
        <v>0.64776671987524403</v>
      </c>
      <c r="AM499" s="17">
        <v>0.523571861514322</v>
      </c>
      <c r="AN499" s="17">
        <v>0.51151482111285296</v>
      </c>
      <c r="AO499" s="17">
        <v>0.60753181666598699</v>
      </c>
      <c r="AP499" s="17">
        <v>0.581143359246719</v>
      </c>
      <c r="AQ499" s="17">
        <v>0.58679536765500795</v>
      </c>
      <c r="AR499" s="17">
        <v>0.63915731816304799</v>
      </c>
      <c r="AS499" s="17">
        <v>0.61264283885614201</v>
      </c>
      <c r="AT499" s="17">
        <v>0.52492852237786902</v>
      </c>
      <c r="AU499" s="17">
        <v>0.70610414663430898</v>
      </c>
      <c r="AV499" s="17"/>
      <c r="AW499" s="17">
        <v>0.61357716678180096</v>
      </c>
      <c r="AX499" s="17">
        <v>0.55453173999823302</v>
      </c>
      <c r="AY499" s="17"/>
      <c r="AZ499" s="17">
        <v>0.63389276274622897</v>
      </c>
      <c r="BA499" s="17">
        <v>0.579298523540273</v>
      </c>
      <c r="BB499" s="17"/>
      <c r="BC499" s="17">
        <v>0.66122268909292703</v>
      </c>
      <c r="BD499" s="17">
        <v>0.53591794242857405</v>
      </c>
      <c r="BE499" s="17"/>
      <c r="BF499" s="17">
        <v>0.66368234549734595</v>
      </c>
      <c r="BG499" s="17">
        <v>0.58326118112506897</v>
      </c>
      <c r="BH499" s="17"/>
      <c r="BI499" s="17">
        <v>0.50248179276517502</v>
      </c>
      <c r="BJ499" s="17">
        <v>0.71750783194177103</v>
      </c>
      <c r="BK499" s="17">
        <v>0.62246269607606497</v>
      </c>
      <c r="BL499" s="17">
        <v>0.42772568701712099</v>
      </c>
      <c r="BM499" s="17">
        <v>0.545403877179782</v>
      </c>
      <c r="BN499" s="17"/>
      <c r="BO499" s="17">
        <v>0.72609745766934597</v>
      </c>
      <c r="BP499" s="17">
        <v>0.53638199362887695</v>
      </c>
      <c r="BQ499" s="17">
        <v>0.63157261457866098</v>
      </c>
      <c r="BR499" s="17">
        <v>0.50360445451842395</v>
      </c>
      <c r="BS499" s="17">
        <v>0.58932376035381995</v>
      </c>
      <c r="BT499" s="17">
        <v>0.53718729195815695</v>
      </c>
      <c r="BU499" s="17"/>
      <c r="BV499" s="17">
        <v>0.72099897305230198</v>
      </c>
      <c r="BW499" s="17">
        <v>0.711032709555391</v>
      </c>
      <c r="BX499" s="17"/>
      <c r="BY499" s="17">
        <v>0.73324107793808502</v>
      </c>
      <c r="BZ499" s="17"/>
      <c r="CA499" s="17">
        <v>0.755788611747224</v>
      </c>
      <c r="CB499" s="17"/>
      <c r="CC499" s="17">
        <v>0.75168645535920198</v>
      </c>
    </row>
    <row r="500" spans="2:81" x14ac:dyDescent="0.3">
      <c r="B500" t="s">
        <v>193</v>
      </c>
      <c r="C500" s="17">
        <v>0.12022857775352799</v>
      </c>
      <c r="D500" s="17">
        <v>0.14147823264929599</v>
      </c>
      <c r="E500" s="17">
        <v>9.99543017977957E-2</v>
      </c>
      <c r="F500" s="17"/>
      <c r="G500" s="17">
        <v>5.4146360642577399E-2</v>
      </c>
      <c r="H500" s="17">
        <v>8.1636814647219294E-2</v>
      </c>
      <c r="I500" s="17">
        <v>0.11722818153079199</v>
      </c>
      <c r="J500" s="17">
        <v>0.100090223674188</v>
      </c>
      <c r="K500" s="17">
        <v>0.17660190040998999</v>
      </c>
      <c r="L500" s="17">
        <v>0.17667962211692101</v>
      </c>
      <c r="M500" s="17"/>
      <c r="N500" s="17">
        <v>0.13648479277977801</v>
      </c>
      <c r="O500" s="17">
        <v>0.102920881354383</v>
      </c>
      <c r="P500" s="17">
        <v>0.126569113984245</v>
      </c>
      <c r="Q500" s="17">
        <v>0.111895789787477</v>
      </c>
      <c r="R500" s="17"/>
      <c r="S500" s="17">
        <v>6.8959513179690193E-2</v>
      </c>
      <c r="T500" s="17">
        <v>0.13525898286624999</v>
      </c>
      <c r="U500" s="17">
        <v>0.13313704831197101</v>
      </c>
      <c r="V500" s="17">
        <v>0.190744506928511</v>
      </c>
      <c r="W500" s="17">
        <v>0.13922410996196999</v>
      </c>
      <c r="X500" s="17">
        <v>0.115154197054241</v>
      </c>
      <c r="Y500" s="17">
        <v>9.9220721381975005E-2</v>
      </c>
      <c r="Z500" s="17">
        <v>0.132610242520112</v>
      </c>
      <c r="AA500" s="17">
        <v>9.9088452553777198E-2</v>
      </c>
      <c r="AB500" s="17">
        <v>0.123762961108802</v>
      </c>
      <c r="AC500" s="17">
        <v>0.111293276042269</v>
      </c>
      <c r="AD500" s="17">
        <v>0.14052944785803601</v>
      </c>
      <c r="AE500" s="17"/>
      <c r="AF500" s="17">
        <v>0.30828462136083201</v>
      </c>
      <c r="AG500" s="17">
        <v>7.4611784130151404E-2</v>
      </c>
      <c r="AH500" s="17">
        <v>9.4705645087731993E-2</v>
      </c>
      <c r="AI500" s="17">
        <v>0.130496982036135</v>
      </c>
      <c r="AJ500" s="17">
        <v>9.6026444647483902E-2</v>
      </c>
      <c r="AK500" s="17">
        <v>0.14879079702700901</v>
      </c>
      <c r="AL500" s="17">
        <v>9.6521508147022997E-2</v>
      </c>
      <c r="AM500" s="17">
        <v>0.13243512390054099</v>
      </c>
      <c r="AN500" s="17">
        <v>0.15065154636999301</v>
      </c>
      <c r="AO500" s="17">
        <v>0.11165017690143</v>
      </c>
      <c r="AP500" s="17">
        <v>0.108897635520532</v>
      </c>
      <c r="AQ500" s="17">
        <v>0.17740800060772299</v>
      </c>
      <c r="AR500" s="17">
        <v>0.11684977479622299</v>
      </c>
      <c r="AS500" s="17">
        <v>0.15783929813661901</v>
      </c>
      <c r="AT500" s="17">
        <v>9.9521997752256494E-2</v>
      </c>
      <c r="AU500" s="17">
        <v>8.9960525134987701E-2</v>
      </c>
      <c r="AV500" s="17"/>
      <c r="AW500" s="17">
        <v>0.11926850902778501</v>
      </c>
      <c r="AX500" s="17">
        <v>0.12008218430138</v>
      </c>
      <c r="AY500" s="17"/>
      <c r="AZ500" s="17">
        <v>0.10431327888828899</v>
      </c>
      <c r="BA500" s="17">
        <v>0.123773243800118</v>
      </c>
      <c r="BB500" s="17"/>
      <c r="BC500" s="17">
        <v>9.0851656683003004E-2</v>
      </c>
      <c r="BD500" s="17">
        <v>0.139677515401462</v>
      </c>
      <c r="BE500" s="17"/>
      <c r="BF500" s="17">
        <v>9.9847088986002294E-2</v>
      </c>
      <c r="BG500" s="17">
        <v>0.121866387020047</v>
      </c>
      <c r="BH500" s="17"/>
      <c r="BI500" s="17">
        <v>0.18794390868809099</v>
      </c>
      <c r="BJ500" s="17">
        <v>6.4248012598028204E-2</v>
      </c>
      <c r="BK500" s="17">
        <v>9.2827453727821696E-2</v>
      </c>
      <c r="BL500" s="17">
        <v>0.20178981586717001</v>
      </c>
      <c r="BM500" s="17">
        <v>0.175616097875299</v>
      </c>
      <c r="BN500" s="17"/>
      <c r="BO500" s="17">
        <v>5.1003201988824298E-2</v>
      </c>
      <c r="BP500" s="17">
        <v>0.165462116796571</v>
      </c>
      <c r="BQ500" s="17">
        <v>9.9709699986867101E-2</v>
      </c>
      <c r="BR500" s="17">
        <v>0.19644763467002699</v>
      </c>
      <c r="BS500" s="17">
        <v>0.131071353706672</v>
      </c>
      <c r="BT500" s="17">
        <v>7.3367874466344796E-2</v>
      </c>
      <c r="BU500" s="17"/>
      <c r="BV500" s="17">
        <v>5.33971394918668E-2</v>
      </c>
      <c r="BW500" s="17">
        <v>8.4373446986669903E-2</v>
      </c>
      <c r="BX500" s="17"/>
      <c r="BY500" s="17">
        <v>7.2741800845358695E-2</v>
      </c>
      <c r="BZ500" s="17"/>
      <c r="CA500" s="17">
        <v>5.5965072245397103E-2</v>
      </c>
      <c r="CB500" s="17"/>
      <c r="CC500" s="17">
        <v>6.0449598509823399E-2</v>
      </c>
    </row>
    <row r="501" spans="2:81" x14ac:dyDescent="0.3">
      <c r="B501" t="s">
        <v>194</v>
      </c>
      <c r="C501" s="17">
        <v>0.46901438026695003</v>
      </c>
      <c r="D501" s="17">
        <v>0.44662820791977698</v>
      </c>
      <c r="E501" s="17">
        <v>0.48877825771732197</v>
      </c>
      <c r="F501" s="17"/>
      <c r="G501" s="17">
        <v>0.57016527568854303</v>
      </c>
      <c r="H501" s="17">
        <v>0.61032320986900601</v>
      </c>
      <c r="I501" s="17">
        <v>0.55640997263452197</v>
      </c>
      <c r="J501" s="17">
        <v>0.44642701162497</v>
      </c>
      <c r="K501" s="17">
        <v>0.308975134817701</v>
      </c>
      <c r="L501" s="17">
        <v>0.34137268224574002</v>
      </c>
      <c r="M501" s="17"/>
      <c r="N501" s="17">
        <v>0.47378339247735002</v>
      </c>
      <c r="O501" s="17">
        <v>0.49203721973581799</v>
      </c>
      <c r="P501" s="17">
        <v>0.42584863595200501</v>
      </c>
      <c r="Q501" s="17">
        <v>0.48199150456357198</v>
      </c>
      <c r="R501" s="17"/>
      <c r="S501" s="17">
        <v>0.56879009572425698</v>
      </c>
      <c r="T501" s="17">
        <v>0.41419632006007001</v>
      </c>
      <c r="U501" s="17">
        <v>0.48990959610528001</v>
      </c>
      <c r="V501" s="17">
        <v>0.33948482041641598</v>
      </c>
      <c r="W501" s="17">
        <v>0.40480655149809103</v>
      </c>
      <c r="X501" s="17">
        <v>0.45976008710473698</v>
      </c>
      <c r="Y501" s="17">
        <v>0.45370681843602401</v>
      </c>
      <c r="Z501" s="17">
        <v>0.54775580483624098</v>
      </c>
      <c r="AA501" s="17">
        <v>0.54855966570161896</v>
      </c>
      <c r="AB501" s="17">
        <v>0.48587813660156698</v>
      </c>
      <c r="AC501" s="17">
        <v>0.44807935958927397</v>
      </c>
      <c r="AD501" s="17">
        <v>0.37973861877456699</v>
      </c>
      <c r="AE501" s="17"/>
      <c r="AF501" s="17">
        <v>0.106745972453586</v>
      </c>
      <c r="AG501" s="17">
        <v>0.51499170481343703</v>
      </c>
      <c r="AH501" s="17">
        <v>0.51532915853152905</v>
      </c>
      <c r="AI501" s="17">
        <v>0.46346215696484699</v>
      </c>
      <c r="AJ501" s="17">
        <v>0.49990255687571</v>
      </c>
      <c r="AK501" s="17">
        <v>0.457185790765954</v>
      </c>
      <c r="AL501" s="17">
        <v>0.55124521172822105</v>
      </c>
      <c r="AM501" s="17">
        <v>0.39113673761378198</v>
      </c>
      <c r="AN501" s="17">
        <v>0.36086327474286101</v>
      </c>
      <c r="AO501" s="17">
        <v>0.49588163976455601</v>
      </c>
      <c r="AP501" s="17">
        <v>0.47224572372618601</v>
      </c>
      <c r="AQ501" s="17">
        <v>0.40938736704728501</v>
      </c>
      <c r="AR501" s="17">
        <v>0.52230754336682494</v>
      </c>
      <c r="AS501" s="17">
        <v>0.454803540719523</v>
      </c>
      <c r="AT501" s="17">
        <v>0.42540652462561301</v>
      </c>
      <c r="AU501" s="17">
        <v>0.616143621499321</v>
      </c>
      <c r="AV501" s="17"/>
      <c r="AW501" s="17">
        <v>0.494308657754016</v>
      </c>
      <c r="AX501" s="17">
        <v>0.43444955569685401</v>
      </c>
      <c r="AY501" s="17"/>
      <c r="AZ501" s="17">
        <v>0.52957948385793996</v>
      </c>
      <c r="BA501" s="17">
        <v>0.455525279740155</v>
      </c>
      <c r="BB501" s="17"/>
      <c r="BC501" s="17">
        <v>0.57037103240992404</v>
      </c>
      <c r="BD501" s="17">
        <v>0.39624042702711199</v>
      </c>
      <c r="BE501" s="17"/>
      <c r="BF501" s="17">
        <v>0.56383525651134303</v>
      </c>
      <c r="BG501" s="17">
        <v>0.46139479410502099</v>
      </c>
      <c r="BH501" s="17"/>
      <c r="BI501" s="17">
        <v>0.314537884077084</v>
      </c>
      <c r="BJ501" s="17">
        <v>0.653259819343743</v>
      </c>
      <c r="BK501" s="17">
        <v>0.529635242348243</v>
      </c>
      <c r="BL501" s="17">
        <v>0.22593587114995101</v>
      </c>
      <c r="BM501" s="17">
        <v>0.36978777930448398</v>
      </c>
      <c r="BN501" s="17"/>
      <c r="BO501" s="17">
        <v>0.67509425568052095</v>
      </c>
      <c r="BP501" s="17">
        <v>0.37091987683230598</v>
      </c>
      <c r="BQ501" s="17">
        <v>0.53186291459179302</v>
      </c>
      <c r="BR501" s="17">
        <v>0.30715681984839799</v>
      </c>
      <c r="BS501" s="17">
        <v>0.458252406647148</v>
      </c>
      <c r="BT501" s="17">
        <v>0.46381941749181199</v>
      </c>
      <c r="BU501" s="17"/>
      <c r="BV501" s="17">
        <v>0.66760183356043501</v>
      </c>
      <c r="BW501" s="17">
        <v>0.62665926256872095</v>
      </c>
      <c r="BX501" s="17"/>
      <c r="BY501" s="17">
        <v>0.66049927709272604</v>
      </c>
      <c r="BZ501" s="17"/>
      <c r="CA501" s="17">
        <v>0.69982353950182696</v>
      </c>
      <c r="CB501" s="17"/>
      <c r="CC501" s="17">
        <v>0.69123685684937897</v>
      </c>
    </row>
    <row r="502" spans="2:81" x14ac:dyDescent="0.3">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row>
    <row r="503" spans="2:81" x14ac:dyDescent="0.3">
      <c r="B503" s="6" t="s">
        <v>273</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row>
    <row r="504" spans="2:81" x14ac:dyDescent="0.3">
      <c r="B504" s="24" t="s">
        <v>94</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c r="CC504" s="17"/>
    </row>
    <row r="505" spans="2:81" x14ac:dyDescent="0.3">
      <c r="B505" t="s">
        <v>230</v>
      </c>
      <c r="C505" s="17">
        <v>0.47168652319690002</v>
      </c>
      <c r="D505" s="17">
        <v>0.45317137268993801</v>
      </c>
      <c r="E505" s="17">
        <v>0.48768121621831101</v>
      </c>
      <c r="F505" s="17"/>
      <c r="G505" s="17">
        <v>0.48214158193031498</v>
      </c>
      <c r="H505" s="17">
        <v>0.51434535685749805</v>
      </c>
      <c r="I505" s="17">
        <v>0.47942105897602799</v>
      </c>
      <c r="J505" s="17">
        <v>0.51479439210290001</v>
      </c>
      <c r="K505" s="17">
        <v>0.449460088565316</v>
      </c>
      <c r="L505" s="17">
        <v>0.40374789364776897</v>
      </c>
      <c r="M505" s="17"/>
      <c r="N505" s="17">
        <v>0.44580701376726201</v>
      </c>
      <c r="O505" s="17">
        <v>0.47992294029794003</v>
      </c>
      <c r="P505" s="17">
        <v>0.45940538938319098</v>
      </c>
      <c r="Q505" s="17">
        <v>0.49945458983168201</v>
      </c>
      <c r="R505" s="17"/>
      <c r="S505" s="17">
        <v>0.53334905094823704</v>
      </c>
      <c r="T505" s="17">
        <v>0.42018918038289499</v>
      </c>
      <c r="U505" s="17">
        <v>0.456911249045379</v>
      </c>
      <c r="V505" s="17">
        <v>0.37591091434340002</v>
      </c>
      <c r="W505" s="17">
        <v>0.52120753352192295</v>
      </c>
      <c r="X505" s="17">
        <v>0.45856304953153199</v>
      </c>
      <c r="Y505" s="17">
        <v>0.39562358670961401</v>
      </c>
      <c r="Z505" s="17">
        <v>0.52503084526858901</v>
      </c>
      <c r="AA505" s="17">
        <v>0.491847646246933</v>
      </c>
      <c r="AB505" s="17">
        <v>0.55697164684706801</v>
      </c>
      <c r="AC505" s="17">
        <v>0.49059225505020598</v>
      </c>
      <c r="AD505" s="17">
        <v>0.42947388994712699</v>
      </c>
      <c r="AE505" s="17"/>
      <c r="AF505" s="17">
        <v>0.605296252016432</v>
      </c>
      <c r="AG505" s="17">
        <v>0.546095564879301</v>
      </c>
      <c r="AH505" s="17">
        <v>0.52836452264204303</v>
      </c>
      <c r="AI505" s="17">
        <v>0.50112552443456404</v>
      </c>
      <c r="AJ505" s="17">
        <v>0.52007607954290702</v>
      </c>
      <c r="AK505" s="17">
        <v>0.425742515656854</v>
      </c>
      <c r="AL505" s="17">
        <v>0.47691556452238298</v>
      </c>
      <c r="AM505" s="17">
        <v>0.45293179158025498</v>
      </c>
      <c r="AN505" s="17">
        <v>0.40981448617119998</v>
      </c>
      <c r="AO505" s="17">
        <v>0.49783362523126401</v>
      </c>
      <c r="AP505" s="17">
        <v>0.452066792805075</v>
      </c>
      <c r="AQ505" s="17">
        <v>0.48225321879208</v>
      </c>
      <c r="AR505" s="17">
        <v>0.48645354477995301</v>
      </c>
      <c r="AS505" s="17">
        <v>0.38734871336569698</v>
      </c>
      <c r="AT505" s="17">
        <v>0.362508758020194</v>
      </c>
      <c r="AU505" s="17">
        <v>0.522373048955875</v>
      </c>
      <c r="AV505" s="17"/>
      <c r="AW505" s="17">
        <v>0.48396284417298902</v>
      </c>
      <c r="AX505" s="17">
        <v>0.45352076637137401</v>
      </c>
      <c r="AY505" s="17"/>
      <c r="AZ505" s="17">
        <v>0.49417708175916902</v>
      </c>
      <c r="BA505" s="17">
        <v>0.46667741089686998</v>
      </c>
      <c r="BB505" s="17"/>
      <c r="BC505" s="17">
        <v>0.52538752058026295</v>
      </c>
      <c r="BD505" s="17">
        <v>0.434655684877093</v>
      </c>
      <c r="BE505" s="17"/>
      <c r="BF505" s="17">
        <v>0.47176849301382101</v>
      </c>
      <c r="BG505" s="17">
        <v>0.47167993629212301</v>
      </c>
      <c r="BH505" s="17"/>
      <c r="BI505" s="17">
        <v>0.38248288600900499</v>
      </c>
      <c r="BJ505" s="17">
        <v>0.52868470088050001</v>
      </c>
      <c r="BK505" s="17">
        <v>0.455321695728993</v>
      </c>
      <c r="BL505" s="17">
        <v>0.375538181184078</v>
      </c>
      <c r="BM505" s="17">
        <v>0.49375486706388</v>
      </c>
      <c r="BN505" s="17"/>
      <c r="BO505" s="17">
        <v>0.509779337329056</v>
      </c>
      <c r="BP505" s="17">
        <v>0.39970379960948699</v>
      </c>
      <c r="BQ505" s="17">
        <v>0.49753868940006402</v>
      </c>
      <c r="BR505" s="17">
        <v>0.43316302666365702</v>
      </c>
      <c r="BS505" s="17">
        <v>0.52901015591110101</v>
      </c>
      <c r="BT505" s="17">
        <v>0.46696369523641501</v>
      </c>
      <c r="BU505" s="17"/>
      <c r="BV505" s="17">
        <v>0.50708430806528204</v>
      </c>
      <c r="BW505" s="17">
        <v>0.56874758652282698</v>
      </c>
      <c r="BX505" s="17"/>
      <c r="BY505" s="17">
        <v>0.46190867156382498</v>
      </c>
      <c r="BZ505" s="17"/>
      <c r="CA505" s="17">
        <v>0.55493783994343304</v>
      </c>
      <c r="CB505" s="17"/>
      <c r="CC505" s="17">
        <v>0.51109445268425902</v>
      </c>
    </row>
    <row r="506" spans="2:81" x14ac:dyDescent="0.3">
      <c r="B506" t="s">
        <v>231</v>
      </c>
      <c r="C506" s="17">
        <v>0.37531598808778499</v>
      </c>
      <c r="D506" s="17">
        <v>0.37901340693651597</v>
      </c>
      <c r="E506" s="17">
        <v>0.37318609708168399</v>
      </c>
      <c r="F506" s="17"/>
      <c r="G506" s="17">
        <v>0.33061546077253601</v>
      </c>
      <c r="H506" s="17">
        <v>0.34356917411619697</v>
      </c>
      <c r="I506" s="17">
        <v>0.34618256914571299</v>
      </c>
      <c r="J506" s="17">
        <v>0.34513420784450699</v>
      </c>
      <c r="K506" s="17">
        <v>0.39840765810122297</v>
      </c>
      <c r="L506" s="17">
        <v>0.46353386664577001</v>
      </c>
      <c r="M506" s="17"/>
      <c r="N506" s="17">
        <v>0.38670185059228301</v>
      </c>
      <c r="O506" s="17">
        <v>0.400771565642703</v>
      </c>
      <c r="P506" s="17">
        <v>0.37797336825191302</v>
      </c>
      <c r="Q506" s="17">
        <v>0.33541143301332799</v>
      </c>
      <c r="R506" s="17"/>
      <c r="S506" s="17">
        <v>0.31683358504237502</v>
      </c>
      <c r="T506" s="17">
        <v>0.409433283840197</v>
      </c>
      <c r="U506" s="17">
        <v>0.41249565272676803</v>
      </c>
      <c r="V506" s="17">
        <v>0.42576156742099402</v>
      </c>
      <c r="W506" s="17">
        <v>0.36319671565195899</v>
      </c>
      <c r="X506" s="17">
        <v>0.35904957940533699</v>
      </c>
      <c r="Y506" s="17">
        <v>0.43481762766723397</v>
      </c>
      <c r="Z506" s="17">
        <v>0.396839619259717</v>
      </c>
      <c r="AA506" s="17">
        <v>0.39077778066922098</v>
      </c>
      <c r="AB506" s="17">
        <v>0.28442631551161901</v>
      </c>
      <c r="AC506" s="17">
        <v>0.34672514896456702</v>
      </c>
      <c r="AD506" s="17">
        <v>0.40270663118873001</v>
      </c>
      <c r="AE506" s="17"/>
      <c r="AF506" s="17">
        <v>0.29028056672164199</v>
      </c>
      <c r="AG506" s="17">
        <v>0.309463925514748</v>
      </c>
      <c r="AH506" s="17">
        <v>0.30083644973206902</v>
      </c>
      <c r="AI506" s="17">
        <v>0.32560177463193202</v>
      </c>
      <c r="AJ506" s="17">
        <v>0.361489120937452</v>
      </c>
      <c r="AK506" s="17">
        <v>0.41689745042887599</v>
      </c>
      <c r="AL506" s="17">
        <v>0.40849800384491097</v>
      </c>
      <c r="AM506" s="17">
        <v>0.41053215972097401</v>
      </c>
      <c r="AN506" s="17">
        <v>0.37690778340294001</v>
      </c>
      <c r="AO506" s="17">
        <v>0.34903769904284598</v>
      </c>
      <c r="AP506" s="17">
        <v>0.39056224245723598</v>
      </c>
      <c r="AQ506" s="17">
        <v>0.39547625397831199</v>
      </c>
      <c r="AR506" s="17">
        <v>0.39179576475471001</v>
      </c>
      <c r="AS506" s="17">
        <v>0.42099304210295702</v>
      </c>
      <c r="AT506" s="17">
        <v>0.34495762826624798</v>
      </c>
      <c r="AU506" s="17">
        <v>0.36624709563563401</v>
      </c>
      <c r="AV506" s="17"/>
      <c r="AW506" s="17">
        <v>0.38182067304188499</v>
      </c>
      <c r="AX506" s="17">
        <v>0.36612363904760598</v>
      </c>
      <c r="AY506" s="17"/>
      <c r="AZ506" s="17">
        <v>0.37753843441647</v>
      </c>
      <c r="BA506" s="17">
        <v>0.37482100334961799</v>
      </c>
      <c r="BB506" s="17"/>
      <c r="BC506" s="17">
        <v>0.33734042612338999</v>
      </c>
      <c r="BD506" s="17">
        <v>0.40119304067932898</v>
      </c>
      <c r="BE506" s="17"/>
      <c r="BF506" s="17">
        <v>0.39018888276546898</v>
      </c>
      <c r="BG506" s="17">
        <v>0.37412083669325702</v>
      </c>
      <c r="BH506" s="17"/>
      <c r="BI506" s="17">
        <v>0.41472035138091001</v>
      </c>
      <c r="BJ506" s="17">
        <v>0.374148935724057</v>
      </c>
      <c r="BK506" s="17">
        <v>0.40545216625924202</v>
      </c>
      <c r="BL506" s="17">
        <v>0.39253646984289098</v>
      </c>
      <c r="BM506" s="17">
        <v>0.33447650106990001</v>
      </c>
      <c r="BN506" s="17"/>
      <c r="BO506" s="17">
        <v>0.379523910006142</v>
      </c>
      <c r="BP506" s="17">
        <v>0.42608197587777402</v>
      </c>
      <c r="BQ506" s="17">
        <v>0.37171218065855699</v>
      </c>
      <c r="BR506" s="17">
        <v>0.39708235416048498</v>
      </c>
      <c r="BS506" s="17">
        <v>0.27961286961348503</v>
      </c>
      <c r="BT506" s="17">
        <v>0.38773531010475099</v>
      </c>
      <c r="BU506" s="17"/>
      <c r="BV506" s="17">
        <v>0.38231225140071901</v>
      </c>
      <c r="BW506" s="17">
        <v>0.35900819336746798</v>
      </c>
      <c r="BX506" s="17"/>
      <c r="BY506" s="17">
        <v>0.403518483114508</v>
      </c>
      <c r="BZ506" s="17"/>
      <c r="CA506" s="17">
        <v>0.33862264754829602</v>
      </c>
      <c r="CB506" s="17"/>
      <c r="CC506" s="17">
        <v>0.38149721124816399</v>
      </c>
    </row>
    <row r="507" spans="2:81" x14ac:dyDescent="0.3">
      <c r="B507" t="s">
        <v>232</v>
      </c>
      <c r="C507" s="17">
        <v>0.105515526332145</v>
      </c>
      <c r="D507" s="17">
        <v>0.110013596981772</v>
      </c>
      <c r="E507" s="17">
        <v>0.101539717719712</v>
      </c>
      <c r="F507" s="17"/>
      <c r="G507" s="17">
        <v>0.10938251419274</v>
      </c>
      <c r="H507" s="17">
        <v>9.66060994795611E-2</v>
      </c>
      <c r="I507" s="17">
        <v>0.108763488021554</v>
      </c>
      <c r="J507" s="17">
        <v>0.11415771046383601</v>
      </c>
      <c r="K507" s="17">
        <v>0.100927068503539</v>
      </c>
      <c r="L507" s="17">
        <v>0.103614571104149</v>
      </c>
      <c r="M507" s="17"/>
      <c r="N507" s="17">
        <v>0.11468514036444399</v>
      </c>
      <c r="O507" s="17">
        <v>8.7195303117447401E-2</v>
      </c>
      <c r="P507" s="17">
        <v>0.11357473208484301</v>
      </c>
      <c r="Q507" s="17">
        <v>0.10841378472457799</v>
      </c>
      <c r="R507" s="17"/>
      <c r="S507" s="17">
        <v>8.7939352667838297E-2</v>
      </c>
      <c r="T507" s="17">
        <v>0.134463238764853</v>
      </c>
      <c r="U507" s="17">
        <v>8.9553048790957296E-2</v>
      </c>
      <c r="V507" s="17">
        <v>0.150884840719436</v>
      </c>
      <c r="W507" s="17">
        <v>8.3405650198009204E-2</v>
      </c>
      <c r="X507" s="17">
        <v>0.13187715831358901</v>
      </c>
      <c r="Y507" s="17">
        <v>0.12705203052874001</v>
      </c>
      <c r="Z507" s="17">
        <v>5.7390058155952099E-2</v>
      </c>
      <c r="AA507" s="17">
        <v>6.4340627589619198E-2</v>
      </c>
      <c r="AB507" s="17">
        <v>0.100303811308944</v>
      </c>
      <c r="AC507" s="17">
        <v>9.9667211884455403E-2</v>
      </c>
      <c r="AD507" s="17">
        <v>0.123446052856341</v>
      </c>
      <c r="AE507" s="17"/>
      <c r="AF507" s="17">
        <v>0.104423181261926</v>
      </c>
      <c r="AG507" s="17">
        <v>8.8279623580723707E-2</v>
      </c>
      <c r="AH507" s="17">
        <v>8.0369757217811796E-2</v>
      </c>
      <c r="AI507" s="17">
        <v>0.12101314164226901</v>
      </c>
      <c r="AJ507" s="17">
        <v>0.10686431214382699</v>
      </c>
      <c r="AK507" s="17">
        <v>0.10991853293328099</v>
      </c>
      <c r="AL507" s="17">
        <v>7.6420993687680405E-2</v>
      </c>
      <c r="AM507" s="17">
        <v>0.102596545178918</v>
      </c>
      <c r="AN507" s="17">
        <v>0.159508568055415</v>
      </c>
      <c r="AO507" s="17">
        <v>0.10398639882586699</v>
      </c>
      <c r="AP507" s="17">
        <v>0.111224014861548</v>
      </c>
      <c r="AQ507" s="17">
        <v>7.8393597669270801E-2</v>
      </c>
      <c r="AR507" s="17">
        <v>9.3010106945621104E-2</v>
      </c>
      <c r="AS507" s="17">
        <v>0.132472772116801</v>
      </c>
      <c r="AT507" s="17">
        <v>0.15608920054393599</v>
      </c>
      <c r="AU507" s="17">
        <v>9.2987676922054299E-2</v>
      </c>
      <c r="AV507" s="17"/>
      <c r="AW507" s="17">
        <v>9.4559992833479406E-2</v>
      </c>
      <c r="AX507" s="17">
        <v>0.12220840876501</v>
      </c>
      <c r="AY507" s="17"/>
      <c r="AZ507" s="17">
        <v>8.2990272186634295E-2</v>
      </c>
      <c r="BA507" s="17">
        <v>0.110532366055764</v>
      </c>
      <c r="BB507" s="17"/>
      <c r="BC507" s="17">
        <v>8.4948263688650397E-2</v>
      </c>
      <c r="BD507" s="17">
        <v>0.1207783581515</v>
      </c>
      <c r="BE507" s="17"/>
      <c r="BF507" s="17">
        <v>6.4798568946308102E-2</v>
      </c>
      <c r="BG507" s="17">
        <v>0.10878744679250101</v>
      </c>
      <c r="BH507" s="17"/>
      <c r="BI507" s="17">
        <v>0.148774415321523</v>
      </c>
      <c r="BJ507" s="17">
        <v>6.9484850629390305E-2</v>
      </c>
      <c r="BK507" s="17">
        <v>0.103771920358311</v>
      </c>
      <c r="BL507" s="17">
        <v>0.149852956470965</v>
      </c>
      <c r="BM507" s="17">
        <v>0.12323283408397299</v>
      </c>
      <c r="BN507" s="17"/>
      <c r="BO507" s="17">
        <v>7.8318042804329899E-2</v>
      </c>
      <c r="BP507" s="17">
        <v>0.13825074987220101</v>
      </c>
      <c r="BQ507" s="17">
        <v>0.103616448640818</v>
      </c>
      <c r="BR507" s="17">
        <v>0.1074987677508</v>
      </c>
      <c r="BS507" s="17">
        <v>0.11710057253930101</v>
      </c>
      <c r="BT507" s="17">
        <v>9.7499995000816395E-2</v>
      </c>
      <c r="BU507" s="17"/>
      <c r="BV507" s="17">
        <v>7.8590556663558298E-2</v>
      </c>
      <c r="BW507" s="17">
        <v>5.25962290816138E-2</v>
      </c>
      <c r="BX507" s="17"/>
      <c r="BY507" s="17">
        <v>9.3413012558126896E-2</v>
      </c>
      <c r="BZ507" s="17"/>
      <c r="CA507" s="17">
        <v>8.1256302176958298E-2</v>
      </c>
      <c r="CB507" s="17"/>
      <c r="CC507" s="17">
        <v>7.6225579596857995E-2</v>
      </c>
    </row>
    <row r="508" spans="2:81" x14ac:dyDescent="0.3">
      <c r="B508" t="s">
        <v>233</v>
      </c>
      <c r="C508" s="17">
        <v>2.58474624156513E-2</v>
      </c>
      <c r="D508" s="17">
        <v>2.9185045740732898E-2</v>
      </c>
      <c r="E508" s="17">
        <v>2.2690543653449701E-2</v>
      </c>
      <c r="F508" s="17"/>
      <c r="G508" s="17">
        <v>5.12135392797987E-2</v>
      </c>
      <c r="H508" s="17">
        <v>2.1677811311540798E-2</v>
      </c>
      <c r="I508" s="17">
        <v>4.53578861630166E-2</v>
      </c>
      <c r="J508" s="17">
        <v>3.3616794203170999E-3</v>
      </c>
      <c r="K508" s="17">
        <v>2.7405476461719602E-2</v>
      </c>
      <c r="L508" s="17">
        <v>1.36680182798921E-2</v>
      </c>
      <c r="M508" s="17"/>
      <c r="N508" s="17">
        <v>2.5744575787894901E-2</v>
      </c>
      <c r="O508" s="17">
        <v>1.9838114294571399E-2</v>
      </c>
      <c r="P508" s="17">
        <v>2.36309886670024E-2</v>
      </c>
      <c r="Q508" s="17">
        <v>3.4365200389700798E-2</v>
      </c>
      <c r="R508" s="17"/>
      <c r="S508" s="17">
        <v>4.56563784303839E-2</v>
      </c>
      <c r="T508" s="17">
        <v>1.6588705395500999E-2</v>
      </c>
      <c r="U508" s="17">
        <v>2.27916595566337E-2</v>
      </c>
      <c r="V508" s="17">
        <v>3.6700216841680101E-2</v>
      </c>
      <c r="W508" s="17">
        <v>1.3469797648850699E-2</v>
      </c>
      <c r="X508" s="17">
        <v>1.17869887119629E-2</v>
      </c>
      <c r="Y508" s="17">
        <v>1.7768080285838501E-2</v>
      </c>
      <c r="Z508" s="17">
        <v>9.1205740598065393E-3</v>
      </c>
      <c r="AA508" s="17">
        <v>1.9575361667098699E-2</v>
      </c>
      <c r="AB508" s="17">
        <v>4.8176629025213698E-2</v>
      </c>
      <c r="AC508" s="17">
        <v>3.7752751044767698E-2</v>
      </c>
      <c r="AD508" s="17">
        <v>0</v>
      </c>
      <c r="AE508" s="17"/>
      <c r="AF508" s="17">
        <v>0</v>
      </c>
      <c r="AG508" s="17">
        <v>2.36355448340555E-2</v>
      </c>
      <c r="AH508" s="17">
        <v>4.7872278897411899E-2</v>
      </c>
      <c r="AI508" s="17">
        <v>1.57543264983631E-2</v>
      </c>
      <c r="AJ508" s="17">
        <v>1.1570487375814099E-2</v>
      </c>
      <c r="AK508" s="17">
        <v>3.3768969768208999E-2</v>
      </c>
      <c r="AL508" s="17">
        <v>2.1341680111591099E-2</v>
      </c>
      <c r="AM508" s="17">
        <v>6.5391626860991396E-3</v>
      </c>
      <c r="AN508" s="17">
        <v>3.0749298009522301E-2</v>
      </c>
      <c r="AO508" s="17">
        <v>2.7783971110311001E-2</v>
      </c>
      <c r="AP508" s="17">
        <v>2.7060789483073701E-2</v>
      </c>
      <c r="AQ508" s="17">
        <v>2.5640412941256099E-2</v>
      </c>
      <c r="AR508" s="17">
        <v>1.96507469328586E-2</v>
      </c>
      <c r="AS508" s="17">
        <v>0</v>
      </c>
      <c r="AT508" s="17">
        <v>0.107406295226833</v>
      </c>
      <c r="AU508" s="17">
        <v>1.83921784864363E-2</v>
      </c>
      <c r="AV508" s="17"/>
      <c r="AW508" s="17">
        <v>2.3545192184588001E-2</v>
      </c>
      <c r="AX508" s="17">
        <v>2.9382124082398001E-2</v>
      </c>
      <c r="AY508" s="17"/>
      <c r="AZ508" s="17">
        <v>2.6192251896654702E-2</v>
      </c>
      <c r="BA508" s="17">
        <v>2.5770670670998402E-2</v>
      </c>
      <c r="BB508" s="17"/>
      <c r="BC508" s="17">
        <v>3.3390608127920801E-2</v>
      </c>
      <c r="BD508" s="17">
        <v>2.0382583890325E-2</v>
      </c>
      <c r="BE508" s="17"/>
      <c r="BF508" s="17">
        <v>6.5281733206170506E-2</v>
      </c>
      <c r="BG508" s="17">
        <v>2.2678615681449601E-2</v>
      </c>
      <c r="BH508" s="17"/>
      <c r="BI508" s="17">
        <v>3.60685961087686E-2</v>
      </c>
      <c r="BJ508" s="17">
        <v>1.8457735186315001E-2</v>
      </c>
      <c r="BK508" s="17">
        <v>6.8556766895404202E-3</v>
      </c>
      <c r="BL508" s="17">
        <v>4.2956225523732398E-2</v>
      </c>
      <c r="BM508" s="17">
        <v>3.0274660610839998E-2</v>
      </c>
      <c r="BN508" s="17"/>
      <c r="BO508" s="17">
        <v>1.7615944016218001E-2</v>
      </c>
      <c r="BP508" s="17">
        <v>2.6049433273473199E-2</v>
      </c>
      <c r="BQ508" s="17">
        <v>1.2785916163063101E-2</v>
      </c>
      <c r="BR508" s="17">
        <v>3.5826633980047103E-2</v>
      </c>
      <c r="BS508" s="17">
        <v>6.0000886195659499E-2</v>
      </c>
      <c r="BT508" s="17">
        <v>1.5637312958461901E-2</v>
      </c>
      <c r="BU508" s="17"/>
      <c r="BV508" s="17">
        <v>1.78159942502653E-2</v>
      </c>
      <c r="BW508" s="17">
        <v>1.9647991028090402E-2</v>
      </c>
      <c r="BX508" s="17"/>
      <c r="BY508" s="17">
        <v>2.5530344674705201E-2</v>
      </c>
      <c r="BZ508" s="17"/>
      <c r="CA508" s="17">
        <v>1.4581974217167599E-2</v>
      </c>
      <c r="CB508" s="17"/>
      <c r="CC508" s="17">
        <v>2.5478399967139E-2</v>
      </c>
    </row>
    <row r="509" spans="2:81" x14ac:dyDescent="0.3">
      <c r="B509" t="s">
        <v>234</v>
      </c>
      <c r="C509" s="17">
        <v>7.56328626413026E-3</v>
      </c>
      <c r="D509" s="17">
        <v>1.2554142339138701E-2</v>
      </c>
      <c r="E509" s="17">
        <v>2.7199705410980799E-3</v>
      </c>
      <c r="F509" s="17"/>
      <c r="G509" s="17">
        <v>8.9542816047931996E-3</v>
      </c>
      <c r="H509" s="17">
        <v>1.1426087535259E-2</v>
      </c>
      <c r="I509" s="17">
        <v>7.5270975500387497E-3</v>
      </c>
      <c r="J509" s="17">
        <v>5.90761123632469E-3</v>
      </c>
      <c r="K509" s="17">
        <v>1.18391222206242E-2</v>
      </c>
      <c r="L509" s="17">
        <v>2.0026054752214999E-3</v>
      </c>
      <c r="M509" s="17"/>
      <c r="N509" s="17">
        <v>1.0041210812574201E-2</v>
      </c>
      <c r="O509" s="17">
        <v>3.2983727761132101E-3</v>
      </c>
      <c r="P509" s="17">
        <v>1.07110511884639E-2</v>
      </c>
      <c r="Q509" s="17">
        <v>6.6122914124615599E-3</v>
      </c>
      <c r="R509" s="17"/>
      <c r="S509" s="17">
        <v>1.27072648728175E-2</v>
      </c>
      <c r="T509" s="17">
        <v>9.1893963669925898E-3</v>
      </c>
      <c r="U509" s="17">
        <v>5.2359474658120204E-3</v>
      </c>
      <c r="V509" s="17">
        <v>0</v>
      </c>
      <c r="W509" s="17">
        <v>0</v>
      </c>
      <c r="X509" s="17">
        <v>5.9311813884418904E-3</v>
      </c>
      <c r="Y509" s="17">
        <v>1.0864540236571201E-2</v>
      </c>
      <c r="Z509" s="17">
        <v>0</v>
      </c>
      <c r="AA509" s="17">
        <v>1.1111769456558999E-2</v>
      </c>
      <c r="AB509" s="17">
        <v>0</v>
      </c>
      <c r="AC509" s="17">
        <v>1.65398183318143E-2</v>
      </c>
      <c r="AD509" s="17">
        <v>2.4042459181556199E-2</v>
      </c>
      <c r="AE509" s="17"/>
      <c r="AF509" s="17">
        <v>0</v>
      </c>
      <c r="AG509" s="17">
        <v>9.7704350351120808E-3</v>
      </c>
      <c r="AH509" s="17">
        <v>0</v>
      </c>
      <c r="AI509" s="17">
        <v>6.36024685870117E-3</v>
      </c>
      <c r="AJ509" s="17">
        <v>0</v>
      </c>
      <c r="AK509" s="17">
        <v>9.66469549175894E-3</v>
      </c>
      <c r="AL509" s="17">
        <v>1.19583524261002E-2</v>
      </c>
      <c r="AM509" s="17">
        <v>1.07862617184982E-2</v>
      </c>
      <c r="AN509" s="17">
        <v>7.2370522745430401E-3</v>
      </c>
      <c r="AO509" s="17">
        <v>1.2995157254395401E-2</v>
      </c>
      <c r="AP509" s="17">
        <v>0</v>
      </c>
      <c r="AQ509" s="17">
        <v>1.0585703967107001E-2</v>
      </c>
      <c r="AR509" s="17">
        <v>0</v>
      </c>
      <c r="AS509" s="17">
        <v>4.0045846111351598E-2</v>
      </c>
      <c r="AT509" s="17">
        <v>1.2885178851666601E-2</v>
      </c>
      <c r="AU509" s="17">
        <v>0</v>
      </c>
      <c r="AV509" s="17"/>
      <c r="AW509" s="17">
        <v>5.69583851811898E-3</v>
      </c>
      <c r="AX509" s="17">
        <v>9.2772605079472492E-3</v>
      </c>
      <c r="AY509" s="17"/>
      <c r="AZ509" s="17">
        <v>3.2513694607675401E-3</v>
      </c>
      <c r="BA509" s="17">
        <v>8.52363926899803E-3</v>
      </c>
      <c r="BB509" s="17"/>
      <c r="BC509" s="17">
        <v>8.4200072129564305E-3</v>
      </c>
      <c r="BD509" s="17">
        <v>6.2092177851468099E-3</v>
      </c>
      <c r="BE509" s="17"/>
      <c r="BF509" s="17">
        <v>7.9623220682315202E-3</v>
      </c>
      <c r="BG509" s="17">
        <v>7.5312206704396204E-3</v>
      </c>
      <c r="BH509" s="17"/>
      <c r="BI509" s="17">
        <v>7.7701679837272703E-3</v>
      </c>
      <c r="BJ509" s="17">
        <v>5.0436408106763397E-3</v>
      </c>
      <c r="BK509" s="17">
        <v>0</v>
      </c>
      <c r="BL509" s="17">
        <v>2.4665734621594899E-2</v>
      </c>
      <c r="BM509" s="17">
        <v>0</v>
      </c>
      <c r="BN509" s="17"/>
      <c r="BO509" s="17">
        <v>9.17164243210517E-3</v>
      </c>
      <c r="BP509" s="17">
        <v>2.2137692741346E-3</v>
      </c>
      <c r="BQ509" s="17">
        <v>0</v>
      </c>
      <c r="BR509" s="17">
        <v>1.6704126021496801E-2</v>
      </c>
      <c r="BS509" s="17">
        <v>0</v>
      </c>
      <c r="BT509" s="17">
        <v>5.5178265110832798E-3</v>
      </c>
      <c r="BU509" s="17"/>
      <c r="BV509" s="17">
        <v>7.7629811922480703E-3</v>
      </c>
      <c r="BW509" s="17">
        <v>0</v>
      </c>
      <c r="BX509" s="17"/>
      <c r="BY509" s="17">
        <v>1.12487609603414E-2</v>
      </c>
      <c r="BZ509" s="17"/>
      <c r="CA509" s="17">
        <v>7.6298577569758799E-3</v>
      </c>
      <c r="CB509" s="17"/>
      <c r="CC509" s="17">
        <v>2.9646050020911302E-3</v>
      </c>
    </row>
    <row r="510" spans="2:81" x14ac:dyDescent="0.3">
      <c r="B510" t="s">
        <v>92</v>
      </c>
      <c r="C510" s="17">
        <v>1.40712137033886E-2</v>
      </c>
      <c r="D510" s="17">
        <v>1.60624353119031E-2</v>
      </c>
      <c r="E510" s="17">
        <v>1.21824547857451E-2</v>
      </c>
      <c r="F510" s="17"/>
      <c r="G510" s="17">
        <v>1.7692622219817301E-2</v>
      </c>
      <c r="H510" s="17">
        <v>1.2375470699944499E-2</v>
      </c>
      <c r="I510" s="17">
        <v>1.27479001436495E-2</v>
      </c>
      <c r="J510" s="17">
        <v>1.6644398932114699E-2</v>
      </c>
      <c r="K510" s="17">
        <v>1.19605861475782E-2</v>
      </c>
      <c r="L510" s="17">
        <v>1.3433044847198299E-2</v>
      </c>
      <c r="M510" s="17"/>
      <c r="N510" s="17">
        <v>1.7020208675542201E-2</v>
      </c>
      <c r="O510" s="17">
        <v>8.9737038712249494E-3</v>
      </c>
      <c r="P510" s="17">
        <v>1.4704470424587401E-2</v>
      </c>
      <c r="Q510" s="17">
        <v>1.5742700628249999E-2</v>
      </c>
      <c r="R510" s="17"/>
      <c r="S510" s="17">
        <v>3.51436803834888E-3</v>
      </c>
      <c r="T510" s="17">
        <v>1.01361952495606E-2</v>
      </c>
      <c r="U510" s="17">
        <v>1.30124424144496E-2</v>
      </c>
      <c r="V510" s="17">
        <v>1.07424606744898E-2</v>
      </c>
      <c r="W510" s="17">
        <v>1.8720302979258498E-2</v>
      </c>
      <c r="X510" s="17">
        <v>3.2792042649136502E-2</v>
      </c>
      <c r="Y510" s="17">
        <v>1.3874134572001399E-2</v>
      </c>
      <c r="Z510" s="17">
        <v>1.1618903255936E-2</v>
      </c>
      <c r="AA510" s="17">
        <v>2.2346814370568999E-2</v>
      </c>
      <c r="AB510" s="17">
        <v>1.0121597307155301E-2</v>
      </c>
      <c r="AC510" s="17">
        <v>8.7228147241893306E-3</v>
      </c>
      <c r="AD510" s="17">
        <v>2.0330966826245501E-2</v>
      </c>
      <c r="AE510" s="17"/>
      <c r="AF510" s="17">
        <v>0</v>
      </c>
      <c r="AG510" s="17">
        <v>2.2754906156059702E-2</v>
      </c>
      <c r="AH510" s="17">
        <v>4.2556991510663798E-2</v>
      </c>
      <c r="AI510" s="17">
        <v>3.0144985934170299E-2</v>
      </c>
      <c r="AJ510" s="17">
        <v>0</v>
      </c>
      <c r="AK510" s="17">
        <v>4.0078357210204998E-3</v>
      </c>
      <c r="AL510" s="17">
        <v>4.8654054073337004E-3</v>
      </c>
      <c r="AM510" s="17">
        <v>1.6614079115255601E-2</v>
      </c>
      <c r="AN510" s="17">
        <v>1.5782812086378901E-2</v>
      </c>
      <c r="AO510" s="17">
        <v>8.3631485353169704E-3</v>
      </c>
      <c r="AP510" s="17">
        <v>1.9086160393066699E-2</v>
      </c>
      <c r="AQ510" s="17">
        <v>7.65081265197413E-3</v>
      </c>
      <c r="AR510" s="17">
        <v>9.0898365868578301E-3</v>
      </c>
      <c r="AS510" s="17">
        <v>1.9139626303193401E-2</v>
      </c>
      <c r="AT510" s="17">
        <v>1.6152939091122899E-2</v>
      </c>
      <c r="AU510" s="17">
        <v>0</v>
      </c>
      <c r="AV510" s="17"/>
      <c r="AW510" s="17">
        <v>1.0415459248939199E-2</v>
      </c>
      <c r="AX510" s="17">
        <v>1.94878012256645E-2</v>
      </c>
      <c r="AY510" s="17"/>
      <c r="AZ510" s="17">
        <v>1.5850590280304999E-2</v>
      </c>
      <c r="BA510" s="17">
        <v>1.3674909757751199E-2</v>
      </c>
      <c r="BB510" s="17"/>
      <c r="BC510" s="17">
        <v>1.05131742668194E-2</v>
      </c>
      <c r="BD510" s="17">
        <v>1.6781114616605999E-2</v>
      </c>
      <c r="BE510" s="17"/>
      <c r="BF510" s="17">
        <v>0</v>
      </c>
      <c r="BG510" s="17">
        <v>1.5201943870230101E-2</v>
      </c>
      <c r="BH510" s="17"/>
      <c r="BI510" s="17">
        <v>1.01835831960655E-2</v>
      </c>
      <c r="BJ510" s="17">
        <v>4.1801367690616504E-3</v>
      </c>
      <c r="BK510" s="17">
        <v>2.85985409639135E-2</v>
      </c>
      <c r="BL510" s="17">
        <v>1.4450432356739E-2</v>
      </c>
      <c r="BM510" s="17">
        <v>1.82611371714075E-2</v>
      </c>
      <c r="BN510" s="17"/>
      <c r="BO510" s="17">
        <v>5.5911234121488202E-3</v>
      </c>
      <c r="BP510" s="17">
        <v>7.70027209293077E-3</v>
      </c>
      <c r="BQ510" s="17">
        <v>1.43467651374985E-2</v>
      </c>
      <c r="BR510" s="17">
        <v>9.7250914235150997E-3</v>
      </c>
      <c r="BS510" s="17">
        <v>1.4275515740454501E-2</v>
      </c>
      <c r="BT510" s="17">
        <v>2.6645860188471999E-2</v>
      </c>
      <c r="BU510" s="17"/>
      <c r="BV510" s="17">
        <v>6.4339084279276303E-3</v>
      </c>
      <c r="BW510" s="17">
        <v>0</v>
      </c>
      <c r="BX510" s="17"/>
      <c r="BY510" s="17">
        <v>4.3807271284933402E-3</v>
      </c>
      <c r="BZ510" s="17"/>
      <c r="CA510" s="17">
        <v>2.9713783571693299E-3</v>
      </c>
      <c r="CB510" s="17"/>
      <c r="CC510" s="17">
        <v>2.7397515014890698E-3</v>
      </c>
    </row>
    <row r="511" spans="2:81" x14ac:dyDescent="0.3">
      <c r="B511" t="s">
        <v>192</v>
      </c>
      <c r="C511" s="17">
        <v>0.84700251128468496</v>
      </c>
      <c r="D511" s="17">
        <v>0.83218477962645299</v>
      </c>
      <c r="E511" s="17">
        <v>0.860867313299996</v>
      </c>
      <c r="F511" s="17"/>
      <c r="G511" s="17">
        <v>0.81275704270285098</v>
      </c>
      <c r="H511" s="17">
        <v>0.85791453097369497</v>
      </c>
      <c r="I511" s="17">
        <v>0.82560362812174104</v>
      </c>
      <c r="J511" s="17">
        <v>0.859928599947407</v>
      </c>
      <c r="K511" s="17">
        <v>0.84786774666653897</v>
      </c>
      <c r="L511" s="17">
        <v>0.86728176029353898</v>
      </c>
      <c r="M511" s="17"/>
      <c r="N511" s="17">
        <v>0.83250886435954496</v>
      </c>
      <c r="O511" s="17">
        <v>0.88069450594064302</v>
      </c>
      <c r="P511" s="17">
        <v>0.83737875763510405</v>
      </c>
      <c r="Q511" s="17">
        <v>0.83486602284500899</v>
      </c>
      <c r="R511" s="17"/>
      <c r="S511" s="17">
        <v>0.85018263599061095</v>
      </c>
      <c r="T511" s="17">
        <v>0.82962246422309205</v>
      </c>
      <c r="U511" s="17">
        <v>0.86940690177214697</v>
      </c>
      <c r="V511" s="17">
        <v>0.80167248176439398</v>
      </c>
      <c r="W511" s="17">
        <v>0.88440424917388105</v>
      </c>
      <c r="X511" s="17">
        <v>0.81761262893687003</v>
      </c>
      <c r="Y511" s="17">
        <v>0.83044121437684804</v>
      </c>
      <c r="Z511" s="17">
        <v>0.92187046452830501</v>
      </c>
      <c r="AA511" s="17">
        <v>0.88262542691615398</v>
      </c>
      <c r="AB511" s="17">
        <v>0.84139796235868702</v>
      </c>
      <c r="AC511" s="17">
        <v>0.83731740401477295</v>
      </c>
      <c r="AD511" s="17">
        <v>0.83218052113585705</v>
      </c>
      <c r="AE511" s="17"/>
      <c r="AF511" s="17">
        <v>0.89557681873807404</v>
      </c>
      <c r="AG511" s="17">
        <v>0.85555949039404899</v>
      </c>
      <c r="AH511" s="17">
        <v>0.82920097237411206</v>
      </c>
      <c r="AI511" s="17">
        <v>0.826727299066496</v>
      </c>
      <c r="AJ511" s="17">
        <v>0.88156520048035902</v>
      </c>
      <c r="AK511" s="17">
        <v>0.84263996608573</v>
      </c>
      <c r="AL511" s="17">
        <v>0.88541356836729501</v>
      </c>
      <c r="AM511" s="17">
        <v>0.86346395130122999</v>
      </c>
      <c r="AN511" s="17">
        <v>0.78672226957414004</v>
      </c>
      <c r="AO511" s="17">
        <v>0.84687132427411005</v>
      </c>
      <c r="AP511" s="17">
        <v>0.84262903526231103</v>
      </c>
      <c r="AQ511" s="17">
        <v>0.87772947277039204</v>
      </c>
      <c r="AR511" s="17">
        <v>0.87824930953466196</v>
      </c>
      <c r="AS511" s="17">
        <v>0.80834175546865406</v>
      </c>
      <c r="AT511" s="17">
        <v>0.70746638628644198</v>
      </c>
      <c r="AU511" s="17">
        <v>0.88862014459150995</v>
      </c>
      <c r="AV511" s="17"/>
      <c r="AW511" s="17">
        <v>0.86578351721487401</v>
      </c>
      <c r="AX511" s="17">
        <v>0.81964440541897998</v>
      </c>
      <c r="AY511" s="17"/>
      <c r="AZ511" s="17">
        <v>0.87171551617563803</v>
      </c>
      <c r="BA511" s="17">
        <v>0.84149841424648897</v>
      </c>
      <c r="BB511" s="17"/>
      <c r="BC511" s="17">
        <v>0.86272794670365305</v>
      </c>
      <c r="BD511" s="17">
        <v>0.83584872555642298</v>
      </c>
      <c r="BE511" s="17"/>
      <c r="BF511" s="17">
        <v>0.86195737577928999</v>
      </c>
      <c r="BG511" s="17">
        <v>0.84580077298538003</v>
      </c>
      <c r="BH511" s="17"/>
      <c r="BI511" s="17">
        <v>0.79720323738991505</v>
      </c>
      <c r="BJ511" s="17">
        <v>0.90283363660455695</v>
      </c>
      <c r="BK511" s="17">
        <v>0.86077386198823502</v>
      </c>
      <c r="BL511" s="17">
        <v>0.76807465102696804</v>
      </c>
      <c r="BM511" s="17">
        <v>0.82823136813377896</v>
      </c>
      <c r="BN511" s="17"/>
      <c r="BO511" s="17">
        <v>0.88930324733519805</v>
      </c>
      <c r="BP511" s="17">
        <v>0.82578577548726095</v>
      </c>
      <c r="BQ511" s="17">
        <v>0.86925087005862101</v>
      </c>
      <c r="BR511" s="17">
        <v>0.83024538082414101</v>
      </c>
      <c r="BS511" s="17">
        <v>0.80862302552458498</v>
      </c>
      <c r="BT511" s="17">
        <v>0.85469900534116605</v>
      </c>
      <c r="BU511" s="17"/>
      <c r="BV511" s="17">
        <v>0.88939655946600105</v>
      </c>
      <c r="BW511" s="17">
        <v>0.92775577989029601</v>
      </c>
      <c r="BX511" s="17"/>
      <c r="BY511" s="17">
        <v>0.86542715467833298</v>
      </c>
      <c r="BZ511" s="17"/>
      <c r="CA511" s="17">
        <v>0.89356048749172901</v>
      </c>
      <c r="CB511" s="17"/>
      <c r="CC511" s="17">
        <v>0.89259166393242295</v>
      </c>
    </row>
    <row r="512" spans="2:81" x14ac:dyDescent="0.3">
      <c r="B512" t="s">
        <v>193</v>
      </c>
      <c r="C512" s="17">
        <v>3.3410748679781499E-2</v>
      </c>
      <c r="D512" s="17">
        <v>4.1739188079871599E-2</v>
      </c>
      <c r="E512" s="17">
        <v>2.54105141945478E-2</v>
      </c>
      <c r="F512" s="17"/>
      <c r="G512" s="17">
        <v>6.0167820884591897E-2</v>
      </c>
      <c r="H512" s="17">
        <v>3.3103898846799797E-2</v>
      </c>
      <c r="I512" s="17">
        <v>5.2884983713055299E-2</v>
      </c>
      <c r="J512" s="17">
        <v>9.2692906566417804E-3</v>
      </c>
      <c r="K512" s="17">
        <v>3.9244598682343902E-2</v>
      </c>
      <c r="L512" s="17">
        <v>1.5670623755113602E-2</v>
      </c>
      <c r="M512" s="17"/>
      <c r="N512" s="17">
        <v>3.5785786600469098E-2</v>
      </c>
      <c r="O512" s="17">
        <v>2.3136487070684601E-2</v>
      </c>
      <c r="P512" s="17">
        <v>3.4342039855466397E-2</v>
      </c>
      <c r="Q512" s="17">
        <v>4.0977491802162397E-2</v>
      </c>
      <c r="R512" s="17"/>
      <c r="S512" s="17">
        <v>5.8363643303201401E-2</v>
      </c>
      <c r="T512" s="17">
        <v>2.5778101762493601E-2</v>
      </c>
      <c r="U512" s="17">
        <v>2.8027607022445701E-2</v>
      </c>
      <c r="V512" s="17">
        <v>3.6700216841680101E-2</v>
      </c>
      <c r="W512" s="17">
        <v>1.3469797648850699E-2</v>
      </c>
      <c r="X512" s="17">
        <v>1.7718170100404801E-2</v>
      </c>
      <c r="Y512" s="17">
        <v>2.86326205224097E-2</v>
      </c>
      <c r="Z512" s="17">
        <v>9.1205740598065393E-3</v>
      </c>
      <c r="AA512" s="17">
        <v>3.0687131123657702E-2</v>
      </c>
      <c r="AB512" s="17">
        <v>4.8176629025213698E-2</v>
      </c>
      <c r="AC512" s="17">
        <v>5.4292569376582001E-2</v>
      </c>
      <c r="AD512" s="17">
        <v>2.4042459181556199E-2</v>
      </c>
      <c r="AE512" s="17"/>
      <c r="AF512" s="17">
        <v>0</v>
      </c>
      <c r="AG512" s="17">
        <v>3.3405979869167601E-2</v>
      </c>
      <c r="AH512" s="17">
        <v>4.7872278897411899E-2</v>
      </c>
      <c r="AI512" s="17">
        <v>2.21145733570643E-2</v>
      </c>
      <c r="AJ512" s="17">
        <v>1.1570487375814099E-2</v>
      </c>
      <c r="AK512" s="17">
        <v>4.3433665259968002E-2</v>
      </c>
      <c r="AL512" s="17">
        <v>3.3300032537691301E-2</v>
      </c>
      <c r="AM512" s="17">
        <v>1.7325424404597299E-2</v>
      </c>
      <c r="AN512" s="17">
        <v>3.7986350284065398E-2</v>
      </c>
      <c r="AO512" s="17">
        <v>4.0779128364706298E-2</v>
      </c>
      <c r="AP512" s="17">
        <v>2.7060789483073701E-2</v>
      </c>
      <c r="AQ512" s="17">
        <v>3.6226116908363103E-2</v>
      </c>
      <c r="AR512" s="17">
        <v>1.96507469328586E-2</v>
      </c>
      <c r="AS512" s="17">
        <v>4.0045846111351598E-2</v>
      </c>
      <c r="AT512" s="17">
        <v>0.12029147407849999</v>
      </c>
      <c r="AU512" s="17">
        <v>1.83921784864363E-2</v>
      </c>
      <c r="AV512" s="17"/>
      <c r="AW512" s="17">
        <v>2.9241030702707001E-2</v>
      </c>
      <c r="AX512" s="17">
        <v>3.8659384590345298E-2</v>
      </c>
      <c r="AY512" s="17"/>
      <c r="AZ512" s="17">
        <v>2.9443621357422199E-2</v>
      </c>
      <c r="BA512" s="17">
        <v>3.4294309939996402E-2</v>
      </c>
      <c r="BB512" s="17"/>
      <c r="BC512" s="17">
        <v>4.1810615340877301E-2</v>
      </c>
      <c r="BD512" s="17">
        <v>2.6591801675471798E-2</v>
      </c>
      <c r="BE512" s="17"/>
      <c r="BF512" s="17">
        <v>7.3244055274402003E-2</v>
      </c>
      <c r="BG512" s="17">
        <v>3.0209836351889299E-2</v>
      </c>
      <c r="BH512" s="17"/>
      <c r="BI512" s="17">
        <v>4.3838764092495902E-2</v>
      </c>
      <c r="BJ512" s="17">
        <v>2.35013759969913E-2</v>
      </c>
      <c r="BK512" s="17">
        <v>6.8556766895404202E-3</v>
      </c>
      <c r="BL512" s="17">
        <v>6.7621960145327301E-2</v>
      </c>
      <c r="BM512" s="17">
        <v>3.0274660610839998E-2</v>
      </c>
      <c r="BN512" s="17"/>
      <c r="BO512" s="17">
        <v>2.67875864483232E-2</v>
      </c>
      <c r="BP512" s="17">
        <v>2.8263202547607801E-2</v>
      </c>
      <c r="BQ512" s="17">
        <v>1.2785916163063101E-2</v>
      </c>
      <c r="BR512" s="17">
        <v>5.2530760001543997E-2</v>
      </c>
      <c r="BS512" s="17">
        <v>6.0000886195659499E-2</v>
      </c>
      <c r="BT512" s="17">
        <v>2.1155139469545101E-2</v>
      </c>
      <c r="BU512" s="17"/>
      <c r="BV512" s="17">
        <v>2.5578975442513401E-2</v>
      </c>
      <c r="BW512" s="17">
        <v>1.9647991028090402E-2</v>
      </c>
      <c r="BX512" s="17"/>
      <c r="BY512" s="17">
        <v>3.6779105635046501E-2</v>
      </c>
      <c r="BZ512" s="17"/>
      <c r="CA512" s="17">
        <v>2.22118319741435E-2</v>
      </c>
      <c r="CB512" s="17"/>
      <c r="CC512" s="17">
        <v>2.84430049692301E-2</v>
      </c>
    </row>
    <row r="513" spans="2:81" x14ac:dyDescent="0.3">
      <c r="B513" t="s">
        <v>194</v>
      </c>
      <c r="C513" s="17">
        <v>0.81359176260490396</v>
      </c>
      <c r="D513" s="17">
        <v>0.790445591546582</v>
      </c>
      <c r="E513" s="17">
        <v>0.83545679910544801</v>
      </c>
      <c r="F513" s="17"/>
      <c r="G513" s="17">
        <v>0.75258922181825905</v>
      </c>
      <c r="H513" s="17">
        <v>0.82481063212689498</v>
      </c>
      <c r="I513" s="17">
        <v>0.77271864440868598</v>
      </c>
      <c r="J513" s="17">
        <v>0.85065930929076505</v>
      </c>
      <c r="K513" s="17">
        <v>0.80862314798419499</v>
      </c>
      <c r="L513" s="17">
        <v>0.85161113653842502</v>
      </c>
      <c r="M513" s="17"/>
      <c r="N513" s="17">
        <v>0.79672307775907603</v>
      </c>
      <c r="O513" s="17">
        <v>0.85755801886995797</v>
      </c>
      <c r="P513" s="17">
        <v>0.80303671777963703</v>
      </c>
      <c r="Q513" s="17">
        <v>0.79388853104284696</v>
      </c>
      <c r="R513" s="17"/>
      <c r="S513" s="17">
        <v>0.79181899268740996</v>
      </c>
      <c r="T513" s="17">
        <v>0.80384436246059898</v>
      </c>
      <c r="U513" s="17">
        <v>0.84137929474970197</v>
      </c>
      <c r="V513" s="17">
        <v>0.76497226492271397</v>
      </c>
      <c r="W513" s="17">
        <v>0.87093445152503102</v>
      </c>
      <c r="X513" s="17">
        <v>0.79989445883646504</v>
      </c>
      <c r="Y513" s="17">
        <v>0.80180859385443903</v>
      </c>
      <c r="Z513" s="17">
        <v>0.91274989046849897</v>
      </c>
      <c r="AA513" s="17">
        <v>0.85193829579249702</v>
      </c>
      <c r="AB513" s="17">
        <v>0.793221333333474</v>
      </c>
      <c r="AC513" s="17">
        <v>0.78302483463819095</v>
      </c>
      <c r="AD513" s="17">
        <v>0.80813806195430105</v>
      </c>
      <c r="AE513" s="17"/>
      <c r="AF513" s="17">
        <v>0.89557681873807404</v>
      </c>
      <c r="AG513" s="17">
        <v>0.82215351052488095</v>
      </c>
      <c r="AH513" s="17">
        <v>0.78132869347670098</v>
      </c>
      <c r="AI513" s="17">
        <v>0.80461272570943199</v>
      </c>
      <c r="AJ513" s="17">
        <v>0.86999471310454501</v>
      </c>
      <c r="AK513" s="17">
        <v>0.79920630082576205</v>
      </c>
      <c r="AL513" s="17">
        <v>0.85211353582960303</v>
      </c>
      <c r="AM513" s="17">
        <v>0.84613852689663205</v>
      </c>
      <c r="AN513" s="17">
        <v>0.74873591929007499</v>
      </c>
      <c r="AO513" s="17">
        <v>0.80609219590940395</v>
      </c>
      <c r="AP513" s="17">
        <v>0.81556824577923803</v>
      </c>
      <c r="AQ513" s="17">
        <v>0.84150335586202896</v>
      </c>
      <c r="AR513" s="17">
        <v>0.85859856260180401</v>
      </c>
      <c r="AS513" s="17">
        <v>0.76829590935730196</v>
      </c>
      <c r="AT513" s="17">
        <v>0.58717491220794205</v>
      </c>
      <c r="AU513" s="17">
        <v>0.87022796610507303</v>
      </c>
      <c r="AV513" s="17"/>
      <c r="AW513" s="17">
        <v>0.83654248651216701</v>
      </c>
      <c r="AX513" s="17">
        <v>0.78098502082863497</v>
      </c>
      <c r="AY513" s="17"/>
      <c r="AZ513" s="17">
        <v>0.84227189481821596</v>
      </c>
      <c r="BA513" s="17">
        <v>0.80720410430649203</v>
      </c>
      <c r="BB513" s="17"/>
      <c r="BC513" s="17">
        <v>0.820917331362776</v>
      </c>
      <c r="BD513" s="17">
        <v>0.80925692388095105</v>
      </c>
      <c r="BE513" s="17"/>
      <c r="BF513" s="17">
        <v>0.78871332050488796</v>
      </c>
      <c r="BG513" s="17">
        <v>0.81559093663349003</v>
      </c>
      <c r="BH513" s="17"/>
      <c r="BI513" s="17">
        <v>0.75336447329741896</v>
      </c>
      <c r="BJ513" s="17">
        <v>0.87933226060756597</v>
      </c>
      <c r="BK513" s="17">
        <v>0.85391818529869501</v>
      </c>
      <c r="BL513" s="17">
        <v>0.70045269088164097</v>
      </c>
      <c r="BM513" s="17">
        <v>0.79795670752293901</v>
      </c>
      <c r="BN513" s="17"/>
      <c r="BO513" s="17">
        <v>0.86251566088687504</v>
      </c>
      <c r="BP513" s="17">
        <v>0.79752257293965301</v>
      </c>
      <c r="BQ513" s="17">
        <v>0.85646495389555799</v>
      </c>
      <c r="BR513" s="17">
        <v>0.77771462082259701</v>
      </c>
      <c r="BS513" s="17">
        <v>0.74862213932892596</v>
      </c>
      <c r="BT513" s="17">
        <v>0.83354386587162099</v>
      </c>
      <c r="BU513" s="17"/>
      <c r="BV513" s="17">
        <v>0.86381758402348696</v>
      </c>
      <c r="BW513" s="17">
        <v>0.908107788862205</v>
      </c>
      <c r="BX513" s="17"/>
      <c r="BY513" s="17">
        <v>0.82864804904328704</v>
      </c>
      <c r="BZ513" s="17"/>
      <c r="CA513" s="17">
        <v>0.871348655517585</v>
      </c>
      <c r="CB513" s="17"/>
      <c r="CC513" s="17">
        <v>0.86414865896319304</v>
      </c>
    </row>
    <row r="514" spans="2:81" x14ac:dyDescent="0.3">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row>
    <row r="515" spans="2:81" x14ac:dyDescent="0.3">
      <c r="B515" s="6" t="s">
        <v>274</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c r="CC515" s="17"/>
    </row>
    <row r="516" spans="2:81" x14ac:dyDescent="0.3">
      <c r="B516" s="24" t="s">
        <v>94</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c r="CC516" s="17"/>
    </row>
    <row r="517" spans="2:81" x14ac:dyDescent="0.3">
      <c r="B517" t="s">
        <v>230</v>
      </c>
      <c r="C517" s="17">
        <v>0.372636625867513</v>
      </c>
      <c r="D517" s="17">
        <v>0.38877716479637497</v>
      </c>
      <c r="E517" s="17">
        <v>0.35440230935401201</v>
      </c>
      <c r="F517" s="17"/>
      <c r="G517" s="17">
        <v>0.40189715317973601</v>
      </c>
      <c r="H517" s="17">
        <v>0.43904251412453799</v>
      </c>
      <c r="I517" s="17">
        <v>0.449801189922165</v>
      </c>
      <c r="J517" s="17">
        <v>0.38373992740845297</v>
      </c>
      <c r="K517" s="17">
        <v>0.33303308314758601</v>
      </c>
      <c r="L517" s="17">
        <v>0.25416697569512398</v>
      </c>
      <c r="M517" s="17"/>
      <c r="N517" s="17">
        <v>0.36030633870730999</v>
      </c>
      <c r="O517" s="17">
        <v>0.35884808615846697</v>
      </c>
      <c r="P517" s="17">
        <v>0.37304570856203501</v>
      </c>
      <c r="Q517" s="17">
        <v>0.39848451509711802</v>
      </c>
      <c r="R517" s="17"/>
      <c r="S517" s="17">
        <v>0.43415944619168401</v>
      </c>
      <c r="T517" s="17">
        <v>0.29472748252568398</v>
      </c>
      <c r="U517" s="17">
        <v>0.329193233073729</v>
      </c>
      <c r="V517" s="17">
        <v>0.39172914441012102</v>
      </c>
      <c r="W517" s="17">
        <v>0.34724049070916502</v>
      </c>
      <c r="X517" s="17">
        <v>0.41037320075498002</v>
      </c>
      <c r="Y517" s="17">
        <v>0.29223985861163598</v>
      </c>
      <c r="Z517" s="17">
        <v>0.41301704059356198</v>
      </c>
      <c r="AA517" s="17">
        <v>0.41406962984156598</v>
      </c>
      <c r="AB517" s="17">
        <v>0.438278604755098</v>
      </c>
      <c r="AC517" s="17">
        <v>0.331795018751876</v>
      </c>
      <c r="AD517" s="17">
        <v>0.30715918984207602</v>
      </c>
      <c r="AE517" s="17"/>
      <c r="AF517" s="17">
        <v>0.70146224852814298</v>
      </c>
      <c r="AG517" s="17">
        <v>0.52790492413381196</v>
      </c>
      <c r="AH517" s="17">
        <v>0.428860167303104</v>
      </c>
      <c r="AI517" s="17">
        <v>0.33413474067850701</v>
      </c>
      <c r="AJ517" s="17">
        <v>0.43483190584933701</v>
      </c>
      <c r="AK517" s="17">
        <v>0.32245204409102002</v>
      </c>
      <c r="AL517" s="17">
        <v>0.31538943604044101</v>
      </c>
      <c r="AM517" s="17">
        <v>0.325628874983034</v>
      </c>
      <c r="AN517" s="17">
        <v>0.29414508093319403</v>
      </c>
      <c r="AO517" s="17">
        <v>0.42537803793803602</v>
      </c>
      <c r="AP517" s="17">
        <v>0.35841386697363797</v>
      </c>
      <c r="AQ517" s="17">
        <v>0.37761762716143898</v>
      </c>
      <c r="AR517" s="17">
        <v>0.34304694214845799</v>
      </c>
      <c r="AS517" s="17">
        <v>0.37626035158698001</v>
      </c>
      <c r="AT517" s="17">
        <v>0.31828217085954602</v>
      </c>
      <c r="AU517" s="17">
        <v>0.48841909250733101</v>
      </c>
      <c r="AV517" s="17"/>
      <c r="AW517" s="17">
        <v>0.37775068684386398</v>
      </c>
      <c r="AX517" s="17">
        <v>0.36399077600744101</v>
      </c>
      <c r="AY517" s="17"/>
      <c r="AZ517" s="17">
        <v>0.40089926869354697</v>
      </c>
      <c r="BA517" s="17">
        <v>0.36634195108568002</v>
      </c>
      <c r="BB517" s="17"/>
      <c r="BC517" s="17">
        <v>0.446843164289421</v>
      </c>
      <c r="BD517" s="17">
        <v>0.32134695860517398</v>
      </c>
      <c r="BE517" s="17"/>
      <c r="BF517" s="17">
        <v>0.41499789771191697</v>
      </c>
      <c r="BG517" s="17">
        <v>0.36923257210286098</v>
      </c>
      <c r="BH517" s="17"/>
      <c r="BI517" s="17">
        <v>0.26946287643009298</v>
      </c>
      <c r="BJ517" s="17">
        <v>0.43379430753844</v>
      </c>
      <c r="BK517" s="17">
        <v>0.34216654913384797</v>
      </c>
      <c r="BL517" s="17">
        <v>0.30677777421771601</v>
      </c>
      <c r="BM517" s="17">
        <v>0.39884497662563501</v>
      </c>
      <c r="BN517" s="17"/>
      <c r="BO517" s="17">
        <v>0.45518131946693702</v>
      </c>
      <c r="BP517" s="17">
        <v>0.298944693154712</v>
      </c>
      <c r="BQ517" s="17">
        <v>0.34935044530910703</v>
      </c>
      <c r="BR517" s="17">
        <v>0.34423510774209398</v>
      </c>
      <c r="BS517" s="17">
        <v>0.43972883847420902</v>
      </c>
      <c r="BT517" s="17">
        <v>0.28763517161290098</v>
      </c>
      <c r="BU517" s="17"/>
      <c r="BV517" s="17">
        <v>0.44336851729954102</v>
      </c>
      <c r="BW517" s="17">
        <v>0.41603673831014298</v>
      </c>
      <c r="BX517" s="17"/>
      <c r="BY517" s="17">
        <v>0.44993759551488499</v>
      </c>
      <c r="BZ517" s="17"/>
      <c r="CA517" s="17">
        <v>0.46883538626697102</v>
      </c>
      <c r="CB517" s="17"/>
      <c r="CC517" s="17">
        <v>0.440529393671314</v>
      </c>
    </row>
    <row r="518" spans="2:81" x14ac:dyDescent="0.3">
      <c r="B518" t="s">
        <v>231</v>
      </c>
      <c r="C518" s="17">
        <v>0.43229113852747703</v>
      </c>
      <c r="D518" s="17">
        <v>0.41292324814904202</v>
      </c>
      <c r="E518" s="17">
        <v>0.45290728403090202</v>
      </c>
      <c r="F518" s="17"/>
      <c r="G518" s="17">
        <v>0.402248432237236</v>
      </c>
      <c r="H518" s="17">
        <v>0.40807612669222798</v>
      </c>
      <c r="I518" s="17">
        <v>0.34777457414301799</v>
      </c>
      <c r="J518" s="17">
        <v>0.450868929506197</v>
      </c>
      <c r="K518" s="17">
        <v>0.41457074458107102</v>
      </c>
      <c r="L518" s="17">
        <v>0.53731244510707799</v>
      </c>
      <c r="M518" s="17"/>
      <c r="N518" s="17">
        <v>0.46072063110418998</v>
      </c>
      <c r="O518" s="17">
        <v>0.45237814846174501</v>
      </c>
      <c r="P518" s="17">
        <v>0.41949109760687697</v>
      </c>
      <c r="Q518" s="17">
        <v>0.39542146734976102</v>
      </c>
      <c r="R518" s="17"/>
      <c r="S518" s="17">
        <v>0.37442292852484399</v>
      </c>
      <c r="T518" s="17">
        <v>0.50227916930713101</v>
      </c>
      <c r="U518" s="17">
        <v>0.47453830786683598</v>
      </c>
      <c r="V518" s="17">
        <v>0.36869402885737401</v>
      </c>
      <c r="W518" s="17">
        <v>0.46101918775164602</v>
      </c>
      <c r="X518" s="17">
        <v>0.372090989489334</v>
      </c>
      <c r="Y518" s="17">
        <v>0.50984708694144998</v>
      </c>
      <c r="Z518" s="17">
        <v>0.45411958602567898</v>
      </c>
      <c r="AA518" s="17">
        <v>0.41777926026914503</v>
      </c>
      <c r="AB518" s="17">
        <v>0.37779365200024201</v>
      </c>
      <c r="AC518" s="17">
        <v>0.51552963073548796</v>
      </c>
      <c r="AD518" s="17">
        <v>0.433801752415301</v>
      </c>
      <c r="AE518" s="17"/>
      <c r="AF518" s="17">
        <v>0.194114570209932</v>
      </c>
      <c r="AG518" s="17">
        <v>0.30580974924451798</v>
      </c>
      <c r="AH518" s="17">
        <v>0.32315770748326</v>
      </c>
      <c r="AI518" s="17">
        <v>0.46677161951253499</v>
      </c>
      <c r="AJ518" s="17">
        <v>0.40302092335240097</v>
      </c>
      <c r="AK518" s="17">
        <v>0.44334531872126898</v>
      </c>
      <c r="AL518" s="17">
        <v>0.50465320700237204</v>
      </c>
      <c r="AM518" s="17">
        <v>0.463532626608744</v>
      </c>
      <c r="AN518" s="17">
        <v>0.47468038185110101</v>
      </c>
      <c r="AO518" s="17">
        <v>0.392598626489298</v>
      </c>
      <c r="AP518" s="17">
        <v>0.478943522097937</v>
      </c>
      <c r="AQ518" s="17">
        <v>0.42007185898246202</v>
      </c>
      <c r="AR518" s="17">
        <v>0.50382424648019097</v>
      </c>
      <c r="AS518" s="17">
        <v>0.33677431150029802</v>
      </c>
      <c r="AT518" s="17">
        <v>0.46200282349122701</v>
      </c>
      <c r="AU518" s="17">
        <v>0.41810134285686301</v>
      </c>
      <c r="AV518" s="17"/>
      <c r="AW518" s="17">
        <v>0.44695894276602099</v>
      </c>
      <c r="AX518" s="17">
        <v>0.411818092144495</v>
      </c>
      <c r="AY518" s="17"/>
      <c r="AZ518" s="17">
        <v>0.41881432316883599</v>
      </c>
      <c r="BA518" s="17">
        <v>0.43529270389061803</v>
      </c>
      <c r="BB518" s="17"/>
      <c r="BC518" s="17">
        <v>0.39498956099740401</v>
      </c>
      <c r="BD518" s="17">
        <v>0.46005722382994702</v>
      </c>
      <c r="BE518" s="17"/>
      <c r="BF518" s="17">
        <v>0.44373830176808199</v>
      </c>
      <c r="BG518" s="17">
        <v>0.43137127098273298</v>
      </c>
      <c r="BH518" s="17"/>
      <c r="BI518" s="17">
        <v>0.48249096672740899</v>
      </c>
      <c r="BJ518" s="17">
        <v>0.44740367203627601</v>
      </c>
      <c r="BK518" s="17">
        <v>0.49597761768464599</v>
      </c>
      <c r="BL518" s="17">
        <v>0.39254821804880102</v>
      </c>
      <c r="BM518" s="17">
        <v>0.38824108719636102</v>
      </c>
      <c r="BN518" s="17"/>
      <c r="BO518" s="17">
        <v>0.42655452577598302</v>
      </c>
      <c r="BP518" s="17">
        <v>0.49034272691294101</v>
      </c>
      <c r="BQ518" s="17">
        <v>0.51126029696202402</v>
      </c>
      <c r="BR518" s="17">
        <v>0.41752088709310398</v>
      </c>
      <c r="BS518" s="17">
        <v>0.348914558626996</v>
      </c>
      <c r="BT518" s="17">
        <v>0.46509180719648702</v>
      </c>
      <c r="BU518" s="17"/>
      <c r="BV518" s="17">
        <v>0.43587003155483001</v>
      </c>
      <c r="BW518" s="17">
        <v>0.46879545521358701</v>
      </c>
      <c r="BX518" s="17"/>
      <c r="BY518" s="17">
        <v>0.424456247888224</v>
      </c>
      <c r="BZ518" s="17"/>
      <c r="CA518" s="17">
        <v>0.44907184738265199</v>
      </c>
      <c r="CB518" s="17"/>
      <c r="CC518" s="17">
        <v>0.46104862208942399</v>
      </c>
    </row>
    <row r="519" spans="2:81" x14ac:dyDescent="0.3">
      <c r="B519" t="s">
        <v>232</v>
      </c>
      <c r="C519" s="17">
        <v>0.13820083618366899</v>
      </c>
      <c r="D519" s="17">
        <v>0.129678545387858</v>
      </c>
      <c r="E519" s="17">
        <v>0.14706722187954899</v>
      </c>
      <c r="F519" s="17"/>
      <c r="G519" s="17">
        <v>0.13006089853234901</v>
      </c>
      <c r="H519" s="17">
        <v>0.10708229612131</v>
      </c>
      <c r="I519" s="17">
        <v>0.142263310556488</v>
      </c>
      <c r="J519" s="17">
        <v>0.12188408315354</v>
      </c>
      <c r="K519" s="17">
        <v>0.19286596487483201</v>
      </c>
      <c r="L519" s="17">
        <v>0.14222833481046801</v>
      </c>
      <c r="M519" s="17"/>
      <c r="N519" s="17">
        <v>0.118426087616472</v>
      </c>
      <c r="O519" s="17">
        <v>0.14573778689556899</v>
      </c>
      <c r="P519" s="17">
        <v>0.142765598071531</v>
      </c>
      <c r="Q519" s="17">
        <v>0.14523874885902499</v>
      </c>
      <c r="R519" s="17"/>
      <c r="S519" s="17">
        <v>0.13273360232526599</v>
      </c>
      <c r="T519" s="17">
        <v>0.13623335386115301</v>
      </c>
      <c r="U519" s="17">
        <v>0.11718029202743301</v>
      </c>
      <c r="V519" s="17">
        <v>0.183135677111461</v>
      </c>
      <c r="W519" s="17">
        <v>0.14412636064371201</v>
      </c>
      <c r="X519" s="17">
        <v>0.14366072394466201</v>
      </c>
      <c r="Y519" s="17">
        <v>0.16596291617283601</v>
      </c>
      <c r="Z519" s="17">
        <v>0.100326685646245</v>
      </c>
      <c r="AA519" s="17">
        <v>0.113385245466201</v>
      </c>
      <c r="AB519" s="17">
        <v>0.113786328800994</v>
      </c>
      <c r="AC519" s="17">
        <v>0.128415612869824</v>
      </c>
      <c r="AD519" s="17">
        <v>0.22028706475454701</v>
      </c>
      <c r="AE519" s="17"/>
      <c r="AF519" s="17">
        <v>0.104423181261926</v>
      </c>
      <c r="AG519" s="17">
        <v>0.14242068973371899</v>
      </c>
      <c r="AH519" s="17">
        <v>0.16332916444748999</v>
      </c>
      <c r="AI519" s="17">
        <v>0.14867011887088599</v>
      </c>
      <c r="AJ519" s="17">
        <v>0.122725470841445</v>
      </c>
      <c r="AK519" s="17">
        <v>0.15516979281104201</v>
      </c>
      <c r="AL519" s="17">
        <v>0.13737231358329499</v>
      </c>
      <c r="AM519" s="17">
        <v>0.15733205448399201</v>
      </c>
      <c r="AN519" s="17">
        <v>0.17116911537122301</v>
      </c>
      <c r="AO519" s="17">
        <v>0.126293515127017</v>
      </c>
      <c r="AP519" s="17">
        <v>8.2477580960991906E-2</v>
      </c>
      <c r="AQ519" s="17">
        <v>0.165777668720577</v>
      </c>
      <c r="AR519" s="17">
        <v>0.124178508973672</v>
      </c>
      <c r="AS519" s="17">
        <v>0.185554015102119</v>
      </c>
      <c r="AT519" s="17">
        <v>0.17081326480294101</v>
      </c>
      <c r="AU519" s="17">
        <v>7.2265544127545905E-2</v>
      </c>
      <c r="AV519" s="17"/>
      <c r="AW519" s="17">
        <v>0.129310458434239</v>
      </c>
      <c r="AX519" s="17">
        <v>0.151073569592719</v>
      </c>
      <c r="AY519" s="17"/>
      <c r="AZ519" s="17">
        <v>0.130681116474371</v>
      </c>
      <c r="BA519" s="17">
        <v>0.139875633205021</v>
      </c>
      <c r="BB519" s="17"/>
      <c r="BC519" s="17">
        <v>0.113120786255554</v>
      </c>
      <c r="BD519" s="17">
        <v>0.15438138366103299</v>
      </c>
      <c r="BE519" s="17"/>
      <c r="BF519" s="17">
        <v>0.12082071893119201</v>
      </c>
      <c r="BG519" s="17">
        <v>0.13959746218160199</v>
      </c>
      <c r="BH519" s="17"/>
      <c r="BI519" s="17">
        <v>0.17190259729322499</v>
      </c>
      <c r="BJ519" s="17">
        <v>8.59249787857949E-2</v>
      </c>
      <c r="BK519" s="17">
        <v>0.102463305032591</v>
      </c>
      <c r="BL519" s="17">
        <v>0.20843081928451901</v>
      </c>
      <c r="BM519" s="17">
        <v>0.16553202644470399</v>
      </c>
      <c r="BN519" s="17"/>
      <c r="BO519" s="17">
        <v>8.4114506044527707E-2</v>
      </c>
      <c r="BP519" s="17">
        <v>0.145584701757073</v>
      </c>
      <c r="BQ519" s="17">
        <v>0.10460848525370001</v>
      </c>
      <c r="BR519" s="17">
        <v>0.167947003739188</v>
      </c>
      <c r="BS519" s="17">
        <v>0.159804020681033</v>
      </c>
      <c r="BT519" s="17">
        <v>0.156175175735904</v>
      </c>
      <c r="BU519" s="17"/>
      <c r="BV519" s="17">
        <v>8.6506129340232094E-2</v>
      </c>
      <c r="BW519" s="17">
        <v>8.4847101711865394E-2</v>
      </c>
      <c r="BX519" s="17"/>
      <c r="BY519" s="17">
        <v>9.28637231928921E-2</v>
      </c>
      <c r="BZ519" s="17"/>
      <c r="CA519" s="17">
        <v>5.5729159818016301E-2</v>
      </c>
      <c r="CB519" s="17"/>
      <c r="CC519" s="17">
        <v>6.5622306298214098E-2</v>
      </c>
    </row>
    <row r="520" spans="2:81" x14ac:dyDescent="0.3">
      <c r="B520" t="s">
        <v>233</v>
      </c>
      <c r="C520" s="17">
        <v>3.1596835728985202E-2</v>
      </c>
      <c r="D520" s="17">
        <v>4.1971069475137901E-2</v>
      </c>
      <c r="E520" s="17">
        <v>2.1591902440434799E-2</v>
      </c>
      <c r="F520" s="17"/>
      <c r="G520" s="17">
        <v>5.2067120915150103E-2</v>
      </c>
      <c r="H520" s="17">
        <v>2.46603547500681E-2</v>
      </c>
      <c r="I520" s="17">
        <v>3.12995515928133E-2</v>
      </c>
      <c r="J520" s="17">
        <v>2.0045190098543799E-2</v>
      </c>
      <c r="K520" s="17">
        <v>2.2132894524374998E-2</v>
      </c>
      <c r="L520" s="17">
        <v>3.9506335491955299E-2</v>
      </c>
      <c r="M520" s="17"/>
      <c r="N520" s="17">
        <v>2.9540110288162499E-2</v>
      </c>
      <c r="O520" s="17">
        <v>3.07845295218768E-2</v>
      </c>
      <c r="P520" s="17">
        <v>3.28294286797714E-2</v>
      </c>
      <c r="Q520" s="17">
        <v>3.38297975436746E-2</v>
      </c>
      <c r="R520" s="17"/>
      <c r="S520" s="17">
        <v>3.7242711577968601E-2</v>
      </c>
      <c r="T520" s="17">
        <v>4.71137886215151E-2</v>
      </c>
      <c r="U520" s="17">
        <v>3.2144130806813401E-2</v>
      </c>
      <c r="V520" s="17">
        <v>4.3753940820715202E-2</v>
      </c>
      <c r="W520" s="17">
        <v>2.25914974106226E-2</v>
      </c>
      <c r="X520" s="17">
        <v>3.3003187419254502E-2</v>
      </c>
      <c r="Y520" s="17">
        <v>1.9732237266333701E-2</v>
      </c>
      <c r="Z520" s="17">
        <v>1.09955070339558E-2</v>
      </c>
      <c r="AA520" s="17">
        <v>1.47091433672479E-2</v>
      </c>
      <c r="AB520" s="17">
        <v>4.6335120957461597E-2</v>
      </c>
      <c r="AC520" s="17">
        <v>1.65455322110361E-2</v>
      </c>
      <c r="AD520" s="17">
        <v>1.8421026161830799E-2</v>
      </c>
      <c r="AE520" s="17"/>
      <c r="AF520" s="17">
        <v>0</v>
      </c>
      <c r="AG520" s="17">
        <v>1.16287820821676E-2</v>
      </c>
      <c r="AH520" s="17">
        <v>2.8580461948243902E-2</v>
      </c>
      <c r="AI520" s="17">
        <v>1.57543264983631E-2</v>
      </c>
      <c r="AJ520" s="17">
        <v>2.2700555702045801E-2</v>
      </c>
      <c r="AK520" s="17">
        <v>5.5351586710345901E-2</v>
      </c>
      <c r="AL520" s="17">
        <v>3.7987997856588199E-2</v>
      </c>
      <c r="AM520" s="17">
        <v>3.4971596248290299E-2</v>
      </c>
      <c r="AN520" s="17">
        <v>4.5152713452028197E-2</v>
      </c>
      <c r="AO520" s="17">
        <v>1.9041841869434601E-2</v>
      </c>
      <c r="AP520" s="17">
        <v>3.65628838591106E-2</v>
      </c>
      <c r="AQ520" s="17">
        <v>2.59471411684149E-2</v>
      </c>
      <c r="AR520" s="17">
        <v>9.0923899650619394E-3</v>
      </c>
      <c r="AS520" s="17">
        <v>5.8255578239293601E-2</v>
      </c>
      <c r="AT520" s="17">
        <v>1.98636229034963E-2</v>
      </c>
      <c r="AU520" s="17">
        <v>2.121402050826E-2</v>
      </c>
      <c r="AV520" s="17"/>
      <c r="AW520" s="17">
        <v>2.6170357801494199E-2</v>
      </c>
      <c r="AX520" s="17">
        <v>3.9714890622257901E-2</v>
      </c>
      <c r="AY520" s="17"/>
      <c r="AZ520" s="17">
        <v>2.8668723713574099E-2</v>
      </c>
      <c r="BA520" s="17">
        <v>3.2248986802585797E-2</v>
      </c>
      <c r="BB520" s="17"/>
      <c r="BC520" s="17">
        <v>2.7364319513907099E-2</v>
      </c>
      <c r="BD520" s="17">
        <v>3.3248403093556103E-2</v>
      </c>
      <c r="BE520" s="17"/>
      <c r="BF520" s="17">
        <v>1.3994484037485299E-2</v>
      </c>
      <c r="BG520" s="17">
        <v>3.30113199720991E-2</v>
      </c>
      <c r="BH520" s="17"/>
      <c r="BI520" s="17">
        <v>4.5418199266227803E-2</v>
      </c>
      <c r="BJ520" s="17">
        <v>2.0506673301853299E-2</v>
      </c>
      <c r="BK520" s="17">
        <v>3.0089537721406E-2</v>
      </c>
      <c r="BL520" s="17">
        <v>5.3066082911488698E-2</v>
      </c>
      <c r="BM520" s="17">
        <v>1.7125149781472199E-2</v>
      </c>
      <c r="BN520" s="17"/>
      <c r="BO520" s="17">
        <v>2.3697208686762498E-2</v>
      </c>
      <c r="BP520" s="17">
        <v>4.8591351555495897E-2</v>
      </c>
      <c r="BQ520" s="17">
        <v>2.0299116883306101E-2</v>
      </c>
      <c r="BR520" s="17">
        <v>3.7265869937596903E-2</v>
      </c>
      <c r="BS520" s="17">
        <v>2.7899572610902298E-2</v>
      </c>
      <c r="BT520" s="17">
        <v>2.1762453168569201E-2</v>
      </c>
      <c r="BU520" s="17"/>
      <c r="BV520" s="17">
        <v>2.2227320093217099E-2</v>
      </c>
      <c r="BW520" s="17">
        <v>1.73153389486797E-2</v>
      </c>
      <c r="BX520" s="17"/>
      <c r="BY520" s="17">
        <v>2.4323534168884699E-2</v>
      </c>
      <c r="BZ520" s="17"/>
      <c r="CA520" s="17">
        <v>2.33922281751908E-2</v>
      </c>
      <c r="CB520" s="17"/>
      <c r="CC520" s="17">
        <v>2.4582118420493099E-2</v>
      </c>
    </row>
    <row r="521" spans="2:81" x14ac:dyDescent="0.3">
      <c r="B521" t="s">
        <v>234</v>
      </c>
      <c r="C521" s="17">
        <v>9.5364294234133104E-3</v>
      </c>
      <c r="D521" s="17">
        <v>1.32093682560888E-2</v>
      </c>
      <c r="E521" s="17">
        <v>5.9877303947438202E-3</v>
      </c>
      <c r="F521" s="17"/>
      <c r="G521" s="17">
        <v>0</v>
      </c>
      <c r="H521" s="17">
        <v>8.8298928932601592E-3</v>
      </c>
      <c r="I521" s="17">
        <v>6.8000898190287299E-3</v>
      </c>
      <c r="J521" s="17">
        <v>6.9928692852025097E-3</v>
      </c>
      <c r="K521" s="17">
        <v>2.5184451980806599E-2</v>
      </c>
      <c r="L521" s="17">
        <v>1.0271959788458801E-2</v>
      </c>
      <c r="M521" s="17"/>
      <c r="N521" s="17">
        <v>1.1830179308512901E-2</v>
      </c>
      <c r="O521" s="17">
        <v>3.2792967109695498E-3</v>
      </c>
      <c r="P521" s="17">
        <v>1.8494856692305901E-2</v>
      </c>
      <c r="Q521" s="17">
        <v>5.7570419155055898E-3</v>
      </c>
      <c r="R521" s="17"/>
      <c r="S521" s="17">
        <v>4.2460590820590297E-3</v>
      </c>
      <c r="T521" s="17">
        <v>1.28795608826568E-2</v>
      </c>
      <c r="U521" s="17">
        <v>1.8237692544928501E-2</v>
      </c>
      <c r="V521" s="17">
        <v>5.93654271806918E-3</v>
      </c>
      <c r="W521" s="17">
        <v>1.3197906101474101E-2</v>
      </c>
      <c r="X521" s="17">
        <v>1.2812390932179899E-2</v>
      </c>
      <c r="Y521" s="17">
        <v>0</v>
      </c>
      <c r="Z521" s="17">
        <v>0</v>
      </c>
      <c r="AA521" s="17">
        <v>1.2774625379091501E-2</v>
      </c>
      <c r="AB521" s="17">
        <v>1.5592217312062499E-2</v>
      </c>
      <c r="AC521" s="17">
        <v>7.7142054317757497E-3</v>
      </c>
      <c r="AD521" s="17">
        <v>0</v>
      </c>
      <c r="AE521" s="17"/>
      <c r="AF521" s="17">
        <v>0</v>
      </c>
      <c r="AG521" s="17">
        <v>0</v>
      </c>
      <c r="AH521" s="17">
        <v>1.30203731548341E-2</v>
      </c>
      <c r="AI521" s="17">
        <v>1.4092933917853301E-2</v>
      </c>
      <c r="AJ521" s="17">
        <v>1.19554628803797E-2</v>
      </c>
      <c r="AK521" s="17">
        <v>9.5471158845274497E-3</v>
      </c>
      <c r="AL521" s="17">
        <v>4.5970455173036003E-3</v>
      </c>
      <c r="AM521" s="17">
        <v>0</v>
      </c>
      <c r="AN521" s="17">
        <v>0</v>
      </c>
      <c r="AO521" s="17">
        <v>1.98951647916293E-2</v>
      </c>
      <c r="AP521" s="17">
        <v>1.8997822634503499E-2</v>
      </c>
      <c r="AQ521" s="17">
        <v>1.0585703967107001E-2</v>
      </c>
      <c r="AR521" s="17">
        <v>1.0768075845759799E-2</v>
      </c>
      <c r="AS521" s="17">
        <v>4.3155743571309899E-2</v>
      </c>
      <c r="AT521" s="17">
        <v>1.2885178851666601E-2</v>
      </c>
      <c r="AU521" s="17">
        <v>0</v>
      </c>
      <c r="AV521" s="17"/>
      <c r="AW521" s="17">
        <v>1.2097067100169201E-2</v>
      </c>
      <c r="AX521" s="17">
        <v>5.8834064035513502E-3</v>
      </c>
      <c r="AY521" s="17"/>
      <c r="AZ521" s="17">
        <v>9.2451353663365408E-3</v>
      </c>
      <c r="BA521" s="17">
        <v>9.6013066313398697E-3</v>
      </c>
      <c r="BB521" s="17"/>
      <c r="BC521" s="17">
        <v>6.7975161048790403E-3</v>
      </c>
      <c r="BD521" s="17">
        <v>1.1597623740353001E-2</v>
      </c>
      <c r="BE521" s="17"/>
      <c r="BF521" s="17">
        <v>6.4485975513236902E-3</v>
      </c>
      <c r="BG521" s="17">
        <v>9.7845604461882403E-3</v>
      </c>
      <c r="BH521" s="17"/>
      <c r="BI521" s="17">
        <v>1.6740070323068599E-2</v>
      </c>
      <c r="BJ521" s="17">
        <v>1.4871087247031801E-3</v>
      </c>
      <c r="BK521" s="17">
        <v>1.2156557830304801E-2</v>
      </c>
      <c r="BL521" s="17">
        <v>2.5058979642142199E-2</v>
      </c>
      <c r="BM521" s="17">
        <v>1.19956227804203E-2</v>
      </c>
      <c r="BN521" s="17"/>
      <c r="BO521" s="17">
        <v>1.9890756849482599E-3</v>
      </c>
      <c r="BP521" s="17">
        <v>8.2118390958371198E-3</v>
      </c>
      <c r="BQ521" s="17">
        <v>4.7330166168498998E-3</v>
      </c>
      <c r="BR521" s="17">
        <v>2.3560628060908601E-2</v>
      </c>
      <c r="BS521" s="17">
        <v>9.3774938664045095E-3</v>
      </c>
      <c r="BT521" s="17">
        <v>4.4413384496644996E-3</v>
      </c>
      <c r="BU521" s="17"/>
      <c r="BV521" s="17">
        <v>2.2889015086605098E-3</v>
      </c>
      <c r="BW521" s="17">
        <v>0</v>
      </c>
      <c r="BX521" s="17"/>
      <c r="BY521" s="17">
        <v>0</v>
      </c>
      <c r="BZ521" s="17"/>
      <c r="CA521" s="17">
        <v>0</v>
      </c>
      <c r="CB521" s="17"/>
      <c r="CC521" s="17">
        <v>0</v>
      </c>
    </row>
    <row r="522" spans="2:81" x14ac:dyDescent="0.3">
      <c r="B522" t="s">
        <v>92</v>
      </c>
      <c r="C522" s="17">
        <v>1.5738134268942602E-2</v>
      </c>
      <c r="D522" s="17">
        <v>1.34406039354984E-2</v>
      </c>
      <c r="E522" s="17">
        <v>1.8043551900357901E-2</v>
      </c>
      <c r="F522" s="17"/>
      <c r="G522" s="17">
        <v>1.37263951355295E-2</v>
      </c>
      <c r="H522" s="17">
        <v>1.2308815418595199E-2</v>
      </c>
      <c r="I522" s="17">
        <v>2.20612839664872E-2</v>
      </c>
      <c r="J522" s="17">
        <v>1.6469000548063099E-2</v>
      </c>
      <c r="K522" s="17">
        <v>1.22128608913294E-2</v>
      </c>
      <c r="L522" s="17">
        <v>1.6513949106916101E-2</v>
      </c>
      <c r="M522" s="17"/>
      <c r="N522" s="17">
        <v>1.9176652975352398E-2</v>
      </c>
      <c r="O522" s="17">
        <v>8.9721522513723298E-3</v>
      </c>
      <c r="P522" s="17">
        <v>1.33733103874796E-2</v>
      </c>
      <c r="Q522" s="17">
        <v>2.12684292349163E-2</v>
      </c>
      <c r="R522" s="17"/>
      <c r="S522" s="17">
        <v>1.7195252298178101E-2</v>
      </c>
      <c r="T522" s="17">
        <v>6.7666448018599296E-3</v>
      </c>
      <c r="U522" s="17">
        <v>2.8706343680260999E-2</v>
      </c>
      <c r="V522" s="17">
        <v>6.7506660822595497E-3</v>
      </c>
      <c r="W522" s="17">
        <v>1.18245573833808E-2</v>
      </c>
      <c r="X522" s="17">
        <v>2.80595074595891E-2</v>
      </c>
      <c r="Y522" s="17">
        <v>1.22179010077443E-2</v>
      </c>
      <c r="Z522" s="17">
        <v>2.1541180700557799E-2</v>
      </c>
      <c r="AA522" s="17">
        <v>2.7282095676748799E-2</v>
      </c>
      <c r="AB522" s="17">
        <v>8.2140761741421892E-3</v>
      </c>
      <c r="AC522" s="17">
        <v>0</v>
      </c>
      <c r="AD522" s="17">
        <v>2.0330966826245501E-2</v>
      </c>
      <c r="AE522" s="17"/>
      <c r="AF522" s="17">
        <v>0</v>
      </c>
      <c r="AG522" s="17">
        <v>1.2235854805783399E-2</v>
      </c>
      <c r="AH522" s="17">
        <v>4.3052125663067702E-2</v>
      </c>
      <c r="AI522" s="17">
        <v>2.0576260521855402E-2</v>
      </c>
      <c r="AJ522" s="17">
        <v>4.7656813743911404E-3</v>
      </c>
      <c r="AK522" s="17">
        <v>1.41341417817965E-2</v>
      </c>
      <c r="AL522" s="17">
        <v>0</v>
      </c>
      <c r="AM522" s="17">
        <v>1.8534847675939398E-2</v>
      </c>
      <c r="AN522" s="17">
        <v>1.4852708392453401E-2</v>
      </c>
      <c r="AO522" s="17">
        <v>1.6792813784585799E-2</v>
      </c>
      <c r="AP522" s="17">
        <v>2.4604323473818902E-2</v>
      </c>
      <c r="AQ522" s="17">
        <v>0</v>
      </c>
      <c r="AR522" s="17">
        <v>9.0898365868578301E-3</v>
      </c>
      <c r="AS522" s="17">
        <v>0</v>
      </c>
      <c r="AT522" s="17">
        <v>1.6152939091122899E-2</v>
      </c>
      <c r="AU522" s="17">
        <v>0</v>
      </c>
      <c r="AV522" s="17"/>
      <c r="AW522" s="17">
        <v>7.7124870542122602E-3</v>
      </c>
      <c r="AX522" s="17">
        <v>2.7519265229535701E-2</v>
      </c>
      <c r="AY522" s="17"/>
      <c r="AZ522" s="17">
        <v>1.16914325833348E-2</v>
      </c>
      <c r="BA522" s="17">
        <v>1.66394183847553E-2</v>
      </c>
      <c r="BB522" s="17"/>
      <c r="BC522" s="17">
        <v>1.0884652838834601E-2</v>
      </c>
      <c r="BD522" s="17">
        <v>1.93684070699368E-2</v>
      </c>
      <c r="BE522" s="17"/>
      <c r="BF522" s="17">
        <v>0</v>
      </c>
      <c r="BG522" s="17">
        <v>1.70028143145174E-2</v>
      </c>
      <c r="BH522" s="17"/>
      <c r="BI522" s="17">
        <v>1.3985289959975999E-2</v>
      </c>
      <c r="BJ522" s="17">
        <v>1.0883259612933301E-2</v>
      </c>
      <c r="BK522" s="17">
        <v>1.7146432597204799E-2</v>
      </c>
      <c r="BL522" s="17">
        <v>1.4118125895332701E-2</v>
      </c>
      <c r="BM522" s="17">
        <v>1.82611371714075E-2</v>
      </c>
      <c r="BN522" s="17"/>
      <c r="BO522" s="17">
        <v>8.4633643408419199E-3</v>
      </c>
      <c r="BP522" s="17">
        <v>8.3246875239407405E-3</v>
      </c>
      <c r="BQ522" s="17">
        <v>9.7486389750137993E-3</v>
      </c>
      <c r="BR522" s="17">
        <v>9.4705034271085897E-3</v>
      </c>
      <c r="BS522" s="17">
        <v>1.4275515740454501E-2</v>
      </c>
      <c r="BT522" s="17">
        <v>6.4894053836474605E-2</v>
      </c>
      <c r="BU522" s="17"/>
      <c r="BV522" s="17">
        <v>9.73910020352017E-3</v>
      </c>
      <c r="BW522" s="17">
        <v>1.30053658157251E-2</v>
      </c>
      <c r="BX522" s="17"/>
      <c r="BY522" s="17">
        <v>8.4188992351139896E-3</v>
      </c>
      <c r="BZ522" s="17"/>
      <c r="CA522" s="17">
        <v>2.9713783571693299E-3</v>
      </c>
      <c r="CB522" s="17"/>
      <c r="CC522" s="17">
        <v>8.2175595205549803E-3</v>
      </c>
    </row>
    <row r="523" spans="2:81" x14ac:dyDescent="0.3">
      <c r="B523" t="s">
        <v>192</v>
      </c>
      <c r="C523" s="17">
        <v>0.80492776439499003</v>
      </c>
      <c r="D523" s="17">
        <v>0.80170041294541705</v>
      </c>
      <c r="E523" s="17">
        <v>0.80730959338491504</v>
      </c>
      <c r="F523" s="17"/>
      <c r="G523" s="17">
        <v>0.80414558541697101</v>
      </c>
      <c r="H523" s="17">
        <v>0.84711864081676702</v>
      </c>
      <c r="I523" s="17">
        <v>0.79757576406518305</v>
      </c>
      <c r="J523" s="17">
        <v>0.83460885691465003</v>
      </c>
      <c r="K523" s="17">
        <v>0.74760382772865697</v>
      </c>
      <c r="L523" s="17">
        <v>0.79147942080220202</v>
      </c>
      <c r="M523" s="17"/>
      <c r="N523" s="17">
        <v>0.82102696981150003</v>
      </c>
      <c r="O523" s="17">
        <v>0.81122623462021204</v>
      </c>
      <c r="P523" s="17">
        <v>0.79253680616891198</v>
      </c>
      <c r="Q523" s="17">
        <v>0.79390598244687804</v>
      </c>
      <c r="R523" s="17"/>
      <c r="S523" s="17">
        <v>0.80858237471652805</v>
      </c>
      <c r="T523" s="17">
        <v>0.79700665183281505</v>
      </c>
      <c r="U523" s="17">
        <v>0.80373154094056498</v>
      </c>
      <c r="V523" s="17">
        <v>0.76042317326749498</v>
      </c>
      <c r="W523" s="17">
        <v>0.80825967846081104</v>
      </c>
      <c r="X523" s="17">
        <v>0.78246419024431502</v>
      </c>
      <c r="Y523" s="17">
        <v>0.80208694555308602</v>
      </c>
      <c r="Z523" s="17">
        <v>0.86713662661924096</v>
      </c>
      <c r="AA523" s="17">
        <v>0.83184889011071095</v>
      </c>
      <c r="AB523" s="17">
        <v>0.81607225675534001</v>
      </c>
      <c r="AC523" s="17">
        <v>0.84732464948736397</v>
      </c>
      <c r="AD523" s="17">
        <v>0.74096094225737696</v>
      </c>
      <c r="AE523" s="17"/>
      <c r="AF523" s="17">
        <v>0.89557681873807504</v>
      </c>
      <c r="AG523" s="17">
        <v>0.83371467337833005</v>
      </c>
      <c r="AH523" s="17">
        <v>0.75201787478636395</v>
      </c>
      <c r="AI523" s="17">
        <v>0.800906360191042</v>
      </c>
      <c r="AJ523" s="17">
        <v>0.83785282920173898</v>
      </c>
      <c r="AK523" s="17">
        <v>0.76579736281228805</v>
      </c>
      <c r="AL523" s="17">
        <v>0.82004264304281305</v>
      </c>
      <c r="AM523" s="17">
        <v>0.789161501591778</v>
      </c>
      <c r="AN523" s="17">
        <v>0.76882546278429498</v>
      </c>
      <c r="AO523" s="17">
        <v>0.81797666442733297</v>
      </c>
      <c r="AP523" s="17">
        <v>0.83735738907157498</v>
      </c>
      <c r="AQ523" s="17">
        <v>0.79768948614390101</v>
      </c>
      <c r="AR523" s="17">
        <v>0.84687118862864796</v>
      </c>
      <c r="AS523" s="17">
        <v>0.71303466308727703</v>
      </c>
      <c r="AT523" s="17">
        <v>0.78028499435077303</v>
      </c>
      <c r="AU523" s="17">
        <v>0.90652043536419402</v>
      </c>
      <c r="AV523" s="17"/>
      <c r="AW523" s="17">
        <v>0.82470962960988503</v>
      </c>
      <c r="AX523" s="17">
        <v>0.77580886815193595</v>
      </c>
      <c r="AY523" s="17"/>
      <c r="AZ523" s="17">
        <v>0.81971359186238302</v>
      </c>
      <c r="BA523" s="17">
        <v>0.80163465497629804</v>
      </c>
      <c r="BB523" s="17"/>
      <c r="BC523" s="17">
        <v>0.84183272528682496</v>
      </c>
      <c r="BD523" s="17">
        <v>0.781404182435121</v>
      </c>
      <c r="BE523" s="17"/>
      <c r="BF523" s="17">
        <v>0.85873619947999902</v>
      </c>
      <c r="BG523" s="17">
        <v>0.80060384308559296</v>
      </c>
      <c r="BH523" s="17"/>
      <c r="BI523" s="17">
        <v>0.75195384315750202</v>
      </c>
      <c r="BJ523" s="17">
        <v>0.88119797957471502</v>
      </c>
      <c r="BK523" s="17">
        <v>0.83814416681849402</v>
      </c>
      <c r="BL523" s="17">
        <v>0.69932599226651704</v>
      </c>
      <c r="BM523" s="17">
        <v>0.78708606382199597</v>
      </c>
      <c r="BN523" s="17"/>
      <c r="BO523" s="17">
        <v>0.88173584524292004</v>
      </c>
      <c r="BP523" s="17">
        <v>0.78928742006765296</v>
      </c>
      <c r="BQ523" s="17">
        <v>0.86061074227112999</v>
      </c>
      <c r="BR523" s="17">
        <v>0.76175599483519796</v>
      </c>
      <c r="BS523" s="17">
        <v>0.78864339710120501</v>
      </c>
      <c r="BT523" s="17">
        <v>0.75272697880938799</v>
      </c>
      <c r="BU523" s="17"/>
      <c r="BV523" s="17">
        <v>0.87923854885437003</v>
      </c>
      <c r="BW523" s="17">
        <v>0.88483219352372999</v>
      </c>
      <c r="BX523" s="17"/>
      <c r="BY523" s="17">
        <v>0.87439384340310899</v>
      </c>
      <c r="BZ523" s="17"/>
      <c r="CA523" s="17">
        <v>0.91790723364962401</v>
      </c>
      <c r="CB523" s="17"/>
      <c r="CC523" s="17">
        <v>0.90157801576073804</v>
      </c>
    </row>
    <row r="524" spans="2:81" x14ac:dyDescent="0.3">
      <c r="B524" t="s">
        <v>193</v>
      </c>
      <c r="C524" s="17">
        <v>4.1133265152398499E-2</v>
      </c>
      <c r="D524" s="17">
        <v>5.5180437731226703E-2</v>
      </c>
      <c r="E524" s="17">
        <v>2.75796328351786E-2</v>
      </c>
      <c r="F524" s="17"/>
      <c r="G524" s="17">
        <v>5.2067120915150103E-2</v>
      </c>
      <c r="H524" s="17">
        <v>3.3490247643328301E-2</v>
      </c>
      <c r="I524" s="17">
        <v>3.8099641411842002E-2</v>
      </c>
      <c r="J524" s="17">
        <v>2.7038059383746399E-2</v>
      </c>
      <c r="K524" s="17">
        <v>4.7317346505181601E-2</v>
      </c>
      <c r="L524" s="17">
        <v>4.9778295280414102E-2</v>
      </c>
      <c r="M524" s="17"/>
      <c r="N524" s="17">
        <v>4.1370289596675297E-2</v>
      </c>
      <c r="O524" s="17">
        <v>3.40638262328464E-2</v>
      </c>
      <c r="P524" s="17">
        <v>5.1324285372077297E-2</v>
      </c>
      <c r="Q524" s="17">
        <v>3.9586839459180199E-2</v>
      </c>
      <c r="R524" s="17"/>
      <c r="S524" s="17">
        <v>4.14887706600277E-2</v>
      </c>
      <c r="T524" s="17">
        <v>5.99933495041719E-2</v>
      </c>
      <c r="U524" s="17">
        <v>5.0381823351741802E-2</v>
      </c>
      <c r="V524" s="17">
        <v>4.96904835387844E-2</v>
      </c>
      <c r="W524" s="17">
        <v>3.5789403512096703E-2</v>
      </c>
      <c r="X524" s="17">
        <v>4.5815578351434398E-2</v>
      </c>
      <c r="Y524" s="17">
        <v>1.9732237266333701E-2</v>
      </c>
      <c r="Z524" s="17">
        <v>1.09955070339558E-2</v>
      </c>
      <c r="AA524" s="17">
        <v>2.7483768746339399E-2</v>
      </c>
      <c r="AB524" s="17">
        <v>6.1927338269524103E-2</v>
      </c>
      <c r="AC524" s="17">
        <v>2.4259737642811901E-2</v>
      </c>
      <c r="AD524" s="17">
        <v>1.8421026161830799E-2</v>
      </c>
      <c r="AE524" s="17"/>
      <c r="AF524" s="17">
        <v>0</v>
      </c>
      <c r="AG524" s="17">
        <v>1.16287820821676E-2</v>
      </c>
      <c r="AH524" s="17">
        <v>4.1600835103078E-2</v>
      </c>
      <c r="AI524" s="17">
        <v>2.9847260416216399E-2</v>
      </c>
      <c r="AJ524" s="17">
        <v>3.46560185824255E-2</v>
      </c>
      <c r="AK524" s="17">
        <v>6.4898702594873306E-2</v>
      </c>
      <c r="AL524" s="17">
        <v>4.2585043373891802E-2</v>
      </c>
      <c r="AM524" s="17">
        <v>3.4971596248290299E-2</v>
      </c>
      <c r="AN524" s="17">
        <v>4.5152713452028197E-2</v>
      </c>
      <c r="AO524" s="17">
        <v>3.8937006661063901E-2</v>
      </c>
      <c r="AP524" s="17">
        <v>5.5560706493614102E-2</v>
      </c>
      <c r="AQ524" s="17">
        <v>3.6532845135521901E-2</v>
      </c>
      <c r="AR524" s="17">
        <v>1.9860465810821699E-2</v>
      </c>
      <c r="AS524" s="17">
        <v>0.101411321810604</v>
      </c>
      <c r="AT524" s="17">
        <v>3.2748801755162801E-2</v>
      </c>
      <c r="AU524" s="17">
        <v>2.121402050826E-2</v>
      </c>
      <c r="AV524" s="17"/>
      <c r="AW524" s="17">
        <v>3.8267424901663398E-2</v>
      </c>
      <c r="AX524" s="17">
        <v>4.5598297025809198E-2</v>
      </c>
      <c r="AY524" s="17"/>
      <c r="AZ524" s="17">
        <v>3.7913859079910697E-2</v>
      </c>
      <c r="BA524" s="17">
        <v>4.1850293433925698E-2</v>
      </c>
      <c r="BB524" s="17"/>
      <c r="BC524" s="17">
        <v>3.41618356187861E-2</v>
      </c>
      <c r="BD524" s="17">
        <v>4.4846026833909099E-2</v>
      </c>
      <c r="BE524" s="17"/>
      <c r="BF524" s="17">
        <v>2.0443081588808899E-2</v>
      </c>
      <c r="BG524" s="17">
        <v>4.2795880418287399E-2</v>
      </c>
      <c r="BH524" s="17"/>
      <c r="BI524" s="17">
        <v>6.2158269589296503E-2</v>
      </c>
      <c r="BJ524" s="17">
        <v>2.19937820265565E-2</v>
      </c>
      <c r="BK524" s="17">
        <v>4.2246095551710799E-2</v>
      </c>
      <c r="BL524" s="17">
        <v>7.81250625536309E-2</v>
      </c>
      <c r="BM524" s="17">
        <v>2.9120772561892501E-2</v>
      </c>
      <c r="BN524" s="17"/>
      <c r="BO524" s="17">
        <v>2.5686284371710801E-2</v>
      </c>
      <c r="BP524" s="17">
        <v>5.6803190651333102E-2</v>
      </c>
      <c r="BQ524" s="17">
        <v>2.5032133500156001E-2</v>
      </c>
      <c r="BR524" s="17">
        <v>6.0826497998505598E-2</v>
      </c>
      <c r="BS524" s="17">
        <v>3.7277066477306803E-2</v>
      </c>
      <c r="BT524" s="17">
        <v>2.6203791618233701E-2</v>
      </c>
      <c r="BU524" s="17"/>
      <c r="BV524" s="17">
        <v>2.4516221601877601E-2</v>
      </c>
      <c r="BW524" s="17">
        <v>1.73153389486797E-2</v>
      </c>
      <c r="BX524" s="17"/>
      <c r="BY524" s="17">
        <v>2.4323534168884699E-2</v>
      </c>
      <c r="BZ524" s="17"/>
      <c r="CA524" s="17">
        <v>2.33922281751908E-2</v>
      </c>
      <c r="CB524" s="17"/>
      <c r="CC524" s="17">
        <v>2.4582118420493099E-2</v>
      </c>
    </row>
    <row r="525" spans="2:81" x14ac:dyDescent="0.3">
      <c r="B525" t="s">
        <v>194</v>
      </c>
      <c r="C525" s="17">
        <v>0.76379449924259102</v>
      </c>
      <c r="D525" s="17">
        <v>0.74651997521419</v>
      </c>
      <c r="E525" s="17">
        <v>0.77972996054973598</v>
      </c>
      <c r="F525" s="17"/>
      <c r="G525" s="17">
        <v>0.75207846450182103</v>
      </c>
      <c r="H525" s="17">
        <v>0.81362839317343805</v>
      </c>
      <c r="I525" s="17">
        <v>0.75947612265334097</v>
      </c>
      <c r="J525" s="17">
        <v>0.80757079753090399</v>
      </c>
      <c r="K525" s="17">
        <v>0.70028648122347503</v>
      </c>
      <c r="L525" s="17">
        <v>0.74170112552178802</v>
      </c>
      <c r="M525" s="17"/>
      <c r="N525" s="17">
        <v>0.77965668021482504</v>
      </c>
      <c r="O525" s="17">
        <v>0.77716240838736605</v>
      </c>
      <c r="P525" s="17">
        <v>0.74121252079683497</v>
      </c>
      <c r="Q525" s="17">
        <v>0.75431914298769798</v>
      </c>
      <c r="R525" s="17"/>
      <c r="S525" s="17">
        <v>0.76709360405649996</v>
      </c>
      <c r="T525" s="17">
        <v>0.73701330232864304</v>
      </c>
      <c r="U525" s="17">
        <v>0.75334971758882296</v>
      </c>
      <c r="V525" s="17">
        <v>0.71073268972870995</v>
      </c>
      <c r="W525" s="17">
        <v>0.77247027494871401</v>
      </c>
      <c r="X525" s="17">
        <v>0.73664861189288</v>
      </c>
      <c r="Y525" s="17">
        <v>0.78235470828675302</v>
      </c>
      <c r="Z525" s="17">
        <v>0.85614111958528505</v>
      </c>
      <c r="AA525" s="17">
        <v>0.80436512136437199</v>
      </c>
      <c r="AB525" s="17">
        <v>0.754144918485816</v>
      </c>
      <c r="AC525" s="17">
        <v>0.82306491184455199</v>
      </c>
      <c r="AD525" s="17">
        <v>0.72253991609554602</v>
      </c>
      <c r="AE525" s="17"/>
      <c r="AF525" s="17">
        <v>0.89557681873807504</v>
      </c>
      <c r="AG525" s="17">
        <v>0.82208589129616205</v>
      </c>
      <c r="AH525" s="17">
        <v>0.71041703968328596</v>
      </c>
      <c r="AI525" s="17">
        <v>0.77105909977482501</v>
      </c>
      <c r="AJ525" s="17">
        <v>0.80319681061931303</v>
      </c>
      <c r="AK525" s="17">
        <v>0.70089866021741498</v>
      </c>
      <c r="AL525" s="17">
        <v>0.77745759966892103</v>
      </c>
      <c r="AM525" s="17">
        <v>0.75418990534348795</v>
      </c>
      <c r="AN525" s="17">
        <v>0.723672749332267</v>
      </c>
      <c r="AO525" s="17">
        <v>0.77903965776626904</v>
      </c>
      <c r="AP525" s="17">
        <v>0.78179668257796098</v>
      </c>
      <c r="AQ525" s="17">
        <v>0.76115664100837899</v>
      </c>
      <c r="AR525" s="17">
        <v>0.82701072281782695</v>
      </c>
      <c r="AS525" s="17">
        <v>0.61162334127667395</v>
      </c>
      <c r="AT525" s="17">
        <v>0.74753619259560999</v>
      </c>
      <c r="AU525" s="17">
        <v>0.88530641485593398</v>
      </c>
      <c r="AV525" s="17"/>
      <c r="AW525" s="17">
        <v>0.78644220470822201</v>
      </c>
      <c r="AX525" s="17">
        <v>0.73021057112612697</v>
      </c>
      <c r="AY525" s="17"/>
      <c r="AZ525" s="17">
        <v>0.78179973278247195</v>
      </c>
      <c r="BA525" s="17">
        <v>0.75978436154237206</v>
      </c>
      <c r="BB525" s="17"/>
      <c r="BC525" s="17">
        <v>0.80767088966803902</v>
      </c>
      <c r="BD525" s="17">
        <v>0.73655815560121196</v>
      </c>
      <c r="BE525" s="17"/>
      <c r="BF525" s="17">
        <v>0.83829311789118999</v>
      </c>
      <c r="BG525" s="17">
        <v>0.75780796266730599</v>
      </c>
      <c r="BH525" s="17"/>
      <c r="BI525" s="17">
        <v>0.68979557356820598</v>
      </c>
      <c r="BJ525" s="17">
        <v>0.85920419754815902</v>
      </c>
      <c r="BK525" s="17">
        <v>0.79589807126678302</v>
      </c>
      <c r="BL525" s="17">
        <v>0.62120092971288599</v>
      </c>
      <c r="BM525" s="17">
        <v>0.75796529126010403</v>
      </c>
      <c r="BN525" s="17"/>
      <c r="BO525" s="17">
        <v>0.85604956087120898</v>
      </c>
      <c r="BP525" s="17">
        <v>0.73248422941631997</v>
      </c>
      <c r="BQ525" s="17">
        <v>0.83557860877097401</v>
      </c>
      <c r="BR525" s="17">
        <v>0.70092949683669303</v>
      </c>
      <c r="BS525" s="17">
        <v>0.75136633062389802</v>
      </c>
      <c r="BT525" s="17">
        <v>0.72652318719115405</v>
      </c>
      <c r="BU525" s="17"/>
      <c r="BV525" s="17">
        <v>0.85472232725249297</v>
      </c>
      <c r="BW525" s="17">
        <v>0.86751685457505001</v>
      </c>
      <c r="BX525" s="17"/>
      <c r="BY525" s="17">
        <v>0.850070309234225</v>
      </c>
      <c r="BZ525" s="17"/>
      <c r="CA525" s="17">
        <v>0.89451500547443297</v>
      </c>
      <c r="CB525" s="17"/>
      <c r="CC525" s="17">
        <v>0.87699589734024497</v>
      </c>
    </row>
    <row r="526" spans="2:81" x14ac:dyDescent="0.3">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row>
    <row r="527" spans="2:81" x14ac:dyDescent="0.3">
      <c r="B527" s="6" t="s">
        <v>177</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c r="CC527" s="17"/>
    </row>
    <row r="528" spans="2:81" x14ac:dyDescent="0.3">
      <c r="B528" s="24" t="s">
        <v>94</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c r="CC528" s="17"/>
    </row>
    <row r="529" spans="2:81" x14ac:dyDescent="0.3">
      <c r="B529" t="s">
        <v>275</v>
      </c>
      <c r="C529" s="17">
        <v>0.57529611978528505</v>
      </c>
      <c r="D529" s="17">
        <v>0.56869175369151204</v>
      </c>
      <c r="E529" s="17">
        <v>0.580069601659157</v>
      </c>
      <c r="F529" s="17"/>
      <c r="G529" s="17">
        <v>0.60236940350483104</v>
      </c>
      <c r="H529" s="17">
        <v>0.58046723629722796</v>
      </c>
      <c r="I529" s="17">
        <v>0.56669747181796204</v>
      </c>
      <c r="J529" s="17">
        <v>0.60091108353813105</v>
      </c>
      <c r="K529" s="17">
        <v>0.56436917648446205</v>
      </c>
      <c r="L529" s="17">
        <v>0.54655789993369797</v>
      </c>
      <c r="M529" s="17"/>
      <c r="N529" s="17">
        <v>0.59015615226562601</v>
      </c>
      <c r="O529" s="17">
        <v>0.58548208513464595</v>
      </c>
      <c r="P529" s="17">
        <v>0.54223572837504797</v>
      </c>
      <c r="Q529" s="17">
        <v>0.57616255705930997</v>
      </c>
      <c r="R529" s="17"/>
      <c r="S529" s="17">
        <v>0.559111380360511</v>
      </c>
      <c r="T529" s="17">
        <v>0.57917425139675305</v>
      </c>
      <c r="U529" s="17">
        <v>0.55185402984977106</v>
      </c>
      <c r="V529" s="17">
        <v>0.53813939680087897</v>
      </c>
      <c r="W529" s="17">
        <v>0.59285251067045897</v>
      </c>
      <c r="X529" s="17">
        <v>0.58478620421606697</v>
      </c>
      <c r="Y529" s="17">
        <v>0.56480849331351801</v>
      </c>
      <c r="Z529" s="17">
        <v>0.59557527606319605</v>
      </c>
      <c r="AA529" s="17">
        <v>0.62312775078428995</v>
      </c>
      <c r="AB529" s="17">
        <v>0.57993859107762002</v>
      </c>
      <c r="AC529" s="17">
        <v>0.54363894182551398</v>
      </c>
      <c r="AD529" s="17">
        <v>0.60329665636176699</v>
      </c>
      <c r="AE529" s="17"/>
      <c r="AF529" s="17">
        <v>0.504296381952821</v>
      </c>
      <c r="AG529" s="17">
        <v>0.54723666140415295</v>
      </c>
      <c r="AH529" s="17">
        <v>0.60137669173764696</v>
      </c>
      <c r="AI529" s="17">
        <v>0.57416118311659903</v>
      </c>
      <c r="AJ529" s="17">
        <v>0.61255871675367601</v>
      </c>
      <c r="AK529" s="17">
        <v>0.61263581032798098</v>
      </c>
      <c r="AL529" s="17">
        <v>0.57957713112501297</v>
      </c>
      <c r="AM529" s="17">
        <v>0.52581810457737799</v>
      </c>
      <c r="AN529" s="17">
        <v>0.54334813051104702</v>
      </c>
      <c r="AO529" s="17">
        <v>0.56593562360716498</v>
      </c>
      <c r="AP529" s="17">
        <v>0.57039330880401595</v>
      </c>
      <c r="AQ529" s="17">
        <v>0.56442973586261003</v>
      </c>
      <c r="AR529" s="17">
        <v>0.63920305114304199</v>
      </c>
      <c r="AS529" s="17">
        <v>0.47421799181608998</v>
      </c>
      <c r="AT529" s="17">
        <v>0.57848471371672705</v>
      </c>
      <c r="AU529" s="17">
        <v>0.67240747317252203</v>
      </c>
      <c r="AV529" s="17"/>
      <c r="AW529" s="17">
        <v>0.58700994477044399</v>
      </c>
      <c r="AX529" s="17">
        <v>0.55870123929373305</v>
      </c>
      <c r="AY529" s="17"/>
      <c r="AZ529" s="17">
        <v>0.56403349096448696</v>
      </c>
      <c r="BA529" s="17">
        <v>0.57780454003642001</v>
      </c>
      <c r="BB529" s="17"/>
      <c r="BC529" s="17">
        <v>0.61181795150769103</v>
      </c>
      <c r="BD529" s="17">
        <v>0.55126861493087298</v>
      </c>
      <c r="BE529" s="17"/>
      <c r="BF529" s="17">
        <v>0.54884855227136697</v>
      </c>
      <c r="BG529" s="17">
        <v>0.57742138510055496</v>
      </c>
      <c r="BH529" s="17"/>
      <c r="BI529" s="17">
        <v>0.469087483990205</v>
      </c>
      <c r="BJ529" s="17">
        <v>0.65148830510609201</v>
      </c>
      <c r="BK529" s="17">
        <v>0.66817231055897197</v>
      </c>
      <c r="BL529" s="17">
        <v>0.50031976648211895</v>
      </c>
      <c r="BM529" s="17">
        <v>0.68177189189551402</v>
      </c>
      <c r="BN529" s="17"/>
      <c r="BO529" s="17">
        <v>0.66112293534238997</v>
      </c>
      <c r="BP529" s="17">
        <v>0.468882211186544</v>
      </c>
      <c r="BQ529" s="17">
        <v>0.62634833296526105</v>
      </c>
      <c r="BR529" s="17">
        <v>0.51908451374939701</v>
      </c>
      <c r="BS529" s="17">
        <v>0.73326964430049002</v>
      </c>
      <c r="BT529" s="17">
        <v>0.53155946087005901</v>
      </c>
      <c r="BU529" s="17"/>
      <c r="BV529" s="17">
        <v>0.65905261967546502</v>
      </c>
      <c r="BW529" s="17">
        <v>0.63745854777029798</v>
      </c>
      <c r="BX529" s="17"/>
      <c r="BY529" s="17">
        <v>0.56944397705946204</v>
      </c>
      <c r="BZ529" s="17"/>
      <c r="CA529" s="17">
        <v>0.66484591016668504</v>
      </c>
      <c r="CB529" s="17"/>
      <c r="CC529" s="17">
        <v>0.69774037042850601</v>
      </c>
    </row>
    <row r="530" spans="2:81" x14ac:dyDescent="0.3">
      <c r="B530" t="s">
        <v>276</v>
      </c>
      <c r="C530" s="17">
        <v>0.29233399150827899</v>
      </c>
      <c r="D530" s="17">
        <v>0.333408988817117</v>
      </c>
      <c r="E530" s="17">
        <v>0.25338077275009302</v>
      </c>
      <c r="F530" s="17"/>
      <c r="G530" s="17">
        <v>0.28061120503509601</v>
      </c>
      <c r="H530" s="17">
        <v>0.33792394184436497</v>
      </c>
      <c r="I530" s="17">
        <v>0.31236694962574402</v>
      </c>
      <c r="J530" s="17">
        <v>0.23222185486954799</v>
      </c>
      <c r="K530" s="17">
        <v>0.28138624860603401</v>
      </c>
      <c r="L530" s="17">
        <v>0.30291575831395001</v>
      </c>
      <c r="M530" s="17"/>
      <c r="N530" s="17">
        <v>0.32701035348712298</v>
      </c>
      <c r="O530" s="17">
        <v>0.27938755226415801</v>
      </c>
      <c r="P530" s="17">
        <v>0.323961017455908</v>
      </c>
      <c r="Q530" s="17">
        <v>0.24105168983369901</v>
      </c>
      <c r="R530" s="17"/>
      <c r="S530" s="17">
        <v>0.33153249186183897</v>
      </c>
      <c r="T530" s="17">
        <v>0.30437081736632099</v>
      </c>
      <c r="U530" s="17">
        <v>0.27922515801572301</v>
      </c>
      <c r="V530" s="17">
        <v>0.35207214966393802</v>
      </c>
      <c r="W530" s="17">
        <v>0.26252240006176902</v>
      </c>
      <c r="X530" s="17">
        <v>0.25053389771361001</v>
      </c>
      <c r="Y530" s="17">
        <v>0.29371708068577101</v>
      </c>
      <c r="Z530" s="17">
        <v>0.29674973112281999</v>
      </c>
      <c r="AA530" s="17">
        <v>0.27577811324408202</v>
      </c>
      <c r="AB530" s="17">
        <v>0.25126901435867</v>
      </c>
      <c r="AC530" s="17">
        <v>0.33051073181955198</v>
      </c>
      <c r="AD530" s="17">
        <v>0.21866881506324201</v>
      </c>
      <c r="AE530" s="17"/>
      <c r="AF530" s="17">
        <v>0.28751324966745301</v>
      </c>
      <c r="AG530" s="17">
        <v>0.25497067326643602</v>
      </c>
      <c r="AH530" s="17">
        <v>0.18174775630540599</v>
      </c>
      <c r="AI530" s="17">
        <v>0.26627954960746802</v>
      </c>
      <c r="AJ530" s="17">
        <v>0.255288825535401</v>
      </c>
      <c r="AK530" s="17">
        <v>0.278247057301306</v>
      </c>
      <c r="AL530" s="17">
        <v>0.26251881732493099</v>
      </c>
      <c r="AM530" s="17">
        <v>0.33886955570413202</v>
      </c>
      <c r="AN530" s="17">
        <v>0.31886860651669202</v>
      </c>
      <c r="AO530" s="17">
        <v>0.33360748907223797</v>
      </c>
      <c r="AP530" s="17">
        <v>0.33009937937030998</v>
      </c>
      <c r="AQ530" s="17">
        <v>0.39407853274796201</v>
      </c>
      <c r="AR530" s="17">
        <v>0.27486597097561699</v>
      </c>
      <c r="AS530" s="17">
        <v>0.36764398398785297</v>
      </c>
      <c r="AT530" s="17">
        <v>0.34018710757752701</v>
      </c>
      <c r="AU530" s="17">
        <v>0.30879523162238998</v>
      </c>
      <c r="AV530" s="17"/>
      <c r="AW530" s="17">
        <v>0.290063695901083</v>
      </c>
      <c r="AX530" s="17">
        <v>0.29529912606709702</v>
      </c>
      <c r="AY530" s="17"/>
      <c r="AZ530" s="17">
        <v>0.27943951704765801</v>
      </c>
      <c r="BA530" s="17">
        <v>0.29520585751570999</v>
      </c>
      <c r="BB530" s="17"/>
      <c r="BC530" s="17">
        <v>0.25676541983745699</v>
      </c>
      <c r="BD530" s="17">
        <v>0.31604228438976401</v>
      </c>
      <c r="BE530" s="17"/>
      <c r="BF530" s="17">
        <v>0.295444359604844</v>
      </c>
      <c r="BG530" s="17">
        <v>0.292084049526663</v>
      </c>
      <c r="BH530" s="17"/>
      <c r="BI530" s="17">
        <v>0.415813825860956</v>
      </c>
      <c r="BJ530" s="17">
        <v>0.26000155001993502</v>
      </c>
      <c r="BK530" s="17">
        <v>0.21070953886204899</v>
      </c>
      <c r="BL530" s="17">
        <v>0.34180894776036203</v>
      </c>
      <c r="BM530" s="17">
        <v>0.26735807754684798</v>
      </c>
      <c r="BN530" s="17"/>
      <c r="BO530" s="17">
        <v>0.25473922574609797</v>
      </c>
      <c r="BP530" s="17">
        <v>0.43417104062561501</v>
      </c>
      <c r="BQ530" s="17">
        <v>0.26175101366315001</v>
      </c>
      <c r="BR530" s="17">
        <v>0.36104541044650601</v>
      </c>
      <c r="BS530" s="17">
        <v>0.19134824700566899</v>
      </c>
      <c r="BT530" s="17">
        <v>0.152264413555627</v>
      </c>
      <c r="BU530" s="17"/>
      <c r="BV530" s="17">
        <v>0.258967375855648</v>
      </c>
      <c r="BW530" s="17">
        <v>0.261919663344656</v>
      </c>
      <c r="BX530" s="17"/>
      <c r="BY530" s="17">
        <v>0.36911966697339199</v>
      </c>
      <c r="BZ530" s="17"/>
      <c r="CA530" s="17">
        <v>0.265413921915165</v>
      </c>
      <c r="CB530" s="17"/>
      <c r="CC530" s="17">
        <v>0.24641771526544801</v>
      </c>
    </row>
    <row r="531" spans="2:81" x14ac:dyDescent="0.3">
      <c r="B531" t="s">
        <v>92</v>
      </c>
      <c r="C531" s="17">
        <v>0.13236988870643601</v>
      </c>
      <c r="D531" s="17">
        <v>9.7899257491370795E-2</v>
      </c>
      <c r="E531" s="17">
        <v>0.16654962559075001</v>
      </c>
      <c r="F531" s="17"/>
      <c r="G531" s="17">
        <v>0.11701939146007199</v>
      </c>
      <c r="H531" s="17">
        <v>8.1608821858407496E-2</v>
      </c>
      <c r="I531" s="17">
        <v>0.120935578556293</v>
      </c>
      <c r="J531" s="17">
        <v>0.16686706159232101</v>
      </c>
      <c r="K531" s="17">
        <v>0.154244574909503</v>
      </c>
      <c r="L531" s="17">
        <v>0.15052634175235199</v>
      </c>
      <c r="M531" s="17"/>
      <c r="N531" s="17">
        <v>8.2833494247251005E-2</v>
      </c>
      <c r="O531" s="17">
        <v>0.13513036260119601</v>
      </c>
      <c r="P531" s="17">
        <v>0.13380325416904401</v>
      </c>
      <c r="Q531" s="17">
        <v>0.18278575310699099</v>
      </c>
      <c r="R531" s="17"/>
      <c r="S531" s="17">
        <v>0.10935612777765</v>
      </c>
      <c r="T531" s="17">
        <v>0.116454931236926</v>
      </c>
      <c r="U531" s="17">
        <v>0.16892081213450599</v>
      </c>
      <c r="V531" s="17">
        <v>0.109788453535183</v>
      </c>
      <c r="W531" s="17">
        <v>0.14462508926777201</v>
      </c>
      <c r="X531" s="17">
        <v>0.16467989807032299</v>
      </c>
      <c r="Y531" s="17">
        <v>0.141474426000712</v>
      </c>
      <c r="Z531" s="17">
        <v>0.107674992813984</v>
      </c>
      <c r="AA531" s="17">
        <v>0.101094135971628</v>
      </c>
      <c r="AB531" s="17">
        <v>0.16879239456370901</v>
      </c>
      <c r="AC531" s="17">
        <v>0.12585032635493401</v>
      </c>
      <c r="AD531" s="17">
        <v>0.178034528574991</v>
      </c>
      <c r="AE531" s="17"/>
      <c r="AF531" s="17">
        <v>0.20819036837972599</v>
      </c>
      <c r="AG531" s="17">
        <v>0.197792665329411</v>
      </c>
      <c r="AH531" s="17">
        <v>0.21687555195694699</v>
      </c>
      <c r="AI531" s="17">
        <v>0.159559267275934</v>
      </c>
      <c r="AJ531" s="17">
        <v>0.13215245771092299</v>
      </c>
      <c r="AK531" s="17">
        <v>0.10911713237071299</v>
      </c>
      <c r="AL531" s="17">
        <v>0.15790405155005599</v>
      </c>
      <c r="AM531" s="17">
        <v>0.13531233971848999</v>
      </c>
      <c r="AN531" s="17">
        <v>0.13778326297226101</v>
      </c>
      <c r="AO531" s="17">
        <v>0.100456887320596</v>
      </c>
      <c r="AP531" s="17">
        <v>9.9507311825673198E-2</v>
      </c>
      <c r="AQ531" s="17">
        <v>4.1491731389427897E-2</v>
      </c>
      <c r="AR531" s="17">
        <v>8.5930977881341006E-2</v>
      </c>
      <c r="AS531" s="17">
        <v>0.15813802419605699</v>
      </c>
      <c r="AT531" s="17">
        <v>8.1328178705745505E-2</v>
      </c>
      <c r="AU531" s="17">
        <v>1.8797295205088001E-2</v>
      </c>
      <c r="AV531" s="17"/>
      <c r="AW531" s="17">
        <v>0.122926359328473</v>
      </c>
      <c r="AX531" s="17">
        <v>0.14599963463917001</v>
      </c>
      <c r="AY531" s="17"/>
      <c r="AZ531" s="17">
        <v>0.156526991987854</v>
      </c>
      <c r="BA531" s="17">
        <v>0.12698960244787</v>
      </c>
      <c r="BB531" s="17"/>
      <c r="BC531" s="17">
        <v>0.13141662865485301</v>
      </c>
      <c r="BD531" s="17">
        <v>0.13268910067936199</v>
      </c>
      <c r="BE531" s="17"/>
      <c r="BF531" s="17">
        <v>0.155707088123789</v>
      </c>
      <c r="BG531" s="17">
        <v>0.13049456537278201</v>
      </c>
      <c r="BH531" s="17"/>
      <c r="BI531" s="17">
        <v>0.115098690148839</v>
      </c>
      <c r="BJ531" s="17">
        <v>8.8510144873972796E-2</v>
      </c>
      <c r="BK531" s="17">
        <v>0.121118150578979</v>
      </c>
      <c r="BL531" s="17">
        <v>0.15787128575751899</v>
      </c>
      <c r="BM531" s="17">
        <v>5.08700305576383E-2</v>
      </c>
      <c r="BN531" s="17"/>
      <c r="BO531" s="17">
        <v>8.4137838911511206E-2</v>
      </c>
      <c r="BP531" s="17">
        <v>9.69467481878412E-2</v>
      </c>
      <c r="BQ531" s="17">
        <v>0.111900653371589</v>
      </c>
      <c r="BR531" s="17">
        <v>0.119870075804097</v>
      </c>
      <c r="BS531" s="17">
        <v>7.5382108693840905E-2</v>
      </c>
      <c r="BT531" s="17">
        <v>0.31617612557431402</v>
      </c>
      <c r="BU531" s="17"/>
      <c r="BV531" s="17">
        <v>8.1980004468887702E-2</v>
      </c>
      <c r="BW531" s="17">
        <v>0.100621788885046</v>
      </c>
      <c r="BX531" s="17"/>
      <c r="BY531" s="17">
        <v>6.1436355967145598E-2</v>
      </c>
      <c r="BZ531" s="17"/>
      <c r="CA531" s="17">
        <v>6.9740167918149604E-2</v>
      </c>
      <c r="CB531" s="17"/>
      <c r="CC531" s="17">
        <v>5.5841914306045098E-2</v>
      </c>
    </row>
    <row r="532" spans="2:81" x14ac:dyDescent="0.3">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c r="CB532" s="17"/>
      <c r="CC532" s="17"/>
    </row>
    <row r="533" spans="2:81" x14ac:dyDescent="0.3">
      <c r="B533" s="6" t="s">
        <v>177</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c r="CC533" s="17"/>
    </row>
    <row r="534" spans="2:81" x14ac:dyDescent="0.3">
      <c r="B534" s="24" t="s">
        <v>94</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row>
    <row r="535" spans="2:81" x14ac:dyDescent="0.3">
      <c r="B535" t="s">
        <v>277</v>
      </c>
      <c r="C535" s="17">
        <v>0.45184089645033298</v>
      </c>
      <c r="D535" s="17">
        <v>0.48710485696252898</v>
      </c>
      <c r="E535" s="17">
        <v>0.41919078979364999</v>
      </c>
      <c r="F535" s="17"/>
      <c r="G535" s="17">
        <v>0.34019218208007701</v>
      </c>
      <c r="H535" s="17">
        <v>0.46371654674203899</v>
      </c>
      <c r="I535" s="17">
        <v>0.41585399398884798</v>
      </c>
      <c r="J535" s="17">
        <v>0.43907454758196401</v>
      </c>
      <c r="K535" s="17">
        <v>0.49923831933394403</v>
      </c>
      <c r="L535" s="17">
        <v>0.52446801424522105</v>
      </c>
      <c r="M535" s="17"/>
      <c r="N535" s="17">
        <v>0.49335251993150198</v>
      </c>
      <c r="O535" s="17">
        <v>0.44853043110236201</v>
      </c>
      <c r="P535" s="17">
        <v>0.42442464741671998</v>
      </c>
      <c r="Q535" s="17">
        <v>0.434634820490651</v>
      </c>
      <c r="R535" s="17"/>
      <c r="S535" s="17">
        <v>0.462120254907471</v>
      </c>
      <c r="T535" s="17">
        <v>0.45751921631836101</v>
      </c>
      <c r="U535" s="17">
        <v>0.50494935970661903</v>
      </c>
      <c r="V535" s="17">
        <v>0.39971333038489498</v>
      </c>
      <c r="W535" s="17">
        <v>0.43977416658945201</v>
      </c>
      <c r="X535" s="17">
        <v>0.449408142860036</v>
      </c>
      <c r="Y535" s="17">
        <v>0.49200580104824398</v>
      </c>
      <c r="Z535" s="17">
        <v>0.43797610857537</v>
      </c>
      <c r="AA535" s="17">
        <v>0.44963724630652302</v>
      </c>
      <c r="AB535" s="17">
        <v>0.4007536892129</v>
      </c>
      <c r="AC535" s="17">
        <v>0.45141504519737202</v>
      </c>
      <c r="AD535" s="17">
        <v>0.50288169215378498</v>
      </c>
      <c r="AE535" s="17"/>
      <c r="AF535" s="17">
        <v>0.104423181261926</v>
      </c>
      <c r="AG535" s="17">
        <v>0.35987313396666698</v>
      </c>
      <c r="AH535" s="17">
        <v>0.43220229813517502</v>
      </c>
      <c r="AI535" s="17">
        <v>0.39440967650737402</v>
      </c>
      <c r="AJ535" s="17">
        <v>0.48306769975942798</v>
      </c>
      <c r="AK535" s="17">
        <v>0.49008150425024399</v>
      </c>
      <c r="AL535" s="17">
        <v>0.43713657952544599</v>
      </c>
      <c r="AM535" s="17">
        <v>0.41783151119796902</v>
      </c>
      <c r="AN535" s="17">
        <v>0.46815134494812199</v>
      </c>
      <c r="AO535" s="17">
        <v>0.45565139594483101</v>
      </c>
      <c r="AP535" s="17">
        <v>0.41766543195677502</v>
      </c>
      <c r="AQ535" s="17">
        <v>0.50252747519559304</v>
      </c>
      <c r="AR535" s="17">
        <v>0.45980463648105802</v>
      </c>
      <c r="AS535" s="17">
        <v>0.47021842446314499</v>
      </c>
      <c r="AT535" s="17">
        <v>0.56007346345827802</v>
      </c>
      <c r="AU535" s="17">
        <v>0.51296307700192501</v>
      </c>
      <c r="AV535" s="17"/>
      <c r="AW535" s="17">
        <v>0.448608864761396</v>
      </c>
      <c r="AX535" s="17">
        <v>0.45511457582874798</v>
      </c>
      <c r="AY535" s="17"/>
      <c r="AZ535" s="17">
        <v>0.40819516177774201</v>
      </c>
      <c r="BA535" s="17">
        <v>0.461561703774304</v>
      </c>
      <c r="BB535" s="17"/>
      <c r="BC535" s="17">
        <v>0.42892366788631803</v>
      </c>
      <c r="BD535" s="17">
        <v>0.46593217860012598</v>
      </c>
      <c r="BE535" s="17"/>
      <c r="BF535" s="17">
        <v>0.424291798735838</v>
      </c>
      <c r="BG535" s="17">
        <v>0.45405467818314399</v>
      </c>
      <c r="BH535" s="17"/>
      <c r="BI535" s="17">
        <v>0.53087847757206896</v>
      </c>
      <c r="BJ535" s="17">
        <v>0.45155621170340499</v>
      </c>
      <c r="BK535" s="17">
        <v>0.47472271055362297</v>
      </c>
      <c r="BL535" s="17">
        <v>0.46977822318265</v>
      </c>
      <c r="BM535" s="17">
        <v>0.33017846729058797</v>
      </c>
      <c r="BN535" s="17"/>
      <c r="BO535" s="17">
        <v>0.45455623087401897</v>
      </c>
      <c r="BP535" s="17">
        <v>0.52360838998920001</v>
      </c>
      <c r="BQ535" s="17">
        <v>0.480655263873147</v>
      </c>
      <c r="BR535" s="17">
        <v>0.45139275565297698</v>
      </c>
      <c r="BS535" s="17">
        <v>0.31809354816414898</v>
      </c>
      <c r="BT535" s="17">
        <v>0.38185724824093897</v>
      </c>
      <c r="BU535" s="17"/>
      <c r="BV535" s="17">
        <v>0.46491471456308697</v>
      </c>
      <c r="BW535" s="17">
        <v>0.42677980245018599</v>
      </c>
      <c r="BX535" s="17"/>
      <c r="BY535" s="17">
        <v>0.508687690612457</v>
      </c>
      <c r="BZ535" s="17"/>
      <c r="CA535" s="17">
        <v>0.46638211496090198</v>
      </c>
      <c r="CB535" s="17"/>
      <c r="CC535" s="17">
        <v>0.49799751147877702</v>
      </c>
    </row>
    <row r="536" spans="2:81" x14ac:dyDescent="0.3">
      <c r="B536" t="s">
        <v>278</v>
      </c>
      <c r="C536" s="17">
        <v>0.46293453925648698</v>
      </c>
      <c r="D536" s="17">
        <v>0.44519043050912499</v>
      </c>
      <c r="E536" s="17">
        <v>0.478141855867528</v>
      </c>
      <c r="F536" s="17"/>
      <c r="G536" s="17">
        <v>0.538408856734649</v>
      </c>
      <c r="H536" s="17">
        <v>0.46271078803315102</v>
      </c>
      <c r="I536" s="17">
        <v>0.52547592344629102</v>
      </c>
      <c r="J536" s="17">
        <v>0.45815272759586101</v>
      </c>
      <c r="K536" s="17">
        <v>0.41579564923645901</v>
      </c>
      <c r="L536" s="17">
        <v>0.397516273776577</v>
      </c>
      <c r="M536" s="17"/>
      <c r="N536" s="17">
        <v>0.42840905506028298</v>
      </c>
      <c r="O536" s="17">
        <v>0.46506368666130998</v>
      </c>
      <c r="P536" s="17">
        <v>0.48091406123196501</v>
      </c>
      <c r="Q536" s="17">
        <v>0.48145132075968999</v>
      </c>
      <c r="R536" s="17"/>
      <c r="S536" s="17">
        <v>0.47695901938131302</v>
      </c>
      <c r="T536" s="17">
        <v>0.48929386859847701</v>
      </c>
      <c r="U536" s="17">
        <v>0.404620264863714</v>
      </c>
      <c r="V536" s="17">
        <v>0.49225358740049202</v>
      </c>
      <c r="W536" s="17">
        <v>0.48296260465684598</v>
      </c>
      <c r="X536" s="17">
        <v>0.42589538863666099</v>
      </c>
      <c r="Y536" s="17">
        <v>0.43132935312464199</v>
      </c>
      <c r="Z536" s="17">
        <v>0.48801667612432598</v>
      </c>
      <c r="AA536" s="17">
        <v>0.48636156223723598</v>
      </c>
      <c r="AB536" s="17">
        <v>0.471891041751275</v>
      </c>
      <c r="AC536" s="17">
        <v>0.49742366744434102</v>
      </c>
      <c r="AD536" s="17">
        <v>0.296210229379129</v>
      </c>
      <c r="AE536" s="17"/>
      <c r="AF536" s="17">
        <v>0.80522943564594296</v>
      </c>
      <c r="AG536" s="17">
        <v>0.53512472125417698</v>
      </c>
      <c r="AH536" s="17">
        <v>0.43880089785037002</v>
      </c>
      <c r="AI536" s="17">
        <v>0.51641016090901604</v>
      </c>
      <c r="AJ536" s="17">
        <v>0.47198624526922101</v>
      </c>
      <c r="AK536" s="17">
        <v>0.41499193312473198</v>
      </c>
      <c r="AL536" s="17">
        <v>0.486742713540945</v>
      </c>
      <c r="AM536" s="17">
        <v>0.48828907996877702</v>
      </c>
      <c r="AN536" s="17">
        <v>0.44809311595166401</v>
      </c>
      <c r="AO536" s="17">
        <v>0.48375249429323802</v>
      </c>
      <c r="AP536" s="17">
        <v>0.51614012188874403</v>
      </c>
      <c r="AQ536" s="17">
        <v>0.410001335485569</v>
      </c>
      <c r="AR536" s="17">
        <v>0.46064505128886701</v>
      </c>
      <c r="AS536" s="17">
        <v>0.470481601082264</v>
      </c>
      <c r="AT536" s="17">
        <v>0.33524654455165598</v>
      </c>
      <c r="AU536" s="17">
        <v>0.45722021289235598</v>
      </c>
      <c r="AV536" s="17"/>
      <c r="AW536" s="17">
        <v>0.47920475733260498</v>
      </c>
      <c r="AX536" s="17">
        <v>0.441243553864824</v>
      </c>
      <c r="AY536" s="17"/>
      <c r="AZ536" s="17">
        <v>0.525362364587318</v>
      </c>
      <c r="BA536" s="17">
        <v>0.44903057209342101</v>
      </c>
      <c r="BB536" s="17"/>
      <c r="BC536" s="17">
        <v>0.50168223384579902</v>
      </c>
      <c r="BD536" s="17">
        <v>0.43905485357096702</v>
      </c>
      <c r="BE536" s="17"/>
      <c r="BF536" s="17">
        <v>0.53246668261073204</v>
      </c>
      <c r="BG536" s="17">
        <v>0.45734709714146399</v>
      </c>
      <c r="BH536" s="17"/>
      <c r="BI536" s="17">
        <v>0.395348359164932</v>
      </c>
      <c r="BJ536" s="17">
        <v>0.49121591460237701</v>
      </c>
      <c r="BK536" s="17">
        <v>0.43165139475498898</v>
      </c>
      <c r="BL536" s="17">
        <v>0.43975214872943102</v>
      </c>
      <c r="BM536" s="17">
        <v>0.57944892583094998</v>
      </c>
      <c r="BN536" s="17"/>
      <c r="BO536" s="17">
        <v>0.49566024069525699</v>
      </c>
      <c r="BP536" s="17">
        <v>0.39830214692430399</v>
      </c>
      <c r="BQ536" s="17">
        <v>0.41777416855997102</v>
      </c>
      <c r="BR536" s="17">
        <v>0.477648383553961</v>
      </c>
      <c r="BS536" s="17">
        <v>0.57938751103969599</v>
      </c>
      <c r="BT536" s="17">
        <v>0.47364783431934598</v>
      </c>
      <c r="BU536" s="17"/>
      <c r="BV536" s="17">
        <v>0.48275818725499903</v>
      </c>
      <c r="BW536" s="17">
        <v>0.50690271096810002</v>
      </c>
      <c r="BX536" s="17"/>
      <c r="BY536" s="17">
        <v>0.45015790427508401</v>
      </c>
      <c r="BZ536" s="17"/>
      <c r="CA536" s="17">
        <v>0.484549580888053</v>
      </c>
      <c r="CB536" s="17"/>
      <c r="CC536" s="17">
        <v>0.434498982809498</v>
      </c>
    </row>
    <row r="537" spans="2:81" x14ac:dyDescent="0.3">
      <c r="B537" t="s">
        <v>92</v>
      </c>
      <c r="C537" s="17">
        <v>8.5224564293180705E-2</v>
      </c>
      <c r="D537" s="17">
        <v>6.7704712528346395E-2</v>
      </c>
      <c r="E537" s="17">
        <v>0.102667354338822</v>
      </c>
      <c r="F537" s="17"/>
      <c r="G537" s="17">
        <v>0.121398961185275</v>
      </c>
      <c r="H537" s="17">
        <v>7.3572665224809805E-2</v>
      </c>
      <c r="I537" s="17">
        <v>5.8670082564861101E-2</v>
      </c>
      <c r="J537" s="17">
        <v>0.102772724822176</v>
      </c>
      <c r="K537" s="17">
        <v>8.49660314295968E-2</v>
      </c>
      <c r="L537" s="17">
        <v>7.8015711978202298E-2</v>
      </c>
      <c r="M537" s="17"/>
      <c r="N537" s="17">
        <v>7.8238425008214693E-2</v>
      </c>
      <c r="O537" s="17">
        <v>8.6405882236328002E-2</v>
      </c>
      <c r="P537" s="17">
        <v>9.4661291351315097E-2</v>
      </c>
      <c r="Q537" s="17">
        <v>8.3913858749658801E-2</v>
      </c>
      <c r="R537" s="17"/>
      <c r="S537" s="17">
        <v>6.0920725711215498E-2</v>
      </c>
      <c r="T537" s="17">
        <v>5.3186915083162402E-2</v>
      </c>
      <c r="U537" s="17">
        <v>9.0430375429666796E-2</v>
      </c>
      <c r="V537" s="17">
        <v>0.108033082214613</v>
      </c>
      <c r="W537" s="17">
        <v>7.7263228753701604E-2</v>
      </c>
      <c r="X537" s="17">
        <v>0.124696468503303</v>
      </c>
      <c r="Y537" s="17">
        <v>7.6664845827114206E-2</v>
      </c>
      <c r="Z537" s="17">
        <v>7.4007215300304699E-2</v>
      </c>
      <c r="AA537" s="17">
        <v>6.4001191456241099E-2</v>
      </c>
      <c r="AB537" s="17">
        <v>0.127355269035825</v>
      </c>
      <c r="AC537" s="17">
        <v>5.1161287358287198E-2</v>
      </c>
      <c r="AD537" s="17">
        <v>0.200908078467085</v>
      </c>
      <c r="AE537" s="17"/>
      <c r="AF537" s="17">
        <v>9.0347383092131098E-2</v>
      </c>
      <c r="AG537" s="17">
        <v>0.105002144779156</v>
      </c>
      <c r="AH537" s="17">
        <v>0.12899680401445501</v>
      </c>
      <c r="AI537" s="17">
        <v>8.9180162583610001E-2</v>
      </c>
      <c r="AJ537" s="17">
        <v>4.49460549713507E-2</v>
      </c>
      <c r="AK537" s="17">
        <v>9.4926562625023705E-2</v>
      </c>
      <c r="AL537" s="17">
        <v>7.6120706933608506E-2</v>
      </c>
      <c r="AM537" s="17">
        <v>9.3879408833253603E-2</v>
      </c>
      <c r="AN537" s="17">
        <v>8.3755539100214202E-2</v>
      </c>
      <c r="AO537" s="17">
        <v>6.0596109761931201E-2</v>
      </c>
      <c r="AP537" s="17">
        <v>6.6194446154481099E-2</v>
      </c>
      <c r="AQ537" s="17">
        <v>8.7471189318837503E-2</v>
      </c>
      <c r="AR537" s="17">
        <v>7.9550312230074999E-2</v>
      </c>
      <c r="AS537" s="17">
        <v>5.9299974454590898E-2</v>
      </c>
      <c r="AT537" s="17">
        <v>0.104679991990066</v>
      </c>
      <c r="AU537" s="17">
        <v>2.9816710105719402E-2</v>
      </c>
      <c r="AV537" s="17"/>
      <c r="AW537" s="17">
        <v>7.2186377905998605E-2</v>
      </c>
      <c r="AX537" s="17">
        <v>0.103641870306429</v>
      </c>
      <c r="AY537" s="17"/>
      <c r="AZ537" s="17">
        <v>6.6442473634940602E-2</v>
      </c>
      <c r="BA537" s="17">
        <v>8.9407724132274297E-2</v>
      </c>
      <c r="BB537" s="17"/>
      <c r="BC537" s="17">
        <v>6.9394098267882995E-2</v>
      </c>
      <c r="BD537" s="17">
        <v>9.5012967828907502E-2</v>
      </c>
      <c r="BE537" s="17"/>
      <c r="BF537" s="17">
        <v>4.3241518653429803E-2</v>
      </c>
      <c r="BG537" s="17">
        <v>8.8598224675391898E-2</v>
      </c>
      <c r="BH537" s="17"/>
      <c r="BI537" s="17">
        <v>7.3773163262998404E-2</v>
      </c>
      <c r="BJ537" s="17">
        <v>5.7227873694218202E-2</v>
      </c>
      <c r="BK537" s="17">
        <v>9.3625894691388198E-2</v>
      </c>
      <c r="BL537" s="17">
        <v>9.0469628087918794E-2</v>
      </c>
      <c r="BM537" s="17">
        <v>9.0372606878462797E-2</v>
      </c>
      <c r="BN537" s="17"/>
      <c r="BO537" s="17">
        <v>4.9783528430724498E-2</v>
      </c>
      <c r="BP537" s="17">
        <v>7.8089463086495697E-2</v>
      </c>
      <c r="BQ537" s="17">
        <v>0.101570567566881</v>
      </c>
      <c r="BR537" s="17">
        <v>7.0958860793062295E-2</v>
      </c>
      <c r="BS537" s="17">
        <v>0.10251894079615501</v>
      </c>
      <c r="BT537" s="17">
        <v>0.14449491743971599</v>
      </c>
      <c r="BU537" s="17"/>
      <c r="BV537" s="17">
        <v>5.2327098181914E-2</v>
      </c>
      <c r="BW537" s="17">
        <v>6.6317486581713395E-2</v>
      </c>
      <c r="BX537" s="17"/>
      <c r="BY537" s="17">
        <v>4.11544051124587E-2</v>
      </c>
      <c r="BZ537" s="17"/>
      <c r="CA537" s="17">
        <v>4.9068304151045003E-2</v>
      </c>
      <c r="CB537" s="17"/>
      <c r="CC537" s="17">
        <v>6.7503505711725198E-2</v>
      </c>
    </row>
    <row r="538" spans="2:81" x14ac:dyDescent="0.3">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c r="CC538" s="17"/>
    </row>
    <row r="539" spans="2:81" x14ac:dyDescent="0.3">
      <c r="B539" s="6" t="s">
        <v>284</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c r="CB539" s="17"/>
      <c r="CC539" s="17"/>
    </row>
    <row r="540" spans="2:81" x14ac:dyDescent="0.3">
      <c r="B540" s="24" t="s">
        <v>94</v>
      </c>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c r="CC540" s="17"/>
    </row>
    <row r="541" spans="2:81" x14ac:dyDescent="0.3">
      <c r="B541" t="s">
        <v>230</v>
      </c>
      <c r="C541" s="17">
        <v>8.1803738367051806E-2</v>
      </c>
      <c r="D541" s="17">
        <v>0.11162006190781699</v>
      </c>
      <c r="E541" s="17">
        <v>5.30132828057144E-2</v>
      </c>
      <c r="F541" s="17"/>
      <c r="G541" s="17">
        <v>9.3955570838837196E-2</v>
      </c>
      <c r="H541" s="17">
        <v>0.121673754290319</v>
      </c>
      <c r="I541" s="17">
        <v>9.1659292220208299E-2</v>
      </c>
      <c r="J541" s="17">
        <v>8.64624816120627E-2</v>
      </c>
      <c r="K541" s="17">
        <v>5.5377958619838102E-2</v>
      </c>
      <c r="L541" s="17">
        <v>4.72397679873513E-2</v>
      </c>
      <c r="M541" s="17"/>
      <c r="N541" s="17">
        <v>8.8164262800191004E-2</v>
      </c>
      <c r="O541" s="17">
        <v>9.8753795678229894E-2</v>
      </c>
      <c r="P541" s="17">
        <v>8.0668056497823007E-2</v>
      </c>
      <c r="Q541" s="17">
        <v>5.89614772023829E-2</v>
      </c>
      <c r="R541" s="17"/>
      <c r="S541" s="17">
        <v>0.13107083010795501</v>
      </c>
      <c r="T541" s="17">
        <v>4.3118525086293699E-2</v>
      </c>
      <c r="U541" s="17">
        <v>5.71677280880383E-2</v>
      </c>
      <c r="V541" s="17">
        <v>6.86774635224187E-2</v>
      </c>
      <c r="W541" s="17">
        <v>9.9662521986265698E-2</v>
      </c>
      <c r="X541" s="17">
        <v>0.10789338758700701</v>
      </c>
      <c r="Y541" s="17">
        <v>4.5299126155705402E-2</v>
      </c>
      <c r="Z541" s="17">
        <v>0.123639959413998</v>
      </c>
      <c r="AA541" s="17">
        <v>9.0771954973652605E-2</v>
      </c>
      <c r="AB541" s="17">
        <v>7.9951081633760607E-2</v>
      </c>
      <c r="AC541" s="17">
        <v>8.1106806524315206E-2</v>
      </c>
      <c r="AD541" s="17">
        <v>2.0586815150364399E-2</v>
      </c>
      <c r="AE541" s="17"/>
      <c r="AF541" s="17">
        <v>9.0347383092131098E-2</v>
      </c>
      <c r="AG541" s="17">
        <v>8.8409453504258495E-2</v>
      </c>
      <c r="AH541" s="17">
        <v>4.9217889425051897E-2</v>
      </c>
      <c r="AI541" s="17">
        <v>5.9993602639523302E-2</v>
      </c>
      <c r="AJ541" s="17">
        <v>8.1117368404951706E-2</v>
      </c>
      <c r="AK541" s="17">
        <v>8.5690464878667202E-2</v>
      </c>
      <c r="AL541" s="17">
        <v>6.4649226893988401E-2</v>
      </c>
      <c r="AM541" s="17">
        <v>3.4133172189244297E-2</v>
      </c>
      <c r="AN541" s="17">
        <v>7.6074314340138602E-2</v>
      </c>
      <c r="AO541" s="17">
        <v>9.9788275655805905E-2</v>
      </c>
      <c r="AP541" s="17">
        <v>9.7425958953442193E-2</v>
      </c>
      <c r="AQ541" s="17">
        <v>0.109573561439695</v>
      </c>
      <c r="AR541" s="17">
        <v>5.1515724697307301E-2</v>
      </c>
      <c r="AS541" s="17">
        <v>0.217842984989425</v>
      </c>
      <c r="AT541" s="17">
        <v>4.877177529441E-2</v>
      </c>
      <c r="AU541" s="17">
        <v>0.18898399338887401</v>
      </c>
      <c r="AV541" s="17"/>
      <c r="AW541" s="17">
        <v>8.3200784468146202E-2</v>
      </c>
      <c r="AX541" s="17">
        <v>7.9311872073878104E-2</v>
      </c>
      <c r="AY541" s="17"/>
      <c r="AZ541" s="17">
        <v>7.4210611062570306E-2</v>
      </c>
      <c r="BA541" s="17">
        <v>8.3494884777278303E-2</v>
      </c>
      <c r="BB541" s="17"/>
      <c r="BC541" s="17">
        <v>8.6747755205314497E-2</v>
      </c>
      <c r="BD541" s="17">
        <v>7.6745547047894505E-2</v>
      </c>
      <c r="BE541" s="17"/>
      <c r="BF541" s="17">
        <v>9.8162731347252896E-2</v>
      </c>
      <c r="BG541" s="17">
        <v>8.0489167552353205E-2</v>
      </c>
      <c r="BH541" s="17"/>
      <c r="BI541" s="17">
        <v>9.9711589021280703E-2</v>
      </c>
      <c r="BJ541" s="17">
        <v>9.64466958409506E-2</v>
      </c>
      <c r="BK541" s="17">
        <v>7.9358405484585406E-2</v>
      </c>
      <c r="BL541" s="17">
        <v>9.9906270813053602E-2</v>
      </c>
      <c r="BM541" s="17">
        <v>3.9298449477620498E-2</v>
      </c>
      <c r="BN541" s="17"/>
      <c r="BO541" s="17">
        <v>0.104668689518847</v>
      </c>
      <c r="BP541" s="17">
        <v>8.5780660287872096E-2</v>
      </c>
      <c r="BQ541" s="17">
        <v>0.105636130737156</v>
      </c>
      <c r="BR541" s="17">
        <v>8.9557491054062202E-2</v>
      </c>
      <c r="BS541" s="17">
        <v>3.77669995752438E-2</v>
      </c>
      <c r="BT541" s="17">
        <v>3.96412460890831E-2</v>
      </c>
      <c r="BU541" s="17"/>
      <c r="BV541" s="17">
        <v>9.9440074776361104E-2</v>
      </c>
      <c r="BW541" s="17">
        <v>9.0894787641900801E-2</v>
      </c>
      <c r="BX541" s="17"/>
      <c r="BY541" s="17">
        <v>0.1125080488763</v>
      </c>
      <c r="BZ541" s="17"/>
      <c r="CA541" s="17">
        <v>0.123793586523139</v>
      </c>
      <c r="CB541" s="17"/>
      <c r="CC541" s="17">
        <v>0.113271334294592</v>
      </c>
    </row>
    <row r="542" spans="2:81" x14ac:dyDescent="0.3">
      <c r="B542" t="s">
        <v>231</v>
      </c>
      <c r="C542" s="17">
        <v>0.20490796162095101</v>
      </c>
      <c r="D542" s="17">
        <v>0.23805629480233301</v>
      </c>
      <c r="E542" s="17">
        <v>0.17334963042531101</v>
      </c>
      <c r="F542" s="17"/>
      <c r="G542" s="17">
        <v>0.248574894041828</v>
      </c>
      <c r="H542" s="17">
        <v>0.26040160500554699</v>
      </c>
      <c r="I542" s="17">
        <v>0.23310059504262901</v>
      </c>
      <c r="J542" s="17">
        <v>0.16194283402894699</v>
      </c>
      <c r="K542" s="17">
        <v>0.203417974037643</v>
      </c>
      <c r="L542" s="17">
        <v>0.14363267149974501</v>
      </c>
      <c r="M542" s="17"/>
      <c r="N542" s="17">
        <v>0.260340656263779</v>
      </c>
      <c r="O542" s="17">
        <v>0.192753513373247</v>
      </c>
      <c r="P542" s="17">
        <v>0.206028853657792</v>
      </c>
      <c r="Q542" s="17">
        <v>0.158338496465187</v>
      </c>
      <c r="R542" s="17"/>
      <c r="S542" s="17">
        <v>0.28618369158366302</v>
      </c>
      <c r="T542" s="17">
        <v>0.226504478303516</v>
      </c>
      <c r="U542" s="17">
        <v>0.20724384528523901</v>
      </c>
      <c r="V542" s="17">
        <v>0.15509178572937099</v>
      </c>
      <c r="W542" s="17">
        <v>0.18398131689325201</v>
      </c>
      <c r="X542" s="17">
        <v>0.15721619016129601</v>
      </c>
      <c r="Y542" s="17">
        <v>0.189870580156182</v>
      </c>
      <c r="Z542" s="17">
        <v>0.224184914130688</v>
      </c>
      <c r="AA542" s="17">
        <v>0.17339060040894899</v>
      </c>
      <c r="AB542" s="17">
        <v>0.19956713046555399</v>
      </c>
      <c r="AC542" s="17">
        <v>0.18357138605798701</v>
      </c>
      <c r="AD542" s="17">
        <v>0.24946728882435101</v>
      </c>
      <c r="AE542" s="17"/>
      <c r="AF542" s="17">
        <v>9.0171405220908898E-2</v>
      </c>
      <c r="AG542" s="17">
        <v>0.16828194840149699</v>
      </c>
      <c r="AH542" s="17">
        <v>0.12521996000000801</v>
      </c>
      <c r="AI542" s="17">
        <v>0.173847805850182</v>
      </c>
      <c r="AJ542" s="17">
        <v>0.17193071047028</v>
      </c>
      <c r="AK542" s="17">
        <v>0.234188040051998</v>
      </c>
      <c r="AL542" s="17">
        <v>0.21353243031643401</v>
      </c>
      <c r="AM542" s="17">
        <v>0.19800437996055301</v>
      </c>
      <c r="AN542" s="17">
        <v>0.229531284895197</v>
      </c>
      <c r="AO542" s="17">
        <v>0.17512108031544399</v>
      </c>
      <c r="AP542" s="17">
        <v>0.20340240805863799</v>
      </c>
      <c r="AQ542" s="17">
        <v>0.246915247578261</v>
      </c>
      <c r="AR542" s="17">
        <v>0.24497523951025099</v>
      </c>
      <c r="AS542" s="17">
        <v>0.27087946413410602</v>
      </c>
      <c r="AT542" s="17">
        <v>0.26423671230385498</v>
      </c>
      <c r="AU542" s="17">
        <v>0.262205717367132</v>
      </c>
      <c r="AV542" s="17"/>
      <c r="AW542" s="17">
        <v>0.19841520160189999</v>
      </c>
      <c r="AX542" s="17">
        <v>0.21337096215526599</v>
      </c>
      <c r="AY542" s="17"/>
      <c r="AZ542" s="17">
        <v>0.175805809680323</v>
      </c>
      <c r="BA542" s="17">
        <v>0.21138961243631599</v>
      </c>
      <c r="BB542" s="17"/>
      <c r="BC542" s="17">
        <v>0.18723224180324</v>
      </c>
      <c r="BD542" s="17">
        <v>0.214622004489889</v>
      </c>
      <c r="BE542" s="17"/>
      <c r="BF542" s="17">
        <v>0.16332165036041499</v>
      </c>
      <c r="BG542" s="17">
        <v>0.208249741346649</v>
      </c>
      <c r="BH542" s="17"/>
      <c r="BI542" s="17">
        <v>0.19852522158277999</v>
      </c>
      <c r="BJ542" s="17">
        <v>0.23302333586721699</v>
      </c>
      <c r="BK542" s="17">
        <v>0.23774962329566299</v>
      </c>
      <c r="BL542" s="17">
        <v>0.17128302988805999</v>
      </c>
      <c r="BM542" s="17">
        <v>0.19051995575314301</v>
      </c>
      <c r="BN542" s="17"/>
      <c r="BO542" s="17">
        <v>0.25529782171121201</v>
      </c>
      <c r="BP542" s="17">
        <v>0.21282096219803001</v>
      </c>
      <c r="BQ542" s="17">
        <v>0.206895503343374</v>
      </c>
      <c r="BR542" s="17">
        <v>0.18861146861598899</v>
      </c>
      <c r="BS542" s="17">
        <v>0.21433851418136499</v>
      </c>
      <c r="BT542" s="17">
        <v>0.16666121910348899</v>
      </c>
      <c r="BU542" s="17"/>
      <c r="BV542" s="17">
        <v>0.25564123321802201</v>
      </c>
      <c r="BW542" s="17">
        <v>0.191073254552176</v>
      </c>
      <c r="BX542" s="17"/>
      <c r="BY542" s="17">
        <v>0.27811083318484098</v>
      </c>
      <c r="BZ542" s="17"/>
      <c r="CA542" s="17">
        <v>0.28280141383542401</v>
      </c>
      <c r="CB542" s="17"/>
      <c r="CC542" s="17">
        <v>0.26020708033479301</v>
      </c>
    </row>
    <row r="543" spans="2:81" x14ac:dyDescent="0.3">
      <c r="B543" t="s">
        <v>232</v>
      </c>
      <c r="C543" s="17">
        <v>0.26173866157206799</v>
      </c>
      <c r="D543" s="17">
        <v>0.26721998681626302</v>
      </c>
      <c r="E543" s="17">
        <v>0.25741896493949101</v>
      </c>
      <c r="F543" s="17"/>
      <c r="G543" s="17">
        <v>0.27562514746967898</v>
      </c>
      <c r="H543" s="17">
        <v>0.26618893532072202</v>
      </c>
      <c r="I543" s="17">
        <v>0.21698575902880299</v>
      </c>
      <c r="J543" s="17">
        <v>0.23484692865951801</v>
      </c>
      <c r="K543" s="17">
        <v>0.246752781185577</v>
      </c>
      <c r="L543" s="17">
        <v>0.31693265910167501</v>
      </c>
      <c r="M543" s="17"/>
      <c r="N543" s="17">
        <v>0.27302654206761501</v>
      </c>
      <c r="O543" s="17">
        <v>0.26086448137129498</v>
      </c>
      <c r="P543" s="17">
        <v>0.24119671030522999</v>
      </c>
      <c r="Q543" s="17">
        <v>0.26680217728017602</v>
      </c>
      <c r="R543" s="17"/>
      <c r="S543" s="17">
        <v>0.27399608843622703</v>
      </c>
      <c r="T543" s="17">
        <v>0.25648990728756399</v>
      </c>
      <c r="U543" s="17">
        <v>0.25233086017900502</v>
      </c>
      <c r="V543" s="17">
        <v>0.239154273445357</v>
      </c>
      <c r="W543" s="17">
        <v>0.21032680529674699</v>
      </c>
      <c r="X543" s="17">
        <v>0.280483847679798</v>
      </c>
      <c r="Y543" s="17">
        <v>0.24061485487652201</v>
      </c>
      <c r="Z543" s="17">
        <v>0.26935021105086099</v>
      </c>
      <c r="AA543" s="17">
        <v>0.26191808043355602</v>
      </c>
      <c r="AB543" s="17">
        <v>0.28567386874815698</v>
      </c>
      <c r="AC543" s="17">
        <v>0.29369064383219501</v>
      </c>
      <c r="AD543" s="17">
        <v>0.30436898179790101</v>
      </c>
      <c r="AE543" s="17"/>
      <c r="AF543" s="17">
        <v>0.22247231512528501</v>
      </c>
      <c r="AG543" s="17">
        <v>0.299743060574716</v>
      </c>
      <c r="AH543" s="17">
        <v>0.33289542991626098</v>
      </c>
      <c r="AI543" s="17">
        <v>0.19885849380658599</v>
      </c>
      <c r="AJ543" s="17">
        <v>0.27506275278546499</v>
      </c>
      <c r="AK543" s="17">
        <v>0.27795317183309798</v>
      </c>
      <c r="AL543" s="17">
        <v>0.277710370761037</v>
      </c>
      <c r="AM543" s="17">
        <v>0.26918863397741799</v>
      </c>
      <c r="AN543" s="17">
        <v>0.239826726921998</v>
      </c>
      <c r="AO543" s="17">
        <v>0.28823167520288601</v>
      </c>
      <c r="AP543" s="17">
        <v>0.26440761756070602</v>
      </c>
      <c r="AQ543" s="17">
        <v>0.26468811456206398</v>
      </c>
      <c r="AR543" s="17">
        <v>0.226619251996273</v>
      </c>
      <c r="AS543" s="17">
        <v>0.173645050847613</v>
      </c>
      <c r="AT543" s="17">
        <v>0.27350938132213598</v>
      </c>
      <c r="AU543" s="17">
        <v>0.22038774299486799</v>
      </c>
      <c r="AV543" s="17"/>
      <c r="AW543" s="17">
        <v>0.26953808610694902</v>
      </c>
      <c r="AX543" s="17">
        <v>0.25094314981632798</v>
      </c>
      <c r="AY543" s="17"/>
      <c r="AZ543" s="17">
        <v>0.25574053254711498</v>
      </c>
      <c r="BA543" s="17">
        <v>0.26307456889481701</v>
      </c>
      <c r="BB543" s="17"/>
      <c r="BC543" s="17">
        <v>0.24793732791029999</v>
      </c>
      <c r="BD543" s="17">
        <v>0.26978108348825203</v>
      </c>
      <c r="BE543" s="17"/>
      <c r="BF543" s="17">
        <v>0.22950647699343499</v>
      </c>
      <c r="BG543" s="17">
        <v>0.26432876532676303</v>
      </c>
      <c r="BH543" s="17"/>
      <c r="BI543" s="17">
        <v>0.24792851802926</v>
      </c>
      <c r="BJ543" s="17">
        <v>0.28354252658424101</v>
      </c>
      <c r="BK543" s="17">
        <v>0.23592365765315301</v>
      </c>
      <c r="BL543" s="17">
        <v>0.28580562426446798</v>
      </c>
      <c r="BM543" s="17">
        <v>0.214199365833844</v>
      </c>
      <c r="BN543" s="17"/>
      <c r="BO543" s="17">
        <v>0.279882405145152</v>
      </c>
      <c r="BP543" s="17">
        <v>0.25941783882254499</v>
      </c>
      <c r="BQ543" s="17">
        <v>0.25024324072884502</v>
      </c>
      <c r="BR543" s="17">
        <v>0.27077546719844398</v>
      </c>
      <c r="BS543" s="17">
        <v>0.22254000415900099</v>
      </c>
      <c r="BT543" s="17">
        <v>0.28665147344173197</v>
      </c>
      <c r="BU543" s="17"/>
      <c r="BV543" s="17">
        <v>0.28897228486491799</v>
      </c>
      <c r="BW543" s="17">
        <v>0.27347179375427999</v>
      </c>
      <c r="BX543" s="17"/>
      <c r="BY543" s="17">
        <v>0.29114502098383799</v>
      </c>
      <c r="BZ543" s="17"/>
      <c r="CA543" s="17">
        <v>0.25554588696427599</v>
      </c>
      <c r="CB543" s="17"/>
      <c r="CC543" s="17">
        <v>0.26358940703019101</v>
      </c>
    </row>
    <row r="544" spans="2:81" x14ac:dyDescent="0.3">
      <c r="B544" t="s">
        <v>233</v>
      </c>
      <c r="C544" s="17">
        <v>0.19918902451248499</v>
      </c>
      <c r="D544" s="17">
        <v>0.18282424108409301</v>
      </c>
      <c r="E544" s="17">
        <v>0.21304475211793</v>
      </c>
      <c r="F544" s="17"/>
      <c r="G544" s="17">
        <v>0.193427735938942</v>
      </c>
      <c r="H544" s="17">
        <v>0.183966960133123</v>
      </c>
      <c r="I544" s="17">
        <v>0.21319270897345399</v>
      </c>
      <c r="J544" s="17">
        <v>0.21364410717179699</v>
      </c>
      <c r="K544" s="17">
        <v>0.18003849076117501</v>
      </c>
      <c r="L544" s="17">
        <v>0.205175807462737</v>
      </c>
      <c r="M544" s="17"/>
      <c r="N544" s="17">
        <v>0.218699111263577</v>
      </c>
      <c r="O544" s="17">
        <v>0.189033453628839</v>
      </c>
      <c r="P544" s="17">
        <v>0.17422771241833099</v>
      </c>
      <c r="Q544" s="17">
        <v>0.21044921531753399</v>
      </c>
      <c r="R544" s="17"/>
      <c r="S544" s="17">
        <v>0.14319608375044501</v>
      </c>
      <c r="T544" s="17">
        <v>0.23706376310072699</v>
      </c>
      <c r="U544" s="17">
        <v>0.18918437562836499</v>
      </c>
      <c r="V544" s="17">
        <v>0.226661131848787</v>
      </c>
      <c r="W544" s="17">
        <v>0.21434639453005</v>
      </c>
      <c r="X544" s="17">
        <v>0.18528376104011299</v>
      </c>
      <c r="Y544" s="17">
        <v>0.236254739511258</v>
      </c>
      <c r="Z544" s="17">
        <v>0.21347593227987699</v>
      </c>
      <c r="AA544" s="17">
        <v>0.21814544161680599</v>
      </c>
      <c r="AB544" s="17">
        <v>0.19166487972975499</v>
      </c>
      <c r="AC544" s="17">
        <v>0.17395575703576899</v>
      </c>
      <c r="AD544" s="17">
        <v>0.12362358470303</v>
      </c>
      <c r="AE544" s="17"/>
      <c r="AF544" s="17">
        <v>0.28886063749236301</v>
      </c>
      <c r="AG544" s="17">
        <v>0.20255849239174301</v>
      </c>
      <c r="AH544" s="17">
        <v>0.19486662633819399</v>
      </c>
      <c r="AI544" s="17">
        <v>0.25775101253523802</v>
      </c>
      <c r="AJ544" s="17">
        <v>0.20971774773056101</v>
      </c>
      <c r="AK544" s="17">
        <v>0.16127042033302399</v>
      </c>
      <c r="AL544" s="17">
        <v>0.17396644947442699</v>
      </c>
      <c r="AM544" s="17">
        <v>0.19773021032336699</v>
      </c>
      <c r="AN544" s="17">
        <v>0.20278649139987301</v>
      </c>
      <c r="AO544" s="17">
        <v>0.25102740565130299</v>
      </c>
      <c r="AP544" s="17">
        <v>0.21313128188816699</v>
      </c>
      <c r="AQ544" s="17">
        <v>0.14761886091114201</v>
      </c>
      <c r="AR544" s="17">
        <v>0.26178357111329398</v>
      </c>
      <c r="AS544" s="17">
        <v>0.19583480659483299</v>
      </c>
      <c r="AT544" s="17">
        <v>0.192232387261633</v>
      </c>
      <c r="AU544" s="17">
        <v>0.202531077717059</v>
      </c>
      <c r="AV544" s="17"/>
      <c r="AW544" s="17">
        <v>0.207898757092602</v>
      </c>
      <c r="AX544" s="17">
        <v>0.18797585946833101</v>
      </c>
      <c r="AY544" s="17"/>
      <c r="AZ544" s="17">
        <v>0.22772828602571299</v>
      </c>
      <c r="BA544" s="17">
        <v>0.19283274103095799</v>
      </c>
      <c r="BB544" s="17"/>
      <c r="BC544" s="17">
        <v>0.214136436969527</v>
      </c>
      <c r="BD544" s="17">
        <v>0.19105429938256999</v>
      </c>
      <c r="BE544" s="17"/>
      <c r="BF544" s="17">
        <v>0.25934550333297002</v>
      </c>
      <c r="BG544" s="17">
        <v>0.194354989100394</v>
      </c>
      <c r="BH544" s="17"/>
      <c r="BI544" s="17">
        <v>0.214238352655269</v>
      </c>
      <c r="BJ544" s="17">
        <v>0.18179997272211201</v>
      </c>
      <c r="BK544" s="17">
        <v>0.227700767481302</v>
      </c>
      <c r="BL544" s="17">
        <v>0.183111261220816</v>
      </c>
      <c r="BM544" s="17">
        <v>0.24519669802587901</v>
      </c>
      <c r="BN544" s="17"/>
      <c r="BO544" s="17">
        <v>0.18350366022211201</v>
      </c>
      <c r="BP544" s="17">
        <v>0.190841925292109</v>
      </c>
      <c r="BQ544" s="17">
        <v>0.19774535644241301</v>
      </c>
      <c r="BR544" s="17">
        <v>0.18475108657177799</v>
      </c>
      <c r="BS544" s="17">
        <v>0.26546096164737598</v>
      </c>
      <c r="BT544" s="17">
        <v>0.24179643942970899</v>
      </c>
      <c r="BU544" s="17"/>
      <c r="BV544" s="17">
        <v>0.176238527205138</v>
      </c>
      <c r="BW544" s="17">
        <v>0.192114949753251</v>
      </c>
      <c r="BX544" s="17"/>
      <c r="BY544" s="17">
        <v>0.14220286676007801</v>
      </c>
      <c r="BZ544" s="17"/>
      <c r="CA544" s="17">
        <v>0.165717503120861</v>
      </c>
      <c r="CB544" s="17"/>
      <c r="CC544" s="17">
        <v>0.18076219530197099</v>
      </c>
    </row>
    <row r="545" spans="2:81" x14ac:dyDescent="0.3">
      <c r="B545" t="s">
        <v>234</v>
      </c>
      <c r="C545" s="17">
        <v>0.149243357986238</v>
      </c>
      <c r="D545" s="17">
        <v>0.11259552800889</v>
      </c>
      <c r="E545" s="17">
        <v>0.18458002479239</v>
      </c>
      <c r="F545" s="17"/>
      <c r="G545" s="17">
        <v>0.11392874524848901</v>
      </c>
      <c r="H545" s="17">
        <v>9.4067311356271097E-2</v>
      </c>
      <c r="I545" s="17">
        <v>0.14634497104952901</v>
      </c>
      <c r="J545" s="17">
        <v>0.17914652750430299</v>
      </c>
      <c r="K545" s="17">
        <v>0.19730201875727499</v>
      </c>
      <c r="L545" s="17">
        <v>0.16358053118272201</v>
      </c>
      <c r="M545" s="17"/>
      <c r="N545" s="17">
        <v>7.6418246588727007E-2</v>
      </c>
      <c r="O545" s="17">
        <v>0.154674714893172</v>
      </c>
      <c r="P545" s="17">
        <v>0.184133886589016</v>
      </c>
      <c r="Q545" s="17">
        <v>0.192714215276032</v>
      </c>
      <c r="R545" s="17"/>
      <c r="S545" s="17">
        <v>9.5222567227779401E-2</v>
      </c>
      <c r="T545" s="17">
        <v>0.16391585054655899</v>
      </c>
      <c r="U545" s="17">
        <v>0.205205667096274</v>
      </c>
      <c r="V545" s="17">
        <v>0.19539716550345401</v>
      </c>
      <c r="W545" s="17">
        <v>0.17245904966448999</v>
      </c>
      <c r="X545" s="17">
        <v>0.15438278489042101</v>
      </c>
      <c r="Y545" s="17">
        <v>0.15227650845708701</v>
      </c>
      <c r="Z545" s="17">
        <v>9.15217162918745E-2</v>
      </c>
      <c r="AA545" s="17">
        <v>0.14311576957108399</v>
      </c>
      <c r="AB545" s="17">
        <v>0.106216885233714</v>
      </c>
      <c r="AC545" s="17">
        <v>0.14761314826660499</v>
      </c>
      <c r="AD545" s="17">
        <v>0.20323578765718101</v>
      </c>
      <c r="AE545" s="17"/>
      <c r="AF545" s="17">
        <v>0.19321427283325801</v>
      </c>
      <c r="AG545" s="17">
        <v>0.10642018424454899</v>
      </c>
      <c r="AH545" s="17">
        <v>0.18398704561019599</v>
      </c>
      <c r="AI545" s="17">
        <v>0.17884598507128199</v>
      </c>
      <c r="AJ545" s="17">
        <v>0.17156555432050999</v>
      </c>
      <c r="AK545" s="17">
        <v>0.14095547012440901</v>
      </c>
      <c r="AL545" s="17">
        <v>0.173932603108165</v>
      </c>
      <c r="AM545" s="17">
        <v>0.15650933450858601</v>
      </c>
      <c r="AN545" s="17">
        <v>0.17822613761325101</v>
      </c>
      <c r="AO545" s="17">
        <v>0.12162423706914501</v>
      </c>
      <c r="AP545" s="17">
        <v>0.102280053529356</v>
      </c>
      <c r="AQ545" s="17">
        <v>0.173993961371781</v>
      </c>
      <c r="AR545" s="17">
        <v>0.165139562936085</v>
      </c>
      <c r="AS545" s="17">
        <v>8.4414973708712204E-2</v>
      </c>
      <c r="AT545" s="17">
        <v>0.119725742386874</v>
      </c>
      <c r="AU545" s="17">
        <v>6.5806598744149195E-2</v>
      </c>
      <c r="AV545" s="17"/>
      <c r="AW545" s="17">
        <v>0.141297127809736</v>
      </c>
      <c r="AX545" s="17">
        <v>0.160646656871132</v>
      </c>
      <c r="AY545" s="17"/>
      <c r="AZ545" s="17">
        <v>0.15169356829766101</v>
      </c>
      <c r="BA545" s="17">
        <v>0.148697645500947</v>
      </c>
      <c r="BB545" s="17"/>
      <c r="BC545" s="17">
        <v>0.15272435280965299</v>
      </c>
      <c r="BD545" s="17">
        <v>0.14888297242969101</v>
      </c>
      <c r="BE545" s="17"/>
      <c r="BF545" s="17">
        <v>0.14205237015677499</v>
      </c>
      <c r="BG545" s="17">
        <v>0.14982120912541899</v>
      </c>
      <c r="BH545" s="17"/>
      <c r="BI545" s="17">
        <v>0.149507846237279</v>
      </c>
      <c r="BJ545" s="17">
        <v>0.12520891020900499</v>
      </c>
      <c r="BK545" s="17">
        <v>0.115371998048708</v>
      </c>
      <c r="BL545" s="17">
        <v>0.182642219384967</v>
      </c>
      <c r="BM545" s="17">
        <v>0.21665896176135099</v>
      </c>
      <c r="BN545" s="17"/>
      <c r="BO545" s="17">
        <v>0.100561012143614</v>
      </c>
      <c r="BP545" s="17">
        <v>0.16500149130967801</v>
      </c>
      <c r="BQ545" s="17">
        <v>0.150443259763236</v>
      </c>
      <c r="BR545" s="17">
        <v>0.188212098018054</v>
      </c>
      <c r="BS545" s="17">
        <v>0.14154018656272899</v>
      </c>
      <c r="BT545" s="17">
        <v>8.0388633431662707E-2</v>
      </c>
      <c r="BU545" s="17"/>
      <c r="BV545" s="17">
        <v>0.104191101438319</v>
      </c>
      <c r="BW545" s="17">
        <v>0.16419126004104401</v>
      </c>
      <c r="BX545" s="17"/>
      <c r="BY545" s="17">
        <v>0.136431178205772</v>
      </c>
      <c r="BZ545" s="17"/>
      <c r="CA545" s="17">
        <v>0.119447738945441</v>
      </c>
      <c r="CB545" s="17"/>
      <c r="CC545" s="17">
        <v>0.110856114480181</v>
      </c>
    </row>
    <row r="546" spans="2:81" x14ac:dyDescent="0.3">
      <c r="B546" t="s">
        <v>92</v>
      </c>
      <c r="C546" s="17">
        <v>0.10311725594120601</v>
      </c>
      <c r="D546" s="17">
        <v>8.7683887380603495E-2</v>
      </c>
      <c r="E546" s="17">
        <v>0.118593344919164</v>
      </c>
      <c r="F546" s="17"/>
      <c r="G546" s="17">
        <v>7.4487906462224099E-2</v>
      </c>
      <c r="H546" s="17">
        <v>7.3701433894017204E-2</v>
      </c>
      <c r="I546" s="17">
        <v>9.8716673685377496E-2</v>
      </c>
      <c r="J546" s="17">
        <v>0.123957121023372</v>
      </c>
      <c r="K546" s="17">
        <v>0.117110776638491</v>
      </c>
      <c r="L546" s="17">
        <v>0.12343856276577</v>
      </c>
      <c r="M546" s="17"/>
      <c r="N546" s="17">
        <v>8.3351181016110401E-2</v>
      </c>
      <c r="O546" s="17">
        <v>0.103920041055216</v>
      </c>
      <c r="P546" s="17">
        <v>0.113744780531809</v>
      </c>
      <c r="Q546" s="17">
        <v>0.11273441845868799</v>
      </c>
      <c r="R546" s="17"/>
      <c r="S546" s="17">
        <v>7.0330738893930406E-2</v>
      </c>
      <c r="T546" s="17">
        <v>7.2907475675340394E-2</v>
      </c>
      <c r="U546" s="17">
        <v>8.8867523723078698E-2</v>
      </c>
      <c r="V546" s="17">
        <v>0.115018179950612</v>
      </c>
      <c r="W546" s="17">
        <v>0.119223911629194</v>
      </c>
      <c r="X546" s="17">
        <v>0.114740028641365</v>
      </c>
      <c r="Y546" s="17">
        <v>0.13568419084324501</v>
      </c>
      <c r="Z546" s="17">
        <v>7.78272668327014E-2</v>
      </c>
      <c r="AA546" s="17">
        <v>0.112658152995952</v>
      </c>
      <c r="AB546" s="17">
        <v>0.13692615418905901</v>
      </c>
      <c r="AC546" s="17">
        <v>0.12006225828313</v>
      </c>
      <c r="AD546" s="17">
        <v>9.8717541867171396E-2</v>
      </c>
      <c r="AE546" s="17"/>
      <c r="AF546" s="17">
        <v>0.114933986236054</v>
      </c>
      <c r="AG546" s="17">
        <v>0.13458686088323599</v>
      </c>
      <c r="AH546" s="17">
        <v>0.11381304871028999</v>
      </c>
      <c r="AI546" s="17">
        <v>0.130703100097189</v>
      </c>
      <c r="AJ546" s="17">
        <v>9.0605866288231807E-2</v>
      </c>
      <c r="AK546" s="17">
        <v>9.9942432778803394E-2</v>
      </c>
      <c r="AL546" s="17">
        <v>9.6208919445947297E-2</v>
      </c>
      <c r="AM546" s="17">
        <v>0.14443426904083201</v>
      </c>
      <c r="AN546" s="17">
        <v>7.3555044829542504E-2</v>
      </c>
      <c r="AO546" s="17">
        <v>6.4207326105416795E-2</v>
      </c>
      <c r="AP546" s="17">
        <v>0.119352680009691</v>
      </c>
      <c r="AQ546" s="17">
        <v>5.7210254137057499E-2</v>
      </c>
      <c r="AR546" s="17">
        <v>4.9966649746789299E-2</v>
      </c>
      <c r="AS546" s="17">
        <v>5.7382719725312198E-2</v>
      </c>
      <c r="AT546" s="17">
        <v>0.101524001431091</v>
      </c>
      <c r="AU546" s="17">
        <v>6.0084869787918001E-2</v>
      </c>
      <c r="AV546" s="17"/>
      <c r="AW546" s="17">
        <v>9.9650042920667398E-2</v>
      </c>
      <c r="AX546" s="17">
        <v>0.107751499615065</v>
      </c>
      <c r="AY546" s="17"/>
      <c r="AZ546" s="17">
        <v>0.114821192386617</v>
      </c>
      <c r="BA546" s="17">
        <v>0.100510547359684</v>
      </c>
      <c r="BB546" s="17"/>
      <c r="BC546" s="17">
        <v>0.111221885301966</v>
      </c>
      <c r="BD546" s="17">
        <v>9.8914093161703506E-2</v>
      </c>
      <c r="BE546" s="17"/>
      <c r="BF546" s="17">
        <v>0.10761126780915201</v>
      </c>
      <c r="BG546" s="17">
        <v>0.10275612754842101</v>
      </c>
      <c r="BH546" s="17"/>
      <c r="BI546" s="17">
        <v>9.0088472474131098E-2</v>
      </c>
      <c r="BJ546" s="17">
        <v>7.9978558776475694E-2</v>
      </c>
      <c r="BK546" s="17">
        <v>0.103895548036588</v>
      </c>
      <c r="BL546" s="17">
        <v>7.7251594428634704E-2</v>
      </c>
      <c r="BM546" s="17">
        <v>9.4126569148162906E-2</v>
      </c>
      <c r="BN546" s="17"/>
      <c r="BO546" s="17">
        <v>7.6086411259062806E-2</v>
      </c>
      <c r="BP546" s="17">
        <v>8.6137122089765802E-2</v>
      </c>
      <c r="BQ546" s="17">
        <v>8.9036508984974894E-2</v>
      </c>
      <c r="BR546" s="17">
        <v>7.8092388541672705E-2</v>
      </c>
      <c r="BS546" s="17">
        <v>0.118353333874284</v>
      </c>
      <c r="BT546" s="17">
        <v>0.184860988504324</v>
      </c>
      <c r="BU546" s="17"/>
      <c r="BV546" s="17">
        <v>7.5516778497242198E-2</v>
      </c>
      <c r="BW546" s="17">
        <v>8.8253954257348305E-2</v>
      </c>
      <c r="BX546" s="17"/>
      <c r="BY546" s="17">
        <v>3.9602051989170599E-2</v>
      </c>
      <c r="BZ546" s="17"/>
      <c r="CA546" s="17">
        <v>5.26938706108602E-2</v>
      </c>
      <c r="CB546" s="17"/>
      <c r="CC546" s="17">
        <v>7.1313868558271404E-2</v>
      </c>
    </row>
    <row r="547" spans="2:81" x14ac:dyDescent="0.3">
      <c r="B547" t="s">
        <v>192</v>
      </c>
      <c r="C547" s="17">
        <v>0.286711699988003</v>
      </c>
      <c r="D547" s="17">
        <v>0.34967635671015002</v>
      </c>
      <c r="E547" s="17">
        <v>0.226362913231026</v>
      </c>
      <c r="F547" s="17"/>
      <c r="G547" s="17">
        <v>0.34253046488066502</v>
      </c>
      <c r="H547" s="17">
        <v>0.382075359295867</v>
      </c>
      <c r="I547" s="17">
        <v>0.324759887262837</v>
      </c>
      <c r="J547" s="17">
        <v>0.24840531564101001</v>
      </c>
      <c r="K547" s="17">
        <v>0.25879593265748102</v>
      </c>
      <c r="L547" s="17">
        <v>0.19087243948709701</v>
      </c>
      <c r="M547" s="17"/>
      <c r="N547" s="17">
        <v>0.34850491906397002</v>
      </c>
      <c r="O547" s="17">
        <v>0.29150730905147698</v>
      </c>
      <c r="P547" s="17">
        <v>0.28669691015561499</v>
      </c>
      <c r="Q547" s="17">
        <v>0.21729997366757001</v>
      </c>
      <c r="R547" s="17"/>
      <c r="S547" s="17">
        <v>0.41725452169161797</v>
      </c>
      <c r="T547" s="17">
        <v>0.26962300338980999</v>
      </c>
      <c r="U547" s="17">
        <v>0.26441157337327698</v>
      </c>
      <c r="V547" s="17">
        <v>0.22376924925179001</v>
      </c>
      <c r="W547" s="17">
        <v>0.283643838879518</v>
      </c>
      <c r="X547" s="17">
        <v>0.26510957774830302</v>
      </c>
      <c r="Y547" s="17">
        <v>0.23516970631188699</v>
      </c>
      <c r="Z547" s="17">
        <v>0.347824873544686</v>
      </c>
      <c r="AA547" s="17">
        <v>0.26416255538260203</v>
      </c>
      <c r="AB547" s="17">
        <v>0.27951821209931499</v>
      </c>
      <c r="AC547" s="17">
        <v>0.26467819258230202</v>
      </c>
      <c r="AD547" s="17">
        <v>0.27005410397471602</v>
      </c>
      <c r="AE547" s="17"/>
      <c r="AF547" s="17">
        <v>0.18051878831304</v>
      </c>
      <c r="AG547" s="17">
        <v>0.25669140190575601</v>
      </c>
      <c r="AH547" s="17">
        <v>0.17443784942505899</v>
      </c>
      <c r="AI547" s="17">
        <v>0.233841408489705</v>
      </c>
      <c r="AJ547" s="17">
        <v>0.25304807887523201</v>
      </c>
      <c r="AK547" s="17">
        <v>0.319878504930665</v>
      </c>
      <c r="AL547" s="17">
        <v>0.27818165721042298</v>
      </c>
      <c r="AM547" s="17">
        <v>0.23213755214979701</v>
      </c>
      <c r="AN547" s="17">
        <v>0.30560559923533498</v>
      </c>
      <c r="AO547" s="17">
        <v>0.27490935597124999</v>
      </c>
      <c r="AP547" s="17">
        <v>0.30082836701208099</v>
      </c>
      <c r="AQ547" s="17">
        <v>0.35648880901795599</v>
      </c>
      <c r="AR547" s="17">
        <v>0.29649096420755899</v>
      </c>
      <c r="AS547" s="17">
        <v>0.48872244912353002</v>
      </c>
      <c r="AT547" s="17">
        <v>0.313008487598265</v>
      </c>
      <c r="AU547" s="17">
        <v>0.451189710756006</v>
      </c>
      <c r="AV547" s="17"/>
      <c r="AW547" s="17">
        <v>0.28161598607004601</v>
      </c>
      <c r="AX547" s="17">
        <v>0.29268283422914398</v>
      </c>
      <c r="AY547" s="17"/>
      <c r="AZ547" s="17">
        <v>0.25001642074289299</v>
      </c>
      <c r="BA547" s="17">
        <v>0.294884497213594</v>
      </c>
      <c r="BB547" s="17"/>
      <c r="BC547" s="17">
        <v>0.27397999700855402</v>
      </c>
      <c r="BD547" s="17">
        <v>0.29136755153778299</v>
      </c>
      <c r="BE547" s="17"/>
      <c r="BF547" s="17">
        <v>0.26148438170766802</v>
      </c>
      <c r="BG547" s="17">
        <v>0.288738908899003</v>
      </c>
      <c r="BH547" s="17"/>
      <c r="BI547" s="17">
        <v>0.29823681060406099</v>
      </c>
      <c r="BJ547" s="17">
        <v>0.32947003170816702</v>
      </c>
      <c r="BK547" s="17">
        <v>0.31710802878024802</v>
      </c>
      <c r="BL547" s="17">
        <v>0.27118930070111402</v>
      </c>
      <c r="BM547" s="17">
        <v>0.22981840523076399</v>
      </c>
      <c r="BN547" s="17"/>
      <c r="BO547" s="17">
        <v>0.35996651123005902</v>
      </c>
      <c r="BP547" s="17">
        <v>0.298601622485902</v>
      </c>
      <c r="BQ547" s="17">
        <v>0.31253163408052997</v>
      </c>
      <c r="BR547" s="17">
        <v>0.27816895967005101</v>
      </c>
      <c r="BS547" s="17">
        <v>0.252105513756609</v>
      </c>
      <c r="BT547" s="17">
        <v>0.206302465192573</v>
      </c>
      <c r="BU547" s="17"/>
      <c r="BV547" s="17">
        <v>0.35508130799438298</v>
      </c>
      <c r="BW547" s="17">
        <v>0.28196804219407701</v>
      </c>
      <c r="BX547" s="17"/>
      <c r="BY547" s="17">
        <v>0.39061888206114098</v>
      </c>
      <c r="BZ547" s="17"/>
      <c r="CA547" s="17">
        <v>0.406595000358563</v>
      </c>
      <c r="CB547" s="17"/>
      <c r="CC547" s="17">
        <v>0.37347841462938502</v>
      </c>
    </row>
    <row r="548" spans="2:81" x14ac:dyDescent="0.3">
      <c r="B548" t="s">
        <v>193</v>
      </c>
      <c r="C548" s="17">
        <v>0.34843238249872299</v>
      </c>
      <c r="D548" s="17">
        <v>0.29541976909298301</v>
      </c>
      <c r="E548" s="17">
        <v>0.39762477691032</v>
      </c>
      <c r="F548" s="17"/>
      <c r="G548" s="17">
        <v>0.30735648118743097</v>
      </c>
      <c r="H548" s="17">
        <v>0.27803427148939402</v>
      </c>
      <c r="I548" s="17">
        <v>0.35953768002298298</v>
      </c>
      <c r="J548" s="17">
        <v>0.39279063467609998</v>
      </c>
      <c r="K548" s="17">
        <v>0.37734050951845</v>
      </c>
      <c r="L548" s="17">
        <v>0.36875633864545898</v>
      </c>
      <c r="M548" s="17"/>
      <c r="N548" s="17">
        <v>0.29511735785230397</v>
      </c>
      <c r="O548" s="17">
        <v>0.34370816852201203</v>
      </c>
      <c r="P548" s="17">
        <v>0.35836159900734599</v>
      </c>
      <c r="Q548" s="17">
        <v>0.40316343059356602</v>
      </c>
      <c r="R548" s="17"/>
      <c r="S548" s="17">
        <v>0.23841865097822501</v>
      </c>
      <c r="T548" s="17">
        <v>0.40097961364728602</v>
      </c>
      <c r="U548" s="17">
        <v>0.39439004272463901</v>
      </c>
      <c r="V548" s="17">
        <v>0.42205829735224099</v>
      </c>
      <c r="W548" s="17">
        <v>0.38680544419454099</v>
      </c>
      <c r="X548" s="17">
        <v>0.33966654593053403</v>
      </c>
      <c r="Y548" s="17">
        <v>0.38853124796834598</v>
      </c>
      <c r="Z548" s="17">
        <v>0.30499764857175199</v>
      </c>
      <c r="AA548" s="17">
        <v>0.36126121118789001</v>
      </c>
      <c r="AB548" s="17">
        <v>0.29788176496347002</v>
      </c>
      <c r="AC548" s="17">
        <v>0.32156890530237398</v>
      </c>
      <c r="AD548" s="17">
        <v>0.32685937236021101</v>
      </c>
      <c r="AE548" s="17"/>
      <c r="AF548" s="17">
        <v>0.482074910325621</v>
      </c>
      <c r="AG548" s="17">
        <v>0.30897867663629203</v>
      </c>
      <c r="AH548" s="17">
        <v>0.37885367194838998</v>
      </c>
      <c r="AI548" s="17">
        <v>0.43659699760651899</v>
      </c>
      <c r="AJ548" s="17">
        <v>0.38128330205107103</v>
      </c>
      <c r="AK548" s="17">
        <v>0.30222589045743298</v>
      </c>
      <c r="AL548" s="17">
        <v>0.34789905258259202</v>
      </c>
      <c r="AM548" s="17">
        <v>0.35423954483195302</v>
      </c>
      <c r="AN548" s="17">
        <v>0.38101262901312399</v>
      </c>
      <c r="AO548" s="17">
        <v>0.37265164272044699</v>
      </c>
      <c r="AP548" s="17">
        <v>0.31541133541752298</v>
      </c>
      <c r="AQ548" s="17">
        <v>0.32161282228292298</v>
      </c>
      <c r="AR548" s="17">
        <v>0.42692313404937898</v>
      </c>
      <c r="AS548" s="17">
        <v>0.28024978030354503</v>
      </c>
      <c r="AT548" s="17">
        <v>0.311958129648507</v>
      </c>
      <c r="AU548" s="17">
        <v>0.26833767646120799</v>
      </c>
      <c r="AV548" s="17"/>
      <c r="AW548" s="17">
        <v>0.34919588490233799</v>
      </c>
      <c r="AX548" s="17">
        <v>0.34862251633946301</v>
      </c>
      <c r="AY548" s="17"/>
      <c r="AZ548" s="17">
        <v>0.379421854323374</v>
      </c>
      <c r="BA548" s="17">
        <v>0.34153038653190398</v>
      </c>
      <c r="BB548" s="17"/>
      <c r="BC548" s="17">
        <v>0.36686078977918002</v>
      </c>
      <c r="BD548" s="17">
        <v>0.33993727181226102</v>
      </c>
      <c r="BE548" s="17"/>
      <c r="BF548" s="17">
        <v>0.40139787348974498</v>
      </c>
      <c r="BG548" s="17">
        <v>0.34417619822581302</v>
      </c>
      <c r="BH548" s="17"/>
      <c r="BI548" s="17">
        <v>0.363746198892548</v>
      </c>
      <c r="BJ548" s="17">
        <v>0.307008882931116</v>
      </c>
      <c r="BK548" s="17">
        <v>0.34307276553000998</v>
      </c>
      <c r="BL548" s="17">
        <v>0.365753480605784</v>
      </c>
      <c r="BM548" s="17">
        <v>0.46185565978722998</v>
      </c>
      <c r="BN548" s="17"/>
      <c r="BO548" s="17">
        <v>0.28406467236572602</v>
      </c>
      <c r="BP548" s="17">
        <v>0.35584341660178698</v>
      </c>
      <c r="BQ548" s="17">
        <v>0.34818861620565</v>
      </c>
      <c r="BR548" s="17">
        <v>0.37296318458983202</v>
      </c>
      <c r="BS548" s="17">
        <v>0.40700114821010502</v>
      </c>
      <c r="BT548" s="17">
        <v>0.32218507286137199</v>
      </c>
      <c r="BU548" s="17"/>
      <c r="BV548" s="17">
        <v>0.280429628643457</v>
      </c>
      <c r="BW548" s="17">
        <v>0.356306209794295</v>
      </c>
      <c r="BX548" s="17"/>
      <c r="BY548" s="17">
        <v>0.27863404496584998</v>
      </c>
      <c r="BZ548" s="17"/>
      <c r="CA548" s="17">
        <v>0.28516524206630101</v>
      </c>
      <c r="CB548" s="17"/>
      <c r="CC548" s="17">
        <v>0.29161830978215197</v>
      </c>
    </row>
    <row r="549" spans="2:81" x14ac:dyDescent="0.3">
      <c r="B549" t="s">
        <v>194</v>
      </c>
      <c r="C549" s="17">
        <v>-6.1720682510720201E-2</v>
      </c>
      <c r="D549" s="17">
        <v>5.4256587617166702E-2</v>
      </c>
      <c r="E549" s="17">
        <v>-0.171261863679294</v>
      </c>
      <c r="F549" s="17"/>
      <c r="G549" s="17">
        <v>3.5173983693233803E-2</v>
      </c>
      <c r="H549" s="17">
        <v>0.104041087806473</v>
      </c>
      <c r="I549" s="17">
        <v>-3.4777792760145802E-2</v>
      </c>
      <c r="J549" s="17">
        <v>-0.14438531903509</v>
      </c>
      <c r="K549" s="17">
        <v>-0.118544576860969</v>
      </c>
      <c r="L549" s="17">
        <v>-0.177883899158362</v>
      </c>
      <c r="M549" s="17"/>
      <c r="N549" s="17">
        <v>5.3387561211665401E-2</v>
      </c>
      <c r="O549" s="17">
        <v>-5.2200859470534197E-2</v>
      </c>
      <c r="P549" s="17">
        <v>-7.1664688851731703E-2</v>
      </c>
      <c r="Q549" s="17">
        <v>-0.18586345692599701</v>
      </c>
      <c r="R549" s="17"/>
      <c r="S549" s="17">
        <v>0.17883587071339299</v>
      </c>
      <c r="T549" s="17">
        <v>-0.131356610257477</v>
      </c>
      <c r="U549" s="17">
        <v>-0.12997846935136201</v>
      </c>
      <c r="V549" s="17">
        <v>-0.198289048100451</v>
      </c>
      <c r="W549" s="17">
        <v>-0.103161605315023</v>
      </c>
      <c r="X549" s="17">
        <v>-7.4556968182231301E-2</v>
      </c>
      <c r="Y549" s="17">
        <v>-0.15336154165645899</v>
      </c>
      <c r="Z549" s="17">
        <v>4.2827224972934501E-2</v>
      </c>
      <c r="AA549" s="17">
        <v>-9.7098655805287898E-2</v>
      </c>
      <c r="AB549" s="17">
        <v>-1.83635528641551E-2</v>
      </c>
      <c r="AC549" s="17">
        <v>-5.68907127200717E-2</v>
      </c>
      <c r="AD549" s="17">
        <v>-5.6805268385495503E-2</v>
      </c>
      <c r="AE549" s="17"/>
      <c r="AF549" s="17">
        <v>-0.30155612201258097</v>
      </c>
      <c r="AG549" s="17">
        <v>-5.2287274730536397E-2</v>
      </c>
      <c r="AH549" s="17">
        <v>-0.20441582252332999</v>
      </c>
      <c r="AI549" s="17">
        <v>-0.20275558911681499</v>
      </c>
      <c r="AJ549" s="17">
        <v>-0.12823522317583899</v>
      </c>
      <c r="AK549" s="17">
        <v>1.7652614473232402E-2</v>
      </c>
      <c r="AL549" s="17">
        <v>-6.9717395372169602E-2</v>
      </c>
      <c r="AM549" s="17">
        <v>-0.122101992682156</v>
      </c>
      <c r="AN549" s="17">
        <v>-7.5407029777788598E-2</v>
      </c>
      <c r="AO549" s="17">
        <v>-9.7742286749197396E-2</v>
      </c>
      <c r="AP549" s="17">
        <v>-1.45829684054424E-2</v>
      </c>
      <c r="AQ549" s="17">
        <v>3.4875986735033601E-2</v>
      </c>
      <c r="AR549" s="17">
        <v>-0.13043216984181999</v>
      </c>
      <c r="AS549" s="17">
        <v>0.208472668819985</v>
      </c>
      <c r="AT549" s="17">
        <v>1.0503579497581101E-3</v>
      </c>
      <c r="AU549" s="17">
        <v>0.18285203429479799</v>
      </c>
      <c r="AV549" s="17"/>
      <c r="AW549" s="17">
        <v>-6.7579898832291499E-2</v>
      </c>
      <c r="AX549" s="17">
        <v>-5.5939682110318897E-2</v>
      </c>
      <c r="AY549" s="17"/>
      <c r="AZ549" s="17">
        <v>-0.12940543358048101</v>
      </c>
      <c r="BA549" s="17">
        <v>-4.6645889318309999E-2</v>
      </c>
      <c r="BB549" s="17"/>
      <c r="BC549" s="17">
        <v>-9.28807927706259E-2</v>
      </c>
      <c r="BD549" s="17">
        <v>-4.8569720274478402E-2</v>
      </c>
      <c r="BE549" s="17"/>
      <c r="BF549" s="17">
        <v>-0.13991349178207799</v>
      </c>
      <c r="BG549" s="17">
        <v>-5.5437289326810697E-2</v>
      </c>
      <c r="BH549" s="17"/>
      <c r="BI549" s="17">
        <v>-6.5509388288486806E-2</v>
      </c>
      <c r="BJ549" s="17">
        <v>2.2461148777051E-2</v>
      </c>
      <c r="BK549" s="17">
        <v>-2.5964736749762001E-2</v>
      </c>
      <c r="BL549" s="17">
        <v>-9.4564179904669601E-2</v>
      </c>
      <c r="BM549" s="17">
        <v>-0.23203725455646601</v>
      </c>
      <c r="BN549" s="17"/>
      <c r="BO549" s="17">
        <v>7.5901838864333201E-2</v>
      </c>
      <c r="BP549" s="17">
        <v>-5.7241794115884197E-2</v>
      </c>
      <c r="BQ549" s="17">
        <v>-3.5656982125119398E-2</v>
      </c>
      <c r="BR549" s="17">
        <v>-9.4794224919781095E-2</v>
      </c>
      <c r="BS549" s="17">
        <v>-0.154895634453496</v>
      </c>
      <c r="BT549" s="17">
        <v>-0.115882607668799</v>
      </c>
      <c r="BU549" s="17"/>
      <c r="BV549" s="17">
        <v>7.4651679350925995E-2</v>
      </c>
      <c r="BW549" s="17">
        <v>-7.4338167600218899E-2</v>
      </c>
      <c r="BX549" s="17"/>
      <c r="BY549" s="17">
        <v>0.111984837095292</v>
      </c>
      <c r="BZ549" s="17"/>
      <c r="CA549" s="17">
        <v>0.12142975829226201</v>
      </c>
      <c r="CB549" s="17"/>
      <c r="CC549" s="17">
        <v>8.1860104847232995E-2</v>
      </c>
    </row>
    <row r="550" spans="2:81" x14ac:dyDescent="0.3">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row>
    <row r="551" spans="2:81" x14ac:dyDescent="0.3">
      <c r="B551" s="6" t="s">
        <v>285</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row>
    <row r="552" spans="2:81" x14ac:dyDescent="0.3">
      <c r="B552" s="24" t="s">
        <v>94</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row>
    <row r="553" spans="2:81" x14ac:dyDescent="0.3">
      <c r="B553" t="s">
        <v>230</v>
      </c>
      <c r="C553" s="17">
        <v>0.24294644071490801</v>
      </c>
      <c r="D553" s="17">
        <v>0.309169390380099</v>
      </c>
      <c r="E553" s="17">
        <v>0.17820811630765299</v>
      </c>
      <c r="F553" s="17"/>
      <c r="G553" s="17">
        <v>0.245362145638365</v>
      </c>
      <c r="H553" s="17">
        <v>0.268275660852555</v>
      </c>
      <c r="I553" s="17">
        <v>0.23333947520207601</v>
      </c>
      <c r="J553" s="17">
        <v>0.237626711561996</v>
      </c>
      <c r="K553" s="17">
        <v>0.220817560747151</v>
      </c>
      <c r="L553" s="17">
        <v>0.247668959449587</v>
      </c>
      <c r="M553" s="17"/>
      <c r="N553" s="17">
        <v>0.29724068021308703</v>
      </c>
      <c r="O553" s="17">
        <v>0.223317836564974</v>
      </c>
      <c r="P553" s="17">
        <v>0.22944222960527</v>
      </c>
      <c r="Q553" s="17">
        <v>0.218556144309761</v>
      </c>
      <c r="R553" s="17"/>
      <c r="S553" s="17">
        <v>0.30922697098465401</v>
      </c>
      <c r="T553" s="17">
        <v>0.20361882485591301</v>
      </c>
      <c r="U553" s="17">
        <v>0.235715959977601</v>
      </c>
      <c r="V553" s="17">
        <v>0.25077138110932801</v>
      </c>
      <c r="W553" s="17">
        <v>0.23249710058876799</v>
      </c>
      <c r="X553" s="17">
        <v>0.215149083546155</v>
      </c>
      <c r="Y553" s="17">
        <v>0.198788713802665</v>
      </c>
      <c r="Z553" s="17">
        <v>0.218782182820423</v>
      </c>
      <c r="AA553" s="17">
        <v>0.241467803036541</v>
      </c>
      <c r="AB553" s="17">
        <v>0.29182989981180102</v>
      </c>
      <c r="AC553" s="17">
        <v>0.24436253231558999</v>
      </c>
      <c r="AD553" s="17">
        <v>0.21399790036341601</v>
      </c>
      <c r="AE553" s="17"/>
      <c r="AF553" s="17">
        <v>0.121472445061673</v>
      </c>
      <c r="AG553" s="17">
        <v>0.31989474894557002</v>
      </c>
      <c r="AH553" s="17">
        <v>0.22421414030525999</v>
      </c>
      <c r="AI553" s="17">
        <v>0.20517852316732399</v>
      </c>
      <c r="AJ553" s="17">
        <v>0.25634307011101898</v>
      </c>
      <c r="AK553" s="17">
        <v>0.22974464244789899</v>
      </c>
      <c r="AL553" s="17">
        <v>0.2131106258854</v>
      </c>
      <c r="AM553" s="17">
        <v>0.227232704530413</v>
      </c>
      <c r="AN553" s="17">
        <v>0.189239144017113</v>
      </c>
      <c r="AO553" s="17">
        <v>0.30677817135489399</v>
      </c>
      <c r="AP553" s="17">
        <v>0.24327473237459599</v>
      </c>
      <c r="AQ553" s="17">
        <v>0.26877383377613401</v>
      </c>
      <c r="AR553" s="17">
        <v>0.29967327241770803</v>
      </c>
      <c r="AS553" s="17">
        <v>0.25181023658033602</v>
      </c>
      <c r="AT553" s="17">
        <v>0.31266876239211999</v>
      </c>
      <c r="AU553" s="17">
        <v>0.29153614640310899</v>
      </c>
      <c r="AV553" s="17"/>
      <c r="AW553" s="17">
        <v>0.25847949063261999</v>
      </c>
      <c r="AX553" s="17">
        <v>0.21936751821901801</v>
      </c>
      <c r="AY553" s="17"/>
      <c r="AZ553" s="17">
        <v>0.23122287717036</v>
      </c>
      <c r="BA553" s="17">
        <v>0.245557520657124</v>
      </c>
      <c r="BB553" s="17"/>
      <c r="BC553" s="17">
        <v>0.25420923168808002</v>
      </c>
      <c r="BD553" s="17">
        <v>0.234747525106833</v>
      </c>
      <c r="BE553" s="17"/>
      <c r="BF553" s="17">
        <v>0.249925073476846</v>
      </c>
      <c r="BG553" s="17">
        <v>0.24238565393747999</v>
      </c>
      <c r="BH553" s="17"/>
      <c r="BI553" s="17">
        <v>0.23095694973271499</v>
      </c>
      <c r="BJ553" s="17">
        <v>0.26395808126499598</v>
      </c>
      <c r="BK553" s="17">
        <v>0.270244345383367</v>
      </c>
      <c r="BL553" s="17">
        <v>0.26633533007201898</v>
      </c>
      <c r="BM553" s="17">
        <v>0.15558669527590599</v>
      </c>
      <c r="BN553" s="17"/>
      <c r="BO553" s="17">
        <v>0.29244772416457099</v>
      </c>
      <c r="BP553" s="17">
        <v>0.231738078682103</v>
      </c>
      <c r="BQ553" s="17">
        <v>0.31245441324618201</v>
      </c>
      <c r="BR553" s="17">
        <v>0.23772137781820499</v>
      </c>
      <c r="BS553" s="17">
        <v>0.16793961748945499</v>
      </c>
      <c r="BT553" s="17">
        <v>0.14055384500889601</v>
      </c>
      <c r="BU553" s="17"/>
      <c r="BV553" s="17">
        <v>0.28620809343326198</v>
      </c>
      <c r="BW553" s="17">
        <v>0.22269032744851699</v>
      </c>
      <c r="BX553" s="17"/>
      <c r="BY553" s="17">
        <v>0.275586042197628</v>
      </c>
      <c r="BZ553" s="17"/>
      <c r="CA553" s="17">
        <v>0.29340303182640598</v>
      </c>
      <c r="CB553" s="17"/>
      <c r="CC553" s="17">
        <v>0.28593530603686101</v>
      </c>
    </row>
    <row r="554" spans="2:81" x14ac:dyDescent="0.3">
      <c r="B554" t="s">
        <v>231</v>
      </c>
      <c r="C554" s="17">
        <v>0.45530630435629199</v>
      </c>
      <c r="D554" s="17">
        <v>0.432552135566868</v>
      </c>
      <c r="E554" s="17">
        <v>0.47843632501755101</v>
      </c>
      <c r="F554" s="17"/>
      <c r="G554" s="17">
        <v>0.42139971375746998</v>
      </c>
      <c r="H554" s="17">
        <v>0.43958883802218801</v>
      </c>
      <c r="I554" s="17">
        <v>0.40315272244780398</v>
      </c>
      <c r="J554" s="17">
        <v>0.43256596183130702</v>
      </c>
      <c r="K554" s="17">
        <v>0.490608816637712</v>
      </c>
      <c r="L554" s="17">
        <v>0.52773741207022395</v>
      </c>
      <c r="M554" s="17"/>
      <c r="N554" s="17">
        <v>0.46444570707683702</v>
      </c>
      <c r="O554" s="17">
        <v>0.45985780496994499</v>
      </c>
      <c r="P554" s="17">
        <v>0.44052992419315701</v>
      </c>
      <c r="Q554" s="17">
        <v>0.453517925098188</v>
      </c>
      <c r="R554" s="17"/>
      <c r="S554" s="17">
        <v>0.371131789777498</v>
      </c>
      <c r="T554" s="17">
        <v>0.49171573574893701</v>
      </c>
      <c r="U554" s="17">
        <v>0.47014438865531499</v>
      </c>
      <c r="V554" s="17">
        <v>0.43579540204276601</v>
      </c>
      <c r="W554" s="17">
        <v>0.48539604521968199</v>
      </c>
      <c r="X554" s="17">
        <v>0.43934724918562701</v>
      </c>
      <c r="Y554" s="17">
        <v>0.513111136711491</v>
      </c>
      <c r="Z554" s="17">
        <v>0.48546644673322398</v>
      </c>
      <c r="AA554" s="17">
        <v>0.46203889729603098</v>
      </c>
      <c r="AB554" s="17">
        <v>0.44930622676620102</v>
      </c>
      <c r="AC554" s="17">
        <v>0.51174812891213295</v>
      </c>
      <c r="AD554" s="17">
        <v>0.39199588221350901</v>
      </c>
      <c r="AE554" s="17"/>
      <c r="AF554" s="17">
        <v>0.17896249679224099</v>
      </c>
      <c r="AG554" s="17">
        <v>0.35990614504852397</v>
      </c>
      <c r="AH554" s="17">
        <v>0.451608662501705</v>
      </c>
      <c r="AI554" s="17">
        <v>0.46914209985935801</v>
      </c>
      <c r="AJ554" s="17">
        <v>0.47008076331132398</v>
      </c>
      <c r="AK554" s="17">
        <v>0.42966828778560001</v>
      </c>
      <c r="AL554" s="17">
        <v>0.50208005913688303</v>
      </c>
      <c r="AM554" s="17">
        <v>0.479202038228217</v>
      </c>
      <c r="AN554" s="17">
        <v>0.49591902320106901</v>
      </c>
      <c r="AO554" s="17">
        <v>0.42592221848835898</v>
      </c>
      <c r="AP554" s="17">
        <v>0.47472397863256599</v>
      </c>
      <c r="AQ554" s="17">
        <v>0.46967006087846302</v>
      </c>
      <c r="AR554" s="17">
        <v>0.44118043775584298</v>
      </c>
      <c r="AS554" s="17">
        <v>0.383629402333173</v>
      </c>
      <c r="AT554" s="17">
        <v>0.36827863250142501</v>
      </c>
      <c r="AU554" s="17">
        <v>0.46194716570931499</v>
      </c>
      <c r="AV554" s="17"/>
      <c r="AW554" s="17">
        <v>0.46688891894558499</v>
      </c>
      <c r="AX554" s="17">
        <v>0.43832986193501799</v>
      </c>
      <c r="AY554" s="17"/>
      <c r="AZ554" s="17">
        <v>0.45367249540042698</v>
      </c>
      <c r="BA554" s="17">
        <v>0.455670187383655</v>
      </c>
      <c r="BB554" s="17"/>
      <c r="BC554" s="17">
        <v>0.442558886133396</v>
      </c>
      <c r="BD554" s="17">
        <v>0.46226721472148402</v>
      </c>
      <c r="BE554" s="17"/>
      <c r="BF554" s="17">
        <v>0.38133634699470798</v>
      </c>
      <c r="BG554" s="17">
        <v>0.461250358934084</v>
      </c>
      <c r="BH554" s="17"/>
      <c r="BI554" s="17">
        <v>0.49188236236779798</v>
      </c>
      <c r="BJ554" s="17">
        <v>0.48756419342665203</v>
      </c>
      <c r="BK554" s="17">
        <v>0.43903312989958498</v>
      </c>
      <c r="BL554" s="17">
        <v>0.40851672564730002</v>
      </c>
      <c r="BM554" s="17">
        <v>0.444826449086412</v>
      </c>
      <c r="BN554" s="17"/>
      <c r="BO554" s="17">
        <v>0.49091118073794199</v>
      </c>
      <c r="BP554" s="17">
        <v>0.49320778821729</v>
      </c>
      <c r="BQ554" s="17">
        <v>0.42459261633533102</v>
      </c>
      <c r="BR554" s="17">
        <v>0.45931511421488203</v>
      </c>
      <c r="BS554" s="17">
        <v>0.41325745160934402</v>
      </c>
      <c r="BT554" s="17">
        <v>0.414274779640946</v>
      </c>
      <c r="BU554" s="17"/>
      <c r="BV554" s="17">
        <v>0.49578105477235002</v>
      </c>
      <c r="BW554" s="17">
        <v>0.47232413833841203</v>
      </c>
      <c r="BX554" s="17"/>
      <c r="BY554" s="17">
        <v>0.449476589289168</v>
      </c>
      <c r="BZ554" s="17"/>
      <c r="CA554" s="17">
        <v>0.477593715598983</v>
      </c>
      <c r="CB554" s="17"/>
      <c r="CC554" s="17">
        <v>0.48886307420974601</v>
      </c>
    </row>
    <row r="555" spans="2:81" x14ac:dyDescent="0.3">
      <c r="B555" t="s">
        <v>232</v>
      </c>
      <c r="C555" s="17">
        <v>0.186728188932898</v>
      </c>
      <c r="D555" s="17">
        <v>0.17278596887884301</v>
      </c>
      <c r="E555" s="17">
        <v>0.20107807700772601</v>
      </c>
      <c r="F555" s="17"/>
      <c r="G555" s="17">
        <v>0.19105362187281599</v>
      </c>
      <c r="H555" s="17">
        <v>0.186683445586556</v>
      </c>
      <c r="I555" s="17">
        <v>0.21509605631279499</v>
      </c>
      <c r="J555" s="17">
        <v>0.20080023315367199</v>
      </c>
      <c r="K555" s="17">
        <v>0.18828676887069801</v>
      </c>
      <c r="L555" s="17">
        <v>0.14845131763640701</v>
      </c>
      <c r="M555" s="17"/>
      <c r="N555" s="17">
        <v>0.16146758933344901</v>
      </c>
      <c r="O555" s="17">
        <v>0.205174347994177</v>
      </c>
      <c r="P555" s="17">
        <v>0.19137300084179401</v>
      </c>
      <c r="Q555" s="17">
        <v>0.19043009002636499</v>
      </c>
      <c r="R555" s="17"/>
      <c r="S555" s="17">
        <v>0.217713931991073</v>
      </c>
      <c r="T555" s="17">
        <v>0.18645260792509799</v>
      </c>
      <c r="U555" s="17">
        <v>0.179926971191392</v>
      </c>
      <c r="V555" s="17">
        <v>0.20332589617551999</v>
      </c>
      <c r="W555" s="17">
        <v>0.19173067866892199</v>
      </c>
      <c r="X555" s="17">
        <v>0.18342360012292699</v>
      </c>
      <c r="Y555" s="17">
        <v>0.149083889740521</v>
      </c>
      <c r="Z555" s="17">
        <v>0.21165664777968099</v>
      </c>
      <c r="AA555" s="17">
        <v>0.18545979918300101</v>
      </c>
      <c r="AB555" s="17">
        <v>0.12840293218149301</v>
      </c>
      <c r="AC555" s="17">
        <v>0.18364230703536999</v>
      </c>
      <c r="AD555" s="17">
        <v>0.26283787252400598</v>
      </c>
      <c r="AE555" s="17"/>
      <c r="AF555" s="17">
        <v>0.204767057181412</v>
      </c>
      <c r="AG555" s="17">
        <v>0.20864536704877301</v>
      </c>
      <c r="AH555" s="17">
        <v>0.17772442520871101</v>
      </c>
      <c r="AI555" s="17">
        <v>0.15649789202161299</v>
      </c>
      <c r="AJ555" s="17">
        <v>0.19609157474243299</v>
      </c>
      <c r="AK555" s="17">
        <v>0.23259933639465899</v>
      </c>
      <c r="AL555" s="17">
        <v>0.18051291197762301</v>
      </c>
      <c r="AM555" s="17">
        <v>0.18516377286366401</v>
      </c>
      <c r="AN555" s="17">
        <v>0.166320019195352</v>
      </c>
      <c r="AO555" s="17">
        <v>0.169193858209574</v>
      </c>
      <c r="AP555" s="17">
        <v>0.19240469279868999</v>
      </c>
      <c r="AQ555" s="17">
        <v>0.19201456404506501</v>
      </c>
      <c r="AR555" s="17">
        <v>0.180482852017392</v>
      </c>
      <c r="AS555" s="17">
        <v>0.17298473292448799</v>
      </c>
      <c r="AT555" s="17">
        <v>0.14574996620786901</v>
      </c>
      <c r="AU555" s="17">
        <v>0.17220537965640301</v>
      </c>
      <c r="AV555" s="17"/>
      <c r="AW555" s="17">
        <v>0.177953970755761</v>
      </c>
      <c r="AX555" s="17">
        <v>0.20084051010673901</v>
      </c>
      <c r="AY555" s="17"/>
      <c r="AZ555" s="17">
        <v>0.18924568559092</v>
      </c>
      <c r="BA555" s="17">
        <v>0.186167490387326</v>
      </c>
      <c r="BB555" s="17"/>
      <c r="BC555" s="17">
        <v>0.191781661933659</v>
      </c>
      <c r="BD555" s="17">
        <v>0.18505962114733601</v>
      </c>
      <c r="BE555" s="17"/>
      <c r="BF555" s="17">
        <v>0.25212805251564802</v>
      </c>
      <c r="BG555" s="17">
        <v>0.18147280725658099</v>
      </c>
      <c r="BH555" s="17"/>
      <c r="BI555" s="17">
        <v>0.189663475059037</v>
      </c>
      <c r="BJ555" s="17">
        <v>0.168185284318044</v>
      </c>
      <c r="BK555" s="17">
        <v>0.18263963153617699</v>
      </c>
      <c r="BL555" s="17">
        <v>0.19628283410949199</v>
      </c>
      <c r="BM555" s="17">
        <v>0.19275348537957099</v>
      </c>
      <c r="BN555" s="17"/>
      <c r="BO555" s="17">
        <v>0.144619617989731</v>
      </c>
      <c r="BP555" s="17">
        <v>0.18670755567601899</v>
      </c>
      <c r="BQ555" s="17">
        <v>0.17358499047961401</v>
      </c>
      <c r="BR555" s="17">
        <v>0.19892071374512099</v>
      </c>
      <c r="BS555" s="17">
        <v>0.23881543160440399</v>
      </c>
      <c r="BT555" s="17">
        <v>0.25428172789409598</v>
      </c>
      <c r="BU555" s="17"/>
      <c r="BV555" s="17">
        <v>0.14469498285101601</v>
      </c>
      <c r="BW555" s="17">
        <v>0.21175343927837001</v>
      </c>
      <c r="BX555" s="17"/>
      <c r="BY555" s="17">
        <v>0.22634490456792</v>
      </c>
      <c r="BZ555" s="17"/>
      <c r="CA555" s="17">
        <v>0.14988284942492</v>
      </c>
      <c r="CB555" s="17"/>
      <c r="CC555" s="17">
        <v>0.14875735372853999</v>
      </c>
    </row>
    <row r="556" spans="2:81" x14ac:dyDescent="0.3">
      <c r="B556" t="s">
        <v>233</v>
      </c>
      <c r="C556" s="17">
        <v>4.7997290405779498E-2</v>
      </c>
      <c r="D556" s="17">
        <v>4.1794675676230401E-2</v>
      </c>
      <c r="E556" s="17">
        <v>5.4242927968608599E-2</v>
      </c>
      <c r="F556" s="17"/>
      <c r="G556" s="17">
        <v>8.3180167659224494E-2</v>
      </c>
      <c r="H556" s="17">
        <v>3.3548898430065803E-2</v>
      </c>
      <c r="I556" s="17">
        <v>7.4862510491703296E-2</v>
      </c>
      <c r="J556" s="17">
        <v>4.1128061689983002E-2</v>
      </c>
      <c r="K556" s="17">
        <v>3.8833142177661997E-2</v>
      </c>
      <c r="L556" s="17">
        <v>2.6189470058345401E-2</v>
      </c>
      <c r="M556" s="17"/>
      <c r="N556" s="17">
        <v>2.7876886489323498E-2</v>
      </c>
      <c r="O556" s="17">
        <v>5.8897703748133599E-2</v>
      </c>
      <c r="P556" s="17">
        <v>5.78139835430573E-2</v>
      </c>
      <c r="Q556" s="17">
        <v>5.0130725464618497E-2</v>
      </c>
      <c r="R556" s="17"/>
      <c r="S556" s="17">
        <v>3.21680973038308E-2</v>
      </c>
      <c r="T556" s="17">
        <v>5.7496700869346502E-2</v>
      </c>
      <c r="U556" s="17">
        <v>3.4048799271115697E-2</v>
      </c>
      <c r="V556" s="17">
        <v>5.9979983089496598E-2</v>
      </c>
      <c r="W556" s="17">
        <v>1.4649207557880701E-2</v>
      </c>
      <c r="X556" s="17">
        <v>5.9058620055089099E-2</v>
      </c>
      <c r="Y556" s="17">
        <v>6.9265481680289606E-2</v>
      </c>
      <c r="Z556" s="17">
        <v>3.3354399390255897E-2</v>
      </c>
      <c r="AA556" s="17">
        <v>5.21368850937277E-2</v>
      </c>
      <c r="AB556" s="17">
        <v>5.9659829539174702E-2</v>
      </c>
      <c r="AC556" s="17">
        <v>1.7808293362006102E-2</v>
      </c>
      <c r="AD556" s="17">
        <v>8.8866339107094003E-2</v>
      </c>
      <c r="AE556" s="17"/>
      <c r="AF556" s="17">
        <v>0.18509345037456201</v>
      </c>
      <c r="AG556" s="17">
        <v>2.2329642324525899E-2</v>
      </c>
      <c r="AH556" s="17">
        <v>5.4627487907859901E-2</v>
      </c>
      <c r="AI556" s="17">
        <v>4.9414626036023403E-2</v>
      </c>
      <c r="AJ556" s="17">
        <v>3.3478182598283501E-2</v>
      </c>
      <c r="AK556" s="17">
        <v>5.52523749030263E-2</v>
      </c>
      <c r="AL556" s="17">
        <v>4.3389768774829703E-2</v>
      </c>
      <c r="AM556" s="17">
        <v>4.6273723398670502E-2</v>
      </c>
      <c r="AN556" s="17">
        <v>8.7113905491943297E-2</v>
      </c>
      <c r="AO556" s="17">
        <v>2.6076829747562799E-2</v>
      </c>
      <c r="AP556" s="17">
        <v>3.5853021970074603E-2</v>
      </c>
      <c r="AQ556" s="17">
        <v>3.2718761631667197E-2</v>
      </c>
      <c r="AR556" s="17">
        <v>6.9573601222199702E-2</v>
      </c>
      <c r="AS556" s="17">
        <v>3.9228624732753702E-2</v>
      </c>
      <c r="AT556" s="17">
        <v>0.106815945444674</v>
      </c>
      <c r="AU556" s="17">
        <v>5.0600411505729297E-2</v>
      </c>
      <c r="AV556" s="17"/>
      <c r="AW556" s="17">
        <v>4.64207196778013E-2</v>
      </c>
      <c r="AX556" s="17">
        <v>5.0638034776025E-2</v>
      </c>
      <c r="AY556" s="17"/>
      <c r="AZ556" s="17">
        <v>3.5339802890310502E-2</v>
      </c>
      <c r="BA556" s="17">
        <v>5.0816374521706099E-2</v>
      </c>
      <c r="BB556" s="17"/>
      <c r="BC556" s="17">
        <v>3.7266436722114701E-2</v>
      </c>
      <c r="BD556" s="17">
        <v>5.5365245617653103E-2</v>
      </c>
      <c r="BE556" s="17"/>
      <c r="BF556" s="17">
        <v>4.3074626968060997E-2</v>
      </c>
      <c r="BG556" s="17">
        <v>4.8392864246641201E-2</v>
      </c>
      <c r="BH556" s="17"/>
      <c r="BI556" s="17">
        <v>3.5912757772333097E-2</v>
      </c>
      <c r="BJ556" s="17">
        <v>3.82724989751995E-2</v>
      </c>
      <c r="BK556" s="17">
        <v>6.4153441577901801E-2</v>
      </c>
      <c r="BL556" s="17">
        <v>6.18714059671535E-2</v>
      </c>
      <c r="BM556" s="17">
        <v>6.6067340812531405E-2</v>
      </c>
      <c r="BN556" s="17"/>
      <c r="BO556" s="17">
        <v>3.0250189875610199E-2</v>
      </c>
      <c r="BP556" s="17">
        <v>3.6309141692363101E-2</v>
      </c>
      <c r="BQ556" s="17">
        <v>4.78329969196239E-2</v>
      </c>
      <c r="BR556" s="17">
        <v>4.8952736394305002E-2</v>
      </c>
      <c r="BS556" s="17">
        <v>4.6840995938990701E-2</v>
      </c>
      <c r="BT556" s="17">
        <v>6.9689191160781705E-2</v>
      </c>
      <c r="BU556" s="17"/>
      <c r="BV556" s="17">
        <v>3.4809990272115898E-2</v>
      </c>
      <c r="BW556" s="17">
        <v>4.4694515990995401E-2</v>
      </c>
      <c r="BX556" s="17"/>
      <c r="BY556" s="17">
        <v>2.5566561110925E-2</v>
      </c>
      <c r="BZ556" s="17"/>
      <c r="CA556" s="17">
        <v>3.8391816050982498E-2</v>
      </c>
      <c r="CB556" s="17"/>
      <c r="CC556" s="17">
        <v>4.1642353614930301E-2</v>
      </c>
    </row>
    <row r="557" spans="2:81" x14ac:dyDescent="0.3">
      <c r="B557" t="s">
        <v>234</v>
      </c>
      <c r="C557" s="17">
        <v>1.8959860136921001E-2</v>
      </c>
      <c r="D557" s="17">
        <v>1.7024801902418299E-2</v>
      </c>
      <c r="E557" s="17">
        <v>2.09240617190933E-2</v>
      </c>
      <c r="F557" s="17"/>
      <c r="G557" s="17">
        <v>3.7670650641147899E-3</v>
      </c>
      <c r="H557" s="17">
        <v>1.6215523853313599E-2</v>
      </c>
      <c r="I557" s="17">
        <v>2.0217324522233699E-2</v>
      </c>
      <c r="J557" s="17">
        <v>2.2726583569232399E-2</v>
      </c>
      <c r="K557" s="17">
        <v>3.55118579164274E-2</v>
      </c>
      <c r="L557" s="17">
        <v>1.61739322967887E-2</v>
      </c>
      <c r="M557" s="17"/>
      <c r="N557" s="17">
        <v>7.0629692502058201E-3</v>
      </c>
      <c r="O557" s="17">
        <v>1.92847988341831E-2</v>
      </c>
      <c r="P557" s="17">
        <v>2.5353412288235198E-2</v>
      </c>
      <c r="Q557" s="17">
        <v>2.5992211435927198E-2</v>
      </c>
      <c r="R557" s="17"/>
      <c r="S557" s="17">
        <v>1.09578716226234E-2</v>
      </c>
      <c r="T557" s="17">
        <v>1.6722155836643899E-2</v>
      </c>
      <c r="U557" s="17">
        <v>3.1660960866739099E-2</v>
      </c>
      <c r="V557" s="17">
        <v>3.4575606687407799E-2</v>
      </c>
      <c r="W557" s="17">
        <v>2.5986085701731401E-2</v>
      </c>
      <c r="X557" s="17">
        <v>1.8387331687387799E-2</v>
      </c>
      <c r="Y557" s="17">
        <v>2.9914918685064101E-2</v>
      </c>
      <c r="Z557" s="17">
        <v>2.9472575275329298E-2</v>
      </c>
      <c r="AA557" s="17">
        <v>1.3636187965768E-2</v>
      </c>
      <c r="AB557" s="17">
        <v>1.17024625662711E-2</v>
      </c>
      <c r="AC557" s="17">
        <v>0</v>
      </c>
      <c r="AD557" s="17">
        <v>0</v>
      </c>
      <c r="AE557" s="17"/>
      <c r="AF557" s="17">
        <v>0.104423181261926</v>
      </c>
      <c r="AG557" s="17">
        <v>2.1341978192366301E-2</v>
      </c>
      <c r="AH557" s="17">
        <v>1.4989209651493E-2</v>
      </c>
      <c r="AI557" s="17">
        <v>3.2648925127177701E-2</v>
      </c>
      <c r="AJ557" s="17">
        <v>3.0263954012453E-2</v>
      </c>
      <c r="AK557" s="17">
        <v>2.9130966362244898E-2</v>
      </c>
      <c r="AL557" s="17">
        <v>6.4001186150529901E-3</v>
      </c>
      <c r="AM557" s="17">
        <v>1.95136165466843E-2</v>
      </c>
      <c r="AN557" s="17">
        <v>1.6118258264123698E-2</v>
      </c>
      <c r="AO557" s="17">
        <v>1.7290289723662099E-2</v>
      </c>
      <c r="AP557" s="17">
        <v>5.8995240098816404E-3</v>
      </c>
      <c r="AQ557" s="17">
        <v>2.0366256098495499E-2</v>
      </c>
      <c r="AR557" s="17">
        <v>0</v>
      </c>
      <c r="AS557" s="17">
        <v>7.1051597846028006E-2</v>
      </c>
      <c r="AT557" s="17">
        <v>0</v>
      </c>
      <c r="AU557" s="17">
        <v>0</v>
      </c>
      <c r="AV557" s="17"/>
      <c r="AW557" s="17">
        <v>1.30000976534332E-2</v>
      </c>
      <c r="AX557" s="17">
        <v>2.67055976432783E-2</v>
      </c>
      <c r="AY557" s="17"/>
      <c r="AZ557" s="17">
        <v>2.73648136568992E-2</v>
      </c>
      <c r="BA557" s="17">
        <v>1.7087903247031602E-2</v>
      </c>
      <c r="BB557" s="17"/>
      <c r="BC557" s="17">
        <v>2.2717138775621801E-2</v>
      </c>
      <c r="BD557" s="17">
        <v>1.5911857098908501E-2</v>
      </c>
      <c r="BE557" s="17"/>
      <c r="BF557" s="17">
        <v>2.94583228631842E-2</v>
      </c>
      <c r="BG557" s="17">
        <v>1.81162279698402E-2</v>
      </c>
      <c r="BH557" s="17"/>
      <c r="BI557" s="17">
        <v>1.6101974046604801E-2</v>
      </c>
      <c r="BJ557" s="17">
        <v>1.29769100296451E-2</v>
      </c>
      <c r="BK557" s="17">
        <v>5.2787095778632203E-3</v>
      </c>
      <c r="BL557" s="17">
        <v>4.1136674795278098E-2</v>
      </c>
      <c r="BM557" s="17">
        <v>4.2050055542373198E-2</v>
      </c>
      <c r="BN557" s="17"/>
      <c r="BO557" s="17">
        <v>1.13515277397981E-2</v>
      </c>
      <c r="BP557" s="17">
        <v>1.9125748918986399E-2</v>
      </c>
      <c r="BQ557" s="17">
        <v>1.6170009873226698E-2</v>
      </c>
      <c r="BR557" s="17">
        <v>2.6871216081145601E-2</v>
      </c>
      <c r="BS557" s="17">
        <v>3.1186518630126201E-2</v>
      </c>
      <c r="BT557" s="17">
        <v>1.2947025904918299E-2</v>
      </c>
      <c r="BU557" s="17"/>
      <c r="BV557" s="17">
        <v>1.10439182710731E-2</v>
      </c>
      <c r="BW557" s="17">
        <v>1.6562086856460601E-2</v>
      </c>
      <c r="BX557" s="17"/>
      <c r="BY557" s="17">
        <v>1.42959047912147E-2</v>
      </c>
      <c r="BZ557" s="17"/>
      <c r="CA557" s="17">
        <v>2.22067635441511E-2</v>
      </c>
      <c r="CB557" s="17"/>
      <c r="CC557" s="17">
        <v>1.7063023390191698E-2</v>
      </c>
    </row>
    <row r="558" spans="2:81" x14ac:dyDescent="0.3">
      <c r="B558" t="s">
        <v>92</v>
      </c>
      <c r="C558" s="17">
        <v>4.8061915453201202E-2</v>
      </c>
      <c r="D558" s="17">
        <v>2.6673027595540699E-2</v>
      </c>
      <c r="E558" s="17">
        <v>6.7110491979368206E-2</v>
      </c>
      <c r="F558" s="17"/>
      <c r="G558" s="17">
        <v>5.5237286008010103E-2</v>
      </c>
      <c r="H558" s="17">
        <v>5.5687633255321098E-2</v>
      </c>
      <c r="I558" s="17">
        <v>5.3331911023388301E-2</v>
      </c>
      <c r="J558" s="17">
        <v>6.5152448193808901E-2</v>
      </c>
      <c r="K558" s="17">
        <v>2.59418536503488E-2</v>
      </c>
      <c r="L558" s="17">
        <v>3.3778908488647098E-2</v>
      </c>
      <c r="M558" s="17"/>
      <c r="N558" s="17">
        <v>4.1906167637097799E-2</v>
      </c>
      <c r="O558" s="17">
        <v>3.34675078885876E-2</v>
      </c>
      <c r="P558" s="17">
        <v>5.5487449528485402E-2</v>
      </c>
      <c r="Q558" s="17">
        <v>6.1372903665140803E-2</v>
      </c>
      <c r="R558" s="17"/>
      <c r="S558" s="17">
        <v>5.8801338320321403E-2</v>
      </c>
      <c r="T558" s="17">
        <v>4.39939747640615E-2</v>
      </c>
      <c r="U558" s="17">
        <v>4.85029200378378E-2</v>
      </c>
      <c r="V558" s="17">
        <v>1.55517308954825E-2</v>
      </c>
      <c r="W558" s="17">
        <v>4.9740882263015797E-2</v>
      </c>
      <c r="X558" s="17">
        <v>8.4634115402813195E-2</v>
      </c>
      <c r="Y558" s="17">
        <v>3.9835859379968697E-2</v>
      </c>
      <c r="Z558" s="17">
        <v>2.1267748001086301E-2</v>
      </c>
      <c r="AA558" s="17">
        <v>4.52604274249312E-2</v>
      </c>
      <c r="AB558" s="17">
        <v>5.9098649135059703E-2</v>
      </c>
      <c r="AC558" s="17">
        <v>4.2438738374901003E-2</v>
      </c>
      <c r="AD558" s="17">
        <v>4.2302005791975197E-2</v>
      </c>
      <c r="AE558" s="17"/>
      <c r="AF558" s="17">
        <v>0.205281369328186</v>
      </c>
      <c r="AG558" s="17">
        <v>6.7882118440240904E-2</v>
      </c>
      <c r="AH558" s="17">
        <v>7.6836074424971604E-2</v>
      </c>
      <c r="AI558" s="17">
        <v>8.7117933788503701E-2</v>
      </c>
      <c r="AJ558" s="17">
        <v>1.3742455224487001E-2</v>
      </c>
      <c r="AK558" s="17">
        <v>2.3604392106571E-2</v>
      </c>
      <c r="AL558" s="17">
        <v>5.4506515610211401E-2</v>
      </c>
      <c r="AM558" s="17">
        <v>4.26141444323513E-2</v>
      </c>
      <c r="AN558" s="17">
        <v>4.52896498303988E-2</v>
      </c>
      <c r="AO558" s="17">
        <v>5.4738632475947298E-2</v>
      </c>
      <c r="AP558" s="17">
        <v>4.7844050214192101E-2</v>
      </c>
      <c r="AQ558" s="17">
        <v>1.6456523570174901E-2</v>
      </c>
      <c r="AR558" s="17">
        <v>9.0898365868578301E-3</v>
      </c>
      <c r="AS558" s="17">
        <v>8.1295405583222194E-2</v>
      </c>
      <c r="AT558" s="17">
        <v>6.6486693453911797E-2</v>
      </c>
      <c r="AU558" s="17">
        <v>2.3710896725443999E-2</v>
      </c>
      <c r="AV558" s="17"/>
      <c r="AW558" s="17">
        <v>3.7256802334799603E-2</v>
      </c>
      <c r="AX558" s="17">
        <v>6.4118477319921804E-2</v>
      </c>
      <c r="AY558" s="17"/>
      <c r="AZ558" s="17">
        <v>6.3154325291082503E-2</v>
      </c>
      <c r="BA558" s="17">
        <v>4.4700523803157803E-2</v>
      </c>
      <c r="BB558" s="17"/>
      <c r="BC558" s="17">
        <v>5.1466644747129003E-2</v>
      </c>
      <c r="BD558" s="17">
        <v>4.6648536307784601E-2</v>
      </c>
      <c r="BE558" s="17"/>
      <c r="BF558" s="17">
        <v>4.4077577181553099E-2</v>
      </c>
      <c r="BG558" s="17">
        <v>4.8382087655373697E-2</v>
      </c>
      <c r="BH558" s="17"/>
      <c r="BI558" s="17">
        <v>3.5482481021512101E-2</v>
      </c>
      <c r="BJ558" s="17">
        <v>2.9043031985463499E-2</v>
      </c>
      <c r="BK558" s="17">
        <v>3.8650742025105302E-2</v>
      </c>
      <c r="BL558" s="17">
        <v>2.5857029408757198E-2</v>
      </c>
      <c r="BM558" s="17">
        <v>9.8715973903205703E-2</v>
      </c>
      <c r="BN558" s="17"/>
      <c r="BO558" s="17">
        <v>3.0419759492347299E-2</v>
      </c>
      <c r="BP558" s="17">
        <v>3.2911686813238E-2</v>
      </c>
      <c r="BQ558" s="17">
        <v>2.5364973146021999E-2</v>
      </c>
      <c r="BR558" s="17">
        <v>2.8218841746342E-2</v>
      </c>
      <c r="BS558" s="17">
        <v>0.101959984727679</v>
      </c>
      <c r="BT558" s="17">
        <v>0.108253430390362</v>
      </c>
      <c r="BU558" s="17"/>
      <c r="BV558" s="17">
        <v>2.7461960400182801E-2</v>
      </c>
      <c r="BW558" s="17">
        <v>3.1975492087245101E-2</v>
      </c>
      <c r="BX558" s="17"/>
      <c r="BY558" s="17">
        <v>8.72999804314375E-3</v>
      </c>
      <c r="BZ558" s="17"/>
      <c r="CA558" s="17">
        <v>1.8521823554558101E-2</v>
      </c>
      <c r="CB558" s="17"/>
      <c r="CC558" s="17">
        <v>1.77388890197307E-2</v>
      </c>
    </row>
    <row r="559" spans="2:81" x14ac:dyDescent="0.3">
      <c r="B559" t="s">
        <v>192</v>
      </c>
      <c r="C559" s="17">
        <v>0.69825274507120005</v>
      </c>
      <c r="D559" s="17">
        <v>0.74172152594696705</v>
      </c>
      <c r="E559" s="17">
        <v>0.65664444132520405</v>
      </c>
      <c r="F559" s="17"/>
      <c r="G559" s="17">
        <v>0.66676185939583499</v>
      </c>
      <c r="H559" s="17">
        <v>0.70786449887474301</v>
      </c>
      <c r="I559" s="17">
        <v>0.63649219764987996</v>
      </c>
      <c r="J559" s="17">
        <v>0.67019267339330302</v>
      </c>
      <c r="K559" s="17">
        <v>0.71142637738486403</v>
      </c>
      <c r="L559" s="17">
        <v>0.77540637151981195</v>
      </c>
      <c r="M559" s="17"/>
      <c r="N559" s="17">
        <v>0.76168638728992299</v>
      </c>
      <c r="O559" s="17">
        <v>0.68317564153491905</v>
      </c>
      <c r="P559" s="17">
        <v>0.66997215379842801</v>
      </c>
      <c r="Q559" s="17">
        <v>0.672074069407949</v>
      </c>
      <c r="R559" s="17"/>
      <c r="S559" s="17">
        <v>0.68035876076215196</v>
      </c>
      <c r="T559" s="17">
        <v>0.69533456060484999</v>
      </c>
      <c r="U559" s="17">
        <v>0.70586034863291602</v>
      </c>
      <c r="V559" s="17">
        <v>0.68656678315209396</v>
      </c>
      <c r="W559" s="17">
        <v>0.71789314580844998</v>
      </c>
      <c r="X559" s="17">
        <v>0.65449633273178198</v>
      </c>
      <c r="Y559" s="17">
        <v>0.71189985051415605</v>
      </c>
      <c r="Z559" s="17">
        <v>0.70424862955364698</v>
      </c>
      <c r="AA559" s="17">
        <v>0.70350670033257201</v>
      </c>
      <c r="AB559" s="17">
        <v>0.74113612657800199</v>
      </c>
      <c r="AC559" s="17">
        <v>0.75611066122772297</v>
      </c>
      <c r="AD559" s="17">
        <v>0.60599378257692504</v>
      </c>
      <c r="AE559" s="17"/>
      <c r="AF559" s="17">
        <v>0.30043494185391501</v>
      </c>
      <c r="AG559" s="17">
        <v>0.67980089399409405</v>
      </c>
      <c r="AH559" s="17">
        <v>0.67582280280696405</v>
      </c>
      <c r="AI559" s="17">
        <v>0.67432062302668205</v>
      </c>
      <c r="AJ559" s="17">
        <v>0.72642383342234396</v>
      </c>
      <c r="AK559" s="17">
        <v>0.65941293023349901</v>
      </c>
      <c r="AL559" s="17">
        <v>0.715190685022283</v>
      </c>
      <c r="AM559" s="17">
        <v>0.70643474275863005</v>
      </c>
      <c r="AN559" s="17">
        <v>0.68515816721818201</v>
      </c>
      <c r="AO559" s="17">
        <v>0.73270038984325403</v>
      </c>
      <c r="AP559" s="17">
        <v>0.71799871100716195</v>
      </c>
      <c r="AQ559" s="17">
        <v>0.73844389465459703</v>
      </c>
      <c r="AR559" s="17">
        <v>0.74085371017355095</v>
      </c>
      <c r="AS559" s="17">
        <v>0.63543963891350796</v>
      </c>
      <c r="AT559" s="17">
        <v>0.68094739489354505</v>
      </c>
      <c r="AU559" s="17">
        <v>0.75348331211242403</v>
      </c>
      <c r="AV559" s="17"/>
      <c r="AW559" s="17">
        <v>0.72536840957820503</v>
      </c>
      <c r="AX559" s="17">
        <v>0.657697380154036</v>
      </c>
      <c r="AY559" s="17"/>
      <c r="AZ559" s="17">
        <v>0.68489537257078703</v>
      </c>
      <c r="BA559" s="17">
        <v>0.70122770804077905</v>
      </c>
      <c r="BB559" s="17"/>
      <c r="BC559" s="17">
        <v>0.69676811782147596</v>
      </c>
      <c r="BD559" s="17">
        <v>0.69701473982831796</v>
      </c>
      <c r="BE559" s="17"/>
      <c r="BF559" s="17">
        <v>0.63126142047155398</v>
      </c>
      <c r="BG559" s="17">
        <v>0.70363601287156397</v>
      </c>
      <c r="BH559" s="17"/>
      <c r="BI559" s="17">
        <v>0.722839312100513</v>
      </c>
      <c r="BJ559" s="17">
        <v>0.75152227469164801</v>
      </c>
      <c r="BK559" s="17">
        <v>0.70927747528295204</v>
      </c>
      <c r="BL559" s="17">
        <v>0.67485205571931905</v>
      </c>
      <c r="BM559" s="17">
        <v>0.60041314436231796</v>
      </c>
      <c r="BN559" s="17"/>
      <c r="BO559" s="17">
        <v>0.78335890490251303</v>
      </c>
      <c r="BP559" s="17">
        <v>0.724945866899394</v>
      </c>
      <c r="BQ559" s="17">
        <v>0.73704702958151302</v>
      </c>
      <c r="BR559" s="17">
        <v>0.69703649203308604</v>
      </c>
      <c r="BS559" s="17">
        <v>0.58119706909879998</v>
      </c>
      <c r="BT559" s="17">
        <v>0.55482862464984195</v>
      </c>
      <c r="BU559" s="17"/>
      <c r="BV559" s="17">
        <v>0.78198914820561205</v>
      </c>
      <c r="BW559" s="17">
        <v>0.69501446578692805</v>
      </c>
      <c r="BX559" s="17"/>
      <c r="BY559" s="17">
        <v>0.72506263148679595</v>
      </c>
      <c r="BZ559" s="17"/>
      <c r="CA559" s="17">
        <v>0.77099674742538804</v>
      </c>
      <c r="CB559" s="17"/>
      <c r="CC559" s="17">
        <v>0.77479838024660697</v>
      </c>
    </row>
    <row r="560" spans="2:81" x14ac:dyDescent="0.3">
      <c r="B560" t="s">
        <v>193</v>
      </c>
      <c r="C560" s="17">
        <v>6.6957150542700503E-2</v>
      </c>
      <c r="D560" s="17">
        <v>5.88194775786487E-2</v>
      </c>
      <c r="E560" s="17">
        <v>7.5166989687701899E-2</v>
      </c>
      <c r="F560" s="17"/>
      <c r="G560" s="17">
        <v>8.6947232723339193E-2</v>
      </c>
      <c r="H560" s="17">
        <v>4.9764422283379399E-2</v>
      </c>
      <c r="I560" s="17">
        <v>9.5079835013937006E-2</v>
      </c>
      <c r="J560" s="17">
        <v>6.3854645259215401E-2</v>
      </c>
      <c r="K560" s="17">
        <v>7.4345000094089397E-2</v>
      </c>
      <c r="L560" s="17">
        <v>4.2363402355134097E-2</v>
      </c>
      <c r="M560" s="17"/>
      <c r="N560" s="17">
        <v>3.4939855739529402E-2</v>
      </c>
      <c r="O560" s="17">
        <v>7.8182502582316696E-2</v>
      </c>
      <c r="P560" s="17">
        <v>8.3167395831292595E-2</v>
      </c>
      <c r="Q560" s="17">
        <v>7.6122936900545599E-2</v>
      </c>
      <c r="R560" s="17"/>
      <c r="S560" s="17">
        <v>4.3125968926454199E-2</v>
      </c>
      <c r="T560" s="17">
        <v>7.4218856705990405E-2</v>
      </c>
      <c r="U560" s="17">
        <v>6.5709760137854803E-2</v>
      </c>
      <c r="V560" s="17">
        <v>9.4555589776904397E-2</v>
      </c>
      <c r="W560" s="17">
        <v>4.0635293259612099E-2</v>
      </c>
      <c r="X560" s="17">
        <v>7.7445951742476898E-2</v>
      </c>
      <c r="Y560" s="17">
        <v>9.9180400365353694E-2</v>
      </c>
      <c r="Z560" s="17">
        <v>6.2826974665585206E-2</v>
      </c>
      <c r="AA560" s="17">
        <v>6.5773073059495701E-2</v>
      </c>
      <c r="AB560" s="17">
        <v>7.1362292105445702E-2</v>
      </c>
      <c r="AC560" s="17">
        <v>1.7808293362006102E-2</v>
      </c>
      <c r="AD560" s="17">
        <v>8.8866339107094003E-2</v>
      </c>
      <c r="AE560" s="17"/>
      <c r="AF560" s="17">
        <v>0.289516631636488</v>
      </c>
      <c r="AG560" s="17">
        <v>4.3671620516892197E-2</v>
      </c>
      <c r="AH560" s="17">
        <v>6.9616697559352902E-2</v>
      </c>
      <c r="AI560" s="17">
        <v>8.2063551163201104E-2</v>
      </c>
      <c r="AJ560" s="17">
        <v>6.3742136610736494E-2</v>
      </c>
      <c r="AK560" s="17">
        <v>8.4383341265271194E-2</v>
      </c>
      <c r="AL560" s="17">
        <v>4.97898873898827E-2</v>
      </c>
      <c r="AM560" s="17">
        <v>6.5787339945354906E-2</v>
      </c>
      <c r="AN560" s="17">
        <v>0.103232163756067</v>
      </c>
      <c r="AO560" s="17">
        <v>4.3367119471224999E-2</v>
      </c>
      <c r="AP560" s="17">
        <v>4.1752545979956202E-2</v>
      </c>
      <c r="AQ560" s="17">
        <v>5.3085017730162699E-2</v>
      </c>
      <c r="AR560" s="17">
        <v>6.9573601222199702E-2</v>
      </c>
      <c r="AS560" s="17">
        <v>0.11028022257878201</v>
      </c>
      <c r="AT560" s="17">
        <v>0.106815945444674</v>
      </c>
      <c r="AU560" s="17">
        <v>5.0600411505729297E-2</v>
      </c>
      <c r="AV560" s="17"/>
      <c r="AW560" s="17">
        <v>5.9420817331234402E-2</v>
      </c>
      <c r="AX560" s="17">
        <v>7.7343632419303296E-2</v>
      </c>
      <c r="AY560" s="17"/>
      <c r="AZ560" s="17">
        <v>6.2704616547209699E-2</v>
      </c>
      <c r="BA560" s="17">
        <v>6.7904277768737697E-2</v>
      </c>
      <c r="BB560" s="17"/>
      <c r="BC560" s="17">
        <v>5.9983575497736502E-2</v>
      </c>
      <c r="BD560" s="17">
        <v>7.12771027165615E-2</v>
      </c>
      <c r="BE560" s="17"/>
      <c r="BF560" s="17">
        <v>7.2532949831245294E-2</v>
      </c>
      <c r="BG560" s="17">
        <v>6.6509092216481505E-2</v>
      </c>
      <c r="BH560" s="17"/>
      <c r="BI560" s="17">
        <v>5.2014731818937801E-2</v>
      </c>
      <c r="BJ560" s="17">
        <v>5.12494090048446E-2</v>
      </c>
      <c r="BK560" s="17">
        <v>6.9432151155765107E-2</v>
      </c>
      <c r="BL560" s="17">
        <v>0.10300808076243199</v>
      </c>
      <c r="BM560" s="17">
        <v>0.108117396354905</v>
      </c>
      <c r="BN560" s="17"/>
      <c r="BO560" s="17">
        <v>4.1601717615408297E-2</v>
      </c>
      <c r="BP560" s="17">
        <v>5.5434890611349499E-2</v>
      </c>
      <c r="BQ560" s="17">
        <v>6.4003006792850606E-2</v>
      </c>
      <c r="BR560" s="17">
        <v>7.5823952475450707E-2</v>
      </c>
      <c r="BS560" s="17">
        <v>7.8027514569116899E-2</v>
      </c>
      <c r="BT560" s="17">
        <v>8.2636217065699999E-2</v>
      </c>
      <c r="BU560" s="17"/>
      <c r="BV560" s="17">
        <v>4.5853908543189E-2</v>
      </c>
      <c r="BW560" s="17">
        <v>6.1256602847456001E-2</v>
      </c>
      <c r="BX560" s="17"/>
      <c r="BY560" s="17">
        <v>3.98624659021398E-2</v>
      </c>
      <c r="BZ560" s="17"/>
      <c r="CA560" s="17">
        <v>6.0598579595133602E-2</v>
      </c>
      <c r="CB560" s="17"/>
      <c r="CC560" s="17">
        <v>5.8705377005122003E-2</v>
      </c>
    </row>
    <row r="561" spans="2:81" x14ac:dyDescent="0.3">
      <c r="B561" t="s">
        <v>194</v>
      </c>
      <c r="C561" s="17">
        <v>0.63129559452849904</v>
      </c>
      <c r="D561" s="17">
        <v>0.68290204836831903</v>
      </c>
      <c r="E561" s="17">
        <v>0.58147745163750197</v>
      </c>
      <c r="F561" s="17"/>
      <c r="G561" s="17">
        <v>0.57981462667249495</v>
      </c>
      <c r="H561" s="17">
        <v>0.65810007659136405</v>
      </c>
      <c r="I561" s="17">
        <v>0.54141236263594295</v>
      </c>
      <c r="J561" s="17">
        <v>0.60633802813408799</v>
      </c>
      <c r="K561" s="17">
        <v>0.63708137729077496</v>
      </c>
      <c r="L561" s="17">
        <v>0.73304296916467704</v>
      </c>
      <c r="M561" s="17"/>
      <c r="N561" s="17">
        <v>0.72674653155039404</v>
      </c>
      <c r="O561" s="17">
        <v>0.60499313895260198</v>
      </c>
      <c r="P561" s="17">
        <v>0.58680475796713505</v>
      </c>
      <c r="Q561" s="17">
        <v>0.59595113250740295</v>
      </c>
      <c r="R561" s="17"/>
      <c r="S561" s="17">
        <v>0.63723279183569803</v>
      </c>
      <c r="T561" s="17">
        <v>0.62111570389885995</v>
      </c>
      <c r="U561" s="17">
        <v>0.64015058849506101</v>
      </c>
      <c r="V561" s="17">
        <v>0.59201119337518904</v>
      </c>
      <c r="W561" s="17">
        <v>0.67725785254883797</v>
      </c>
      <c r="X561" s="17">
        <v>0.57705038098930606</v>
      </c>
      <c r="Y561" s="17">
        <v>0.61271945014880203</v>
      </c>
      <c r="Z561" s="17">
        <v>0.64142165488806202</v>
      </c>
      <c r="AA561" s="17">
        <v>0.63773362727307703</v>
      </c>
      <c r="AB561" s="17">
        <v>0.66977383447255601</v>
      </c>
      <c r="AC561" s="17">
        <v>0.73830236786571701</v>
      </c>
      <c r="AD561" s="17">
        <v>0.51712744346983097</v>
      </c>
      <c r="AE561" s="17"/>
      <c r="AF561" s="17">
        <v>1.0918310217427099E-2</v>
      </c>
      <c r="AG561" s="17">
        <v>0.63612927347720205</v>
      </c>
      <c r="AH561" s="17">
        <v>0.60620610524761098</v>
      </c>
      <c r="AI561" s="17">
        <v>0.59225707186348098</v>
      </c>
      <c r="AJ561" s="17">
        <v>0.66268169681160705</v>
      </c>
      <c r="AK561" s="17">
        <v>0.57502958896822698</v>
      </c>
      <c r="AL561" s="17">
        <v>0.66540079763240001</v>
      </c>
      <c r="AM561" s="17">
        <v>0.64064740281327504</v>
      </c>
      <c r="AN561" s="17">
        <v>0.58192600346211498</v>
      </c>
      <c r="AO561" s="17">
        <v>0.68933327037202896</v>
      </c>
      <c r="AP561" s="17">
        <v>0.67624616502720603</v>
      </c>
      <c r="AQ561" s="17">
        <v>0.68535887692443498</v>
      </c>
      <c r="AR561" s="17">
        <v>0.67128010895135104</v>
      </c>
      <c r="AS561" s="17">
        <v>0.52515941633472696</v>
      </c>
      <c r="AT561" s="17">
        <v>0.57413144944886996</v>
      </c>
      <c r="AU561" s="17">
        <v>0.70288290060669401</v>
      </c>
      <c r="AV561" s="17"/>
      <c r="AW561" s="17">
        <v>0.66594759224697098</v>
      </c>
      <c r="AX561" s="17">
        <v>0.58035374773473203</v>
      </c>
      <c r="AY561" s="17"/>
      <c r="AZ561" s="17">
        <v>0.62219075602357798</v>
      </c>
      <c r="BA561" s="17">
        <v>0.63332343027204097</v>
      </c>
      <c r="BB561" s="17"/>
      <c r="BC561" s="17">
        <v>0.63678454232373904</v>
      </c>
      <c r="BD561" s="17">
        <v>0.62573763711175601</v>
      </c>
      <c r="BE561" s="17"/>
      <c r="BF561" s="17">
        <v>0.55872847064030795</v>
      </c>
      <c r="BG561" s="17">
        <v>0.63712692065508203</v>
      </c>
      <c r="BH561" s="17"/>
      <c r="BI561" s="17">
        <v>0.67082458028157499</v>
      </c>
      <c r="BJ561" s="17">
        <v>0.70027286568680303</v>
      </c>
      <c r="BK561" s="17">
        <v>0.63984532412718698</v>
      </c>
      <c r="BL561" s="17">
        <v>0.57184397495688799</v>
      </c>
      <c r="BM561" s="17">
        <v>0.49229574800741399</v>
      </c>
      <c r="BN561" s="17"/>
      <c r="BO561" s="17">
        <v>0.74175718728710505</v>
      </c>
      <c r="BP561" s="17">
        <v>0.66951097628804401</v>
      </c>
      <c r="BQ561" s="17">
        <v>0.67304402278866204</v>
      </c>
      <c r="BR561" s="17">
        <v>0.621212539557636</v>
      </c>
      <c r="BS561" s="17">
        <v>0.50316955452968304</v>
      </c>
      <c r="BT561" s="17">
        <v>0.47219240758414199</v>
      </c>
      <c r="BU561" s="17"/>
      <c r="BV561" s="17">
        <v>0.736135239662423</v>
      </c>
      <c r="BW561" s="17">
        <v>0.63375786293947201</v>
      </c>
      <c r="BX561" s="17"/>
      <c r="BY561" s="17">
        <v>0.68520016558465602</v>
      </c>
      <c r="BZ561" s="17"/>
      <c r="CA561" s="17">
        <v>0.710398167830255</v>
      </c>
      <c r="CB561" s="17"/>
      <c r="CC561" s="17">
        <v>0.71609300324148495</v>
      </c>
    </row>
    <row r="562" spans="2:81" x14ac:dyDescent="0.3">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c r="CB562" s="17"/>
      <c r="CC562" s="17"/>
    </row>
    <row r="563" spans="2:81" x14ac:dyDescent="0.3">
      <c r="B563" s="6" t="s">
        <v>286</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c r="CB563" s="17"/>
      <c r="CC563" s="17"/>
    </row>
    <row r="564" spans="2:81" x14ac:dyDescent="0.3">
      <c r="B564" s="24" t="s">
        <v>94</v>
      </c>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row>
    <row r="565" spans="2:81" x14ac:dyDescent="0.3">
      <c r="B565" t="s">
        <v>230</v>
      </c>
      <c r="C565" s="17">
        <v>0.170634245746176</v>
      </c>
      <c r="D565" s="17">
        <v>0.20019952831437399</v>
      </c>
      <c r="E565" s="17">
        <v>0.13951411109223999</v>
      </c>
      <c r="F565" s="17"/>
      <c r="G565" s="17">
        <v>0.26477376168285799</v>
      </c>
      <c r="H565" s="17">
        <v>0.228405643103782</v>
      </c>
      <c r="I565" s="17">
        <v>0.22841652108015201</v>
      </c>
      <c r="J565" s="17">
        <v>0.117283598120479</v>
      </c>
      <c r="K565" s="17">
        <v>0.117634811039008</v>
      </c>
      <c r="L565" s="17">
        <v>9.2760549545607807E-2</v>
      </c>
      <c r="M565" s="17"/>
      <c r="N565" s="17">
        <v>0.192637622733453</v>
      </c>
      <c r="O565" s="17">
        <v>0.145870156020112</v>
      </c>
      <c r="P565" s="17">
        <v>0.17278697549247901</v>
      </c>
      <c r="Q565" s="17">
        <v>0.17209421930118399</v>
      </c>
      <c r="R565" s="17"/>
      <c r="S565" s="17">
        <v>0.24181086518511799</v>
      </c>
      <c r="T565" s="17">
        <v>0.119028866449398</v>
      </c>
      <c r="U565" s="17">
        <v>0.107528464714718</v>
      </c>
      <c r="V565" s="17">
        <v>0.176431074383539</v>
      </c>
      <c r="W565" s="17">
        <v>0.15087226527898401</v>
      </c>
      <c r="X565" s="17">
        <v>0.20610564442733201</v>
      </c>
      <c r="Y565" s="17">
        <v>0.15478896572433101</v>
      </c>
      <c r="Z565" s="17">
        <v>0.18065187658699799</v>
      </c>
      <c r="AA565" s="17">
        <v>0.16217066137524599</v>
      </c>
      <c r="AB565" s="17">
        <v>0.18632506725057599</v>
      </c>
      <c r="AC565" s="17">
        <v>0.17361648084096301</v>
      </c>
      <c r="AD565" s="17">
        <v>0.160782289373541</v>
      </c>
      <c r="AE565" s="17"/>
      <c r="AF565" s="17">
        <v>0.100999870063611</v>
      </c>
      <c r="AG565" s="17">
        <v>0.27171018326201701</v>
      </c>
      <c r="AH565" s="17">
        <v>0.155004158304101</v>
      </c>
      <c r="AI565" s="17">
        <v>0.155374756720941</v>
      </c>
      <c r="AJ565" s="17">
        <v>0.20318666493829299</v>
      </c>
      <c r="AK565" s="17">
        <v>0.151527011898446</v>
      </c>
      <c r="AL565" s="17">
        <v>0.14824837419127601</v>
      </c>
      <c r="AM565" s="17">
        <v>0.170272705741185</v>
      </c>
      <c r="AN565" s="17">
        <v>0.111942654654103</v>
      </c>
      <c r="AO565" s="17">
        <v>0.22274998259651399</v>
      </c>
      <c r="AP565" s="17">
        <v>0.14158060293795199</v>
      </c>
      <c r="AQ565" s="17">
        <v>0.15061886278998701</v>
      </c>
      <c r="AR565" s="17">
        <v>0.14822059135103899</v>
      </c>
      <c r="AS565" s="17">
        <v>0.177651395427086</v>
      </c>
      <c r="AT565" s="17">
        <v>0.24553836818522601</v>
      </c>
      <c r="AU565" s="17">
        <v>0.28966799964423301</v>
      </c>
      <c r="AV565" s="17"/>
      <c r="AW565" s="17">
        <v>0.17202715056224899</v>
      </c>
      <c r="AX565" s="17">
        <v>0.16984982885907801</v>
      </c>
      <c r="AY565" s="17"/>
      <c r="AZ565" s="17">
        <v>0.17564198765232999</v>
      </c>
      <c r="BA565" s="17">
        <v>0.16951891810733399</v>
      </c>
      <c r="BB565" s="17"/>
      <c r="BC565" s="17">
        <v>0.217738165378808</v>
      </c>
      <c r="BD565" s="17">
        <v>0.134281567171426</v>
      </c>
      <c r="BE565" s="17"/>
      <c r="BF565" s="17">
        <v>0.22775736764715401</v>
      </c>
      <c r="BG565" s="17">
        <v>0.16604396387574699</v>
      </c>
      <c r="BH565" s="17"/>
      <c r="BI565" s="17">
        <v>0.14091427876347501</v>
      </c>
      <c r="BJ565" s="17">
        <v>0.21038810764443699</v>
      </c>
      <c r="BK565" s="17">
        <v>0.176954067957209</v>
      </c>
      <c r="BL565" s="17">
        <v>0.11709369960767101</v>
      </c>
      <c r="BM565" s="17">
        <v>0.20223242931170499</v>
      </c>
      <c r="BN565" s="17"/>
      <c r="BO565" s="17">
        <v>0.21464988556359799</v>
      </c>
      <c r="BP565" s="17">
        <v>0.17161753464994101</v>
      </c>
      <c r="BQ565" s="17">
        <v>0.179251670023861</v>
      </c>
      <c r="BR565" s="17">
        <v>0.16764060854076299</v>
      </c>
      <c r="BS565" s="17">
        <v>0.170441749716149</v>
      </c>
      <c r="BT565" s="17">
        <v>6.4302910779179406E-2</v>
      </c>
      <c r="BU565" s="17"/>
      <c r="BV565" s="17">
        <v>0.19854280841293401</v>
      </c>
      <c r="BW565" s="17">
        <v>0.23235793349762801</v>
      </c>
      <c r="BX565" s="17"/>
      <c r="BY565" s="17">
        <v>0.25542254412668602</v>
      </c>
      <c r="BZ565" s="17"/>
      <c r="CA565" s="17">
        <v>0.241517253969182</v>
      </c>
      <c r="CB565" s="17"/>
      <c r="CC565" s="17">
        <v>0.21658243631912499</v>
      </c>
    </row>
    <row r="566" spans="2:81" x14ac:dyDescent="0.3">
      <c r="B566" t="s">
        <v>231</v>
      </c>
      <c r="C566" s="17">
        <v>0.37243532206726998</v>
      </c>
      <c r="D566" s="17">
        <v>0.39128344079580801</v>
      </c>
      <c r="E566" s="17">
        <v>0.35448165522506703</v>
      </c>
      <c r="F566" s="17"/>
      <c r="G566" s="17">
        <v>0.42115911729806099</v>
      </c>
      <c r="H566" s="17">
        <v>0.46527010275037101</v>
      </c>
      <c r="I566" s="17">
        <v>0.37349657601862701</v>
      </c>
      <c r="J566" s="17">
        <v>0.38620228481903601</v>
      </c>
      <c r="K566" s="17">
        <v>0.29242439101770601</v>
      </c>
      <c r="L566" s="17">
        <v>0.30606405643506401</v>
      </c>
      <c r="M566" s="17"/>
      <c r="N566" s="17">
        <v>0.35982841571155799</v>
      </c>
      <c r="O566" s="17">
        <v>0.38973155640232898</v>
      </c>
      <c r="P566" s="17">
        <v>0.34411390617823101</v>
      </c>
      <c r="Q566" s="17">
        <v>0.39360449485710303</v>
      </c>
      <c r="R566" s="17"/>
      <c r="S566" s="17">
        <v>0.40149485000672802</v>
      </c>
      <c r="T566" s="17">
        <v>0.35005833578409601</v>
      </c>
      <c r="U566" s="17">
        <v>0.42021999013893402</v>
      </c>
      <c r="V566" s="17">
        <v>0.31643150946808102</v>
      </c>
      <c r="W566" s="17">
        <v>0.38390684701824102</v>
      </c>
      <c r="X566" s="17">
        <v>0.37161035052192198</v>
      </c>
      <c r="Y566" s="17">
        <v>0.38584471752579103</v>
      </c>
      <c r="Z566" s="17">
        <v>0.34294843749383103</v>
      </c>
      <c r="AA566" s="17">
        <v>0.36220928250076601</v>
      </c>
      <c r="AB566" s="17">
        <v>0.37802980941881698</v>
      </c>
      <c r="AC566" s="17">
        <v>0.424206810104163</v>
      </c>
      <c r="AD566" s="17">
        <v>0.28796453739523697</v>
      </c>
      <c r="AE566" s="17"/>
      <c r="AF566" s="17">
        <v>0.49400564452903001</v>
      </c>
      <c r="AG566" s="17">
        <v>0.38213628955328099</v>
      </c>
      <c r="AH566" s="17">
        <v>0.33456284247422102</v>
      </c>
      <c r="AI566" s="17">
        <v>0.35658951035495701</v>
      </c>
      <c r="AJ566" s="17">
        <v>0.33821391037797699</v>
      </c>
      <c r="AK566" s="17">
        <v>0.40111761787821798</v>
      </c>
      <c r="AL566" s="17">
        <v>0.386387514793674</v>
      </c>
      <c r="AM566" s="17">
        <v>0.29773795612588699</v>
      </c>
      <c r="AN566" s="17">
        <v>0.38918795918163401</v>
      </c>
      <c r="AO566" s="17">
        <v>0.32461820945002101</v>
      </c>
      <c r="AP566" s="17">
        <v>0.41805332483809199</v>
      </c>
      <c r="AQ566" s="17">
        <v>0.44831364691669301</v>
      </c>
      <c r="AR566" s="17">
        <v>0.45435865877509402</v>
      </c>
      <c r="AS566" s="17">
        <v>0.42946194670160098</v>
      </c>
      <c r="AT566" s="17">
        <v>0.30127431092476398</v>
      </c>
      <c r="AU566" s="17">
        <v>0.44762496645089001</v>
      </c>
      <c r="AV566" s="17"/>
      <c r="AW566" s="17">
        <v>0.36781589342945198</v>
      </c>
      <c r="AX566" s="17">
        <v>0.37939293379627198</v>
      </c>
      <c r="AY566" s="17"/>
      <c r="AZ566" s="17">
        <v>0.37982264922665798</v>
      </c>
      <c r="BA566" s="17">
        <v>0.370790011603505</v>
      </c>
      <c r="BB566" s="17"/>
      <c r="BC566" s="17">
        <v>0.381736155045725</v>
      </c>
      <c r="BD566" s="17">
        <v>0.36842691501997399</v>
      </c>
      <c r="BE566" s="17"/>
      <c r="BF566" s="17">
        <v>0.41506261863320398</v>
      </c>
      <c r="BG566" s="17">
        <v>0.36900989117168298</v>
      </c>
      <c r="BH566" s="17"/>
      <c r="BI566" s="17">
        <v>0.334606017790405</v>
      </c>
      <c r="BJ566" s="17">
        <v>0.448904195178359</v>
      </c>
      <c r="BK566" s="17">
        <v>0.40313338255486297</v>
      </c>
      <c r="BL566" s="17">
        <v>0.30995649340201697</v>
      </c>
      <c r="BM566" s="17">
        <v>0.30708918230451898</v>
      </c>
      <c r="BN566" s="17"/>
      <c r="BO566" s="17">
        <v>0.45390051609034698</v>
      </c>
      <c r="BP566" s="17">
        <v>0.35021020974387901</v>
      </c>
      <c r="BQ566" s="17">
        <v>0.39551678768311499</v>
      </c>
      <c r="BR566" s="17">
        <v>0.32288785639045298</v>
      </c>
      <c r="BS566" s="17">
        <v>0.33879290495390202</v>
      </c>
      <c r="BT566" s="17">
        <v>0.394490088443328</v>
      </c>
      <c r="BU566" s="17"/>
      <c r="BV566" s="17">
        <v>0.46157867741395298</v>
      </c>
      <c r="BW566" s="17">
        <v>0.42539645915132601</v>
      </c>
      <c r="BX566" s="17"/>
      <c r="BY566" s="17">
        <v>0.42772189033358898</v>
      </c>
      <c r="BZ566" s="17"/>
      <c r="CA566" s="17">
        <v>0.49168846445778702</v>
      </c>
      <c r="CB566" s="17"/>
      <c r="CC566" s="17">
        <v>0.48207319605856902</v>
      </c>
    </row>
    <row r="567" spans="2:81" x14ac:dyDescent="0.3">
      <c r="B567" t="s">
        <v>232</v>
      </c>
      <c r="C567" s="17">
        <v>0.258612435098862</v>
      </c>
      <c r="D567" s="17">
        <v>0.22081405184854</v>
      </c>
      <c r="E567" s="17">
        <v>0.29653936596261599</v>
      </c>
      <c r="F567" s="17"/>
      <c r="G567" s="17">
        <v>0.19821315119952901</v>
      </c>
      <c r="H567" s="17">
        <v>0.168047160281076</v>
      </c>
      <c r="I567" s="17">
        <v>0.24355797670765</v>
      </c>
      <c r="J567" s="17">
        <v>0.266041452747246</v>
      </c>
      <c r="K567" s="17">
        <v>0.30436099461298399</v>
      </c>
      <c r="L567" s="17">
        <v>0.34804997798709703</v>
      </c>
      <c r="M567" s="17"/>
      <c r="N567" s="17">
        <v>0.24639216804602601</v>
      </c>
      <c r="O567" s="17">
        <v>0.27245963552660701</v>
      </c>
      <c r="P567" s="17">
        <v>0.27192872854212302</v>
      </c>
      <c r="Q567" s="17">
        <v>0.24418848460552101</v>
      </c>
      <c r="R567" s="17"/>
      <c r="S567" s="17">
        <v>0.22395410937163501</v>
      </c>
      <c r="T567" s="17">
        <v>0.30042807420609402</v>
      </c>
      <c r="U567" s="17">
        <v>0.25900085160966402</v>
      </c>
      <c r="V567" s="17">
        <v>0.25395966213008703</v>
      </c>
      <c r="W567" s="17">
        <v>0.26389815494651298</v>
      </c>
      <c r="X567" s="17">
        <v>0.24500838687523099</v>
      </c>
      <c r="Y567" s="17">
        <v>0.27588413226529601</v>
      </c>
      <c r="Z567" s="17">
        <v>0.31580360539909702</v>
      </c>
      <c r="AA567" s="17">
        <v>0.25888031191692601</v>
      </c>
      <c r="AB567" s="17">
        <v>0.24282671196365199</v>
      </c>
      <c r="AC567" s="17">
        <v>0.210134015452247</v>
      </c>
      <c r="AD567" s="17">
        <v>0.285548705017799</v>
      </c>
      <c r="AE567" s="17"/>
      <c r="AF567" s="17">
        <v>0.21164385028258201</v>
      </c>
      <c r="AG567" s="17">
        <v>0.19496237058124499</v>
      </c>
      <c r="AH567" s="17">
        <v>0.25163369828967402</v>
      </c>
      <c r="AI567" s="17">
        <v>0.29386330318911102</v>
      </c>
      <c r="AJ567" s="17">
        <v>0.31646533141738598</v>
      </c>
      <c r="AK567" s="17">
        <v>0.247346293902276</v>
      </c>
      <c r="AL567" s="17">
        <v>0.28257123039865301</v>
      </c>
      <c r="AM567" s="17">
        <v>0.323927490279388</v>
      </c>
      <c r="AN567" s="17">
        <v>0.30893831022520002</v>
      </c>
      <c r="AO567" s="17">
        <v>0.25521051703773401</v>
      </c>
      <c r="AP567" s="17">
        <v>0.25820897075424598</v>
      </c>
      <c r="AQ567" s="17">
        <v>0.21652994355760799</v>
      </c>
      <c r="AR567" s="17">
        <v>0.22201868284118101</v>
      </c>
      <c r="AS567" s="17">
        <v>0.194792591742521</v>
      </c>
      <c r="AT567" s="17">
        <v>0.186908835248602</v>
      </c>
      <c r="AU567" s="17">
        <v>0.12531945063335201</v>
      </c>
      <c r="AV567" s="17"/>
      <c r="AW567" s="17">
        <v>0.26839443792728401</v>
      </c>
      <c r="AX567" s="17">
        <v>0.243679265154011</v>
      </c>
      <c r="AY567" s="17"/>
      <c r="AZ567" s="17">
        <v>0.26319674237781998</v>
      </c>
      <c r="BA567" s="17">
        <v>0.25759141510442501</v>
      </c>
      <c r="BB567" s="17"/>
      <c r="BC567" s="17">
        <v>0.23569378554033499</v>
      </c>
      <c r="BD567" s="17">
        <v>0.27470152635053202</v>
      </c>
      <c r="BE567" s="17"/>
      <c r="BF567" s="17">
        <v>0.25019683069986898</v>
      </c>
      <c r="BG567" s="17">
        <v>0.25928869359132301</v>
      </c>
      <c r="BH567" s="17"/>
      <c r="BI567" s="17">
        <v>0.29110954165098601</v>
      </c>
      <c r="BJ567" s="17">
        <v>0.21493722025301501</v>
      </c>
      <c r="BK567" s="17">
        <v>0.25162418059700198</v>
      </c>
      <c r="BL567" s="17">
        <v>0.31495439333641201</v>
      </c>
      <c r="BM567" s="17">
        <v>0.26196716742947801</v>
      </c>
      <c r="BN567" s="17"/>
      <c r="BO567" s="17">
        <v>0.21267481287273299</v>
      </c>
      <c r="BP567" s="17">
        <v>0.26703704350554203</v>
      </c>
      <c r="BQ567" s="17">
        <v>0.21787743525268999</v>
      </c>
      <c r="BR567" s="17">
        <v>0.29061104695248202</v>
      </c>
      <c r="BS567" s="17">
        <v>0.29294455724285401</v>
      </c>
      <c r="BT567" s="17">
        <v>0.26618467825563402</v>
      </c>
      <c r="BU567" s="17"/>
      <c r="BV567" s="17">
        <v>0.21521638394516099</v>
      </c>
      <c r="BW567" s="17">
        <v>0.21441944711946001</v>
      </c>
      <c r="BX567" s="17"/>
      <c r="BY567" s="17">
        <v>0.2194561339337</v>
      </c>
      <c r="BZ567" s="17"/>
      <c r="CA567" s="17">
        <v>0.17937424121635601</v>
      </c>
      <c r="CB567" s="17"/>
      <c r="CC567" s="17">
        <v>0.20085755187770901</v>
      </c>
    </row>
    <row r="568" spans="2:81" x14ac:dyDescent="0.3">
      <c r="B568" t="s">
        <v>233</v>
      </c>
      <c r="C568" s="17">
        <v>8.8703595789579495E-2</v>
      </c>
      <c r="D568" s="17">
        <v>8.7562470995092803E-2</v>
      </c>
      <c r="E568" s="17">
        <v>9.01676726292749E-2</v>
      </c>
      <c r="F568" s="17"/>
      <c r="G568" s="17">
        <v>5.1111532401718403E-2</v>
      </c>
      <c r="H568" s="17">
        <v>5.8472274118849102E-2</v>
      </c>
      <c r="I568" s="17">
        <v>7.6102699102330001E-2</v>
      </c>
      <c r="J568" s="17">
        <v>6.7042264307758198E-2</v>
      </c>
      <c r="K568" s="17">
        <v>0.13097273615482699</v>
      </c>
      <c r="L568" s="17">
        <v>0.13780302477971901</v>
      </c>
      <c r="M568" s="17"/>
      <c r="N568" s="17">
        <v>0.10489085677619001</v>
      </c>
      <c r="O568" s="17">
        <v>9.5180983909732106E-2</v>
      </c>
      <c r="P568" s="17">
        <v>8.1913168746807305E-2</v>
      </c>
      <c r="Q568" s="17">
        <v>6.9113236867032496E-2</v>
      </c>
      <c r="R568" s="17"/>
      <c r="S568" s="17">
        <v>5.9551365440412701E-2</v>
      </c>
      <c r="T568" s="17">
        <v>0.100219737278343</v>
      </c>
      <c r="U568" s="17">
        <v>0.107765725559458</v>
      </c>
      <c r="V568" s="17">
        <v>0.115169459827627</v>
      </c>
      <c r="W568" s="17">
        <v>6.1901296939475402E-2</v>
      </c>
      <c r="X568" s="17">
        <v>7.3987750515090794E-2</v>
      </c>
      <c r="Y568" s="17">
        <v>8.6862828644967693E-2</v>
      </c>
      <c r="Z568" s="17">
        <v>8.4676177837531202E-2</v>
      </c>
      <c r="AA568" s="17">
        <v>8.3703136051183805E-2</v>
      </c>
      <c r="AB568" s="17">
        <v>0.105155092874387</v>
      </c>
      <c r="AC568" s="17">
        <v>9.3828101931487495E-2</v>
      </c>
      <c r="AD568" s="17">
        <v>0.121631245384793</v>
      </c>
      <c r="AE568" s="17"/>
      <c r="AF568" s="17">
        <v>8.8927453862851502E-2</v>
      </c>
      <c r="AG568" s="17">
        <v>7.2180127236007793E-2</v>
      </c>
      <c r="AH568" s="17">
        <v>9.58062095351635E-2</v>
      </c>
      <c r="AI568" s="17">
        <v>3.8993663643304997E-2</v>
      </c>
      <c r="AJ568" s="17">
        <v>6.0358998090603203E-2</v>
      </c>
      <c r="AK568" s="17">
        <v>0.103857305420714</v>
      </c>
      <c r="AL568" s="17">
        <v>0.103796251857893</v>
      </c>
      <c r="AM568" s="17">
        <v>8.8175244741852801E-2</v>
      </c>
      <c r="AN568" s="17">
        <v>7.6404778728190903E-2</v>
      </c>
      <c r="AO568" s="17">
        <v>9.6563706782112901E-2</v>
      </c>
      <c r="AP568" s="17">
        <v>8.6827152118671799E-2</v>
      </c>
      <c r="AQ568" s="17">
        <v>0.103607022140914</v>
      </c>
      <c r="AR568" s="17">
        <v>0.102603599183674</v>
      </c>
      <c r="AS568" s="17">
        <v>7.4398035971515494E-2</v>
      </c>
      <c r="AT568" s="17">
        <v>0.122637812668055</v>
      </c>
      <c r="AU568" s="17">
        <v>7.7812348783924595E-2</v>
      </c>
      <c r="AV568" s="17"/>
      <c r="AW568" s="17">
        <v>9.51167766383548E-2</v>
      </c>
      <c r="AX568" s="17">
        <v>8.0025711292643395E-2</v>
      </c>
      <c r="AY568" s="17"/>
      <c r="AZ568" s="17">
        <v>9.1624776607795597E-2</v>
      </c>
      <c r="BA568" s="17">
        <v>8.8052988436870802E-2</v>
      </c>
      <c r="BB568" s="17"/>
      <c r="BC568" s="17">
        <v>7.0694976037917898E-2</v>
      </c>
      <c r="BD568" s="17">
        <v>0.101094195051848</v>
      </c>
      <c r="BE568" s="17"/>
      <c r="BF568" s="17">
        <v>3.5242573764746501E-2</v>
      </c>
      <c r="BG568" s="17">
        <v>9.29995997895115E-2</v>
      </c>
      <c r="BH568" s="17"/>
      <c r="BI568" s="17">
        <v>0.12516337530621299</v>
      </c>
      <c r="BJ568" s="17">
        <v>5.8598682082346601E-2</v>
      </c>
      <c r="BK568" s="17">
        <v>5.4971966277655999E-2</v>
      </c>
      <c r="BL568" s="17">
        <v>0.106225667286998</v>
      </c>
      <c r="BM568" s="17">
        <v>7.4874145763637601E-2</v>
      </c>
      <c r="BN568" s="17"/>
      <c r="BO568" s="17">
        <v>5.2927821464093402E-2</v>
      </c>
      <c r="BP568" s="17">
        <v>0.11978085059980401</v>
      </c>
      <c r="BQ568" s="17">
        <v>0.10315843679275601</v>
      </c>
      <c r="BR568" s="17">
        <v>9.4599471412262895E-2</v>
      </c>
      <c r="BS568" s="17">
        <v>6.8674295253517398E-2</v>
      </c>
      <c r="BT568" s="17">
        <v>9.0584234440002201E-2</v>
      </c>
      <c r="BU568" s="17"/>
      <c r="BV568" s="17">
        <v>5.64328011047317E-2</v>
      </c>
      <c r="BW568" s="17">
        <v>6.2615805412619893E-2</v>
      </c>
      <c r="BX568" s="17"/>
      <c r="BY568" s="17">
        <v>5.5160538868447302E-2</v>
      </c>
      <c r="BZ568" s="17"/>
      <c r="CA568" s="17">
        <v>4.93593050553831E-2</v>
      </c>
      <c r="CB568" s="17"/>
      <c r="CC568" s="17">
        <v>6.7369010137882199E-2</v>
      </c>
    </row>
    <row r="569" spans="2:81" x14ac:dyDescent="0.3">
      <c r="B569" t="s">
        <v>234</v>
      </c>
      <c r="C569" s="17">
        <v>3.88377374536562E-2</v>
      </c>
      <c r="D569" s="17">
        <v>4.4931782980499199E-2</v>
      </c>
      <c r="E569" s="17">
        <v>3.3040603907969E-2</v>
      </c>
      <c r="F569" s="17"/>
      <c r="G569" s="17">
        <v>1.02814502280226E-2</v>
      </c>
      <c r="H569" s="17">
        <v>1.8118053053029201E-2</v>
      </c>
      <c r="I569" s="17">
        <v>3.0671072876147801E-2</v>
      </c>
      <c r="J569" s="17">
        <v>5.4646329901326202E-2</v>
      </c>
      <c r="K569" s="17">
        <v>7.8201524819103904E-2</v>
      </c>
      <c r="L569" s="17">
        <v>4.2177361287523002E-2</v>
      </c>
      <c r="M569" s="17"/>
      <c r="N569" s="17">
        <v>3.4747607566312302E-2</v>
      </c>
      <c r="O569" s="17">
        <v>3.25357154993147E-2</v>
      </c>
      <c r="P569" s="17">
        <v>5.7461939433091601E-2</v>
      </c>
      <c r="Q569" s="17">
        <v>3.3724348005206302E-2</v>
      </c>
      <c r="R569" s="17"/>
      <c r="S569" s="17">
        <v>1.6672529835571801E-2</v>
      </c>
      <c r="T569" s="17">
        <v>6.1472974675349797E-2</v>
      </c>
      <c r="U569" s="17">
        <v>5.8506418771475797E-2</v>
      </c>
      <c r="V569" s="17">
        <v>5.0714025630955402E-2</v>
      </c>
      <c r="W569" s="17">
        <v>4.9407879865691097E-2</v>
      </c>
      <c r="X569" s="17">
        <v>3.07615806887209E-2</v>
      </c>
      <c r="Y569" s="17">
        <v>2.41442546055325E-2</v>
      </c>
      <c r="Z569" s="17">
        <v>5.53989432094672E-2</v>
      </c>
      <c r="AA569" s="17">
        <v>3.20165729305684E-2</v>
      </c>
      <c r="AB569" s="17">
        <v>2.7345162671251599E-2</v>
      </c>
      <c r="AC569" s="17">
        <v>3.4478356544962799E-2</v>
      </c>
      <c r="AD569" s="17">
        <v>3.9676607107768498E-2</v>
      </c>
      <c r="AE569" s="17"/>
      <c r="AF569" s="17">
        <v>0.104423181261926</v>
      </c>
      <c r="AG569" s="17">
        <v>9.7704350351120808E-3</v>
      </c>
      <c r="AH569" s="17">
        <v>2.8759737109945099E-2</v>
      </c>
      <c r="AI569" s="17">
        <v>5.9446128682229697E-2</v>
      </c>
      <c r="AJ569" s="17">
        <v>1.8040568342418701E-2</v>
      </c>
      <c r="AK569" s="17">
        <v>4.9955825318179901E-2</v>
      </c>
      <c r="AL569" s="17">
        <v>3.1925759060665401E-2</v>
      </c>
      <c r="AM569" s="17">
        <v>4.27029654862311E-2</v>
      </c>
      <c r="AN569" s="17">
        <v>6.2723887154016E-2</v>
      </c>
      <c r="AO569" s="17">
        <v>3.6727405762907298E-2</v>
      </c>
      <c r="AP569" s="17">
        <v>6.0286606687054503E-2</v>
      </c>
      <c r="AQ569" s="17">
        <v>3.6967524916943502E-2</v>
      </c>
      <c r="AR569" s="17">
        <v>3.9054944189439299E-2</v>
      </c>
      <c r="AS569" s="17">
        <v>4.6349964188853003E-2</v>
      </c>
      <c r="AT569" s="17">
        <v>2.59713400945829E-2</v>
      </c>
      <c r="AU569" s="17">
        <v>3.00807186589175E-2</v>
      </c>
      <c r="AV569" s="17"/>
      <c r="AW569" s="17">
        <v>3.8240914319513097E-2</v>
      </c>
      <c r="AX569" s="17">
        <v>3.8931978857387202E-2</v>
      </c>
      <c r="AY569" s="17"/>
      <c r="AZ569" s="17">
        <v>2.8895689666347601E-2</v>
      </c>
      <c r="BA569" s="17">
        <v>4.1052037010557298E-2</v>
      </c>
      <c r="BB569" s="17"/>
      <c r="BC569" s="17">
        <v>2.8171804429838299E-2</v>
      </c>
      <c r="BD569" s="17">
        <v>4.6062270343576101E-2</v>
      </c>
      <c r="BE569" s="17"/>
      <c r="BF569" s="17">
        <v>2.0075605812108599E-2</v>
      </c>
      <c r="BG569" s="17">
        <v>4.0345418929365703E-2</v>
      </c>
      <c r="BH569" s="17"/>
      <c r="BI569" s="17">
        <v>5.6869928152039E-2</v>
      </c>
      <c r="BJ569" s="17">
        <v>1.8080285323108299E-2</v>
      </c>
      <c r="BK569" s="17">
        <v>3.9722496500597698E-2</v>
      </c>
      <c r="BL569" s="17">
        <v>9.3889322312862497E-2</v>
      </c>
      <c r="BM569" s="17">
        <v>3.0527357746167098E-2</v>
      </c>
      <c r="BN569" s="17"/>
      <c r="BO569" s="17">
        <v>8.7912092564695499E-3</v>
      </c>
      <c r="BP569" s="17">
        <v>5.2309737097498199E-2</v>
      </c>
      <c r="BQ569" s="17">
        <v>3.5861143307643402E-2</v>
      </c>
      <c r="BR569" s="17">
        <v>8.0992015669241205E-2</v>
      </c>
      <c r="BS569" s="17">
        <v>2.38645475322447E-2</v>
      </c>
      <c r="BT569" s="17">
        <v>2.00144706110379E-2</v>
      </c>
      <c r="BU569" s="17"/>
      <c r="BV569" s="17">
        <v>1.0116363234618101E-2</v>
      </c>
      <c r="BW569" s="17">
        <v>3.2851206510745697E-2</v>
      </c>
      <c r="BX569" s="17"/>
      <c r="BY569" s="17">
        <v>1.97226410176955E-2</v>
      </c>
      <c r="BZ569" s="17"/>
      <c r="CA569" s="17">
        <v>1.04709678855767E-2</v>
      </c>
      <c r="CB569" s="17"/>
      <c r="CC569" s="17">
        <v>2.9603613355486599E-3</v>
      </c>
    </row>
    <row r="570" spans="2:81" x14ac:dyDescent="0.3">
      <c r="B570" t="s">
        <v>92</v>
      </c>
      <c r="C570" s="17">
        <v>7.0776663844455995E-2</v>
      </c>
      <c r="D570" s="17">
        <v>5.5208725065685402E-2</v>
      </c>
      <c r="E570" s="17">
        <v>8.6256591182832798E-2</v>
      </c>
      <c r="F570" s="17"/>
      <c r="G570" s="17">
        <v>5.4460987189811301E-2</v>
      </c>
      <c r="H570" s="17">
        <v>6.16867666928924E-2</v>
      </c>
      <c r="I570" s="17">
        <v>4.7755154215093097E-2</v>
      </c>
      <c r="J570" s="17">
        <v>0.108784070104155</v>
      </c>
      <c r="K570" s="17">
        <v>7.6405542356371398E-2</v>
      </c>
      <c r="L570" s="17">
        <v>7.3145029964989505E-2</v>
      </c>
      <c r="M570" s="17"/>
      <c r="N570" s="17">
        <v>6.1503329166460001E-2</v>
      </c>
      <c r="O570" s="17">
        <v>6.4221952641905097E-2</v>
      </c>
      <c r="P570" s="17">
        <v>7.1795281607268904E-2</v>
      </c>
      <c r="Q570" s="17">
        <v>8.7275216363952302E-2</v>
      </c>
      <c r="R570" s="17"/>
      <c r="S570" s="17">
        <v>5.6516280160533901E-2</v>
      </c>
      <c r="T570" s="17">
        <v>6.87920116067188E-2</v>
      </c>
      <c r="U570" s="17">
        <v>4.6978549205750703E-2</v>
      </c>
      <c r="V570" s="17">
        <v>8.7294268559710897E-2</v>
      </c>
      <c r="W570" s="17">
        <v>9.0013555951095198E-2</v>
      </c>
      <c r="X570" s="17">
        <v>7.2526286971703699E-2</v>
      </c>
      <c r="Y570" s="17">
        <v>7.2475101234082004E-2</v>
      </c>
      <c r="Z570" s="17">
        <v>2.0520959473075799E-2</v>
      </c>
      <c r="AA570" s="17">
        <v>0.10102003522531</v>
      </c>
      <c r="AB570" s="17">
        <v>6.0318155821317498E-2</v>
      </c>
      <c r="AC570" s="17">
        <v>6.3736235126177598E-2</v>
      </c>
      <c r="AD570" s="17">
        <v>0.10439661572086099</v>
      </c>
      <c r="AE570" s="17"/>
      <c r="AF570" s="17">
        <v>0</v>
      </c>
      <c r="AG570" s="17">
        <v>6.9240594332336605E-2</v>
      </c>
      <c r="AH570" s="17">
        <v>0.13423335428689601</v>
      </c>
      <c r="AI570" s="17">
        <v>9.5732637409455396E-2</v>
      </c>
      <c r="AJ570" s="17">
        <v>6.3734526833321703E-2</v>
      </c>
      <c r="AK570" s="17">
        <v>4.6195945582166102E-2</v>
      </c>
      <c r="AL570" s="17">
        <v>4.7070869697839197E-2</v>
      </c>
      <c r="AM570" s="17">
        <v>7.7183637625456006E-2</v>
      </c>
      <c r="AN570" s="17">
        <v>5.0802410056856602E-2</v>
      </c>
      <c r="AO570" s="17">
        <v>6.4130178370710694E-2</v>
      </c>
      <c r="AP570" s="17">
        <v>3.5043342663984102E-2</v>
      </c>
      <c r="AQ570" s="17">
        <v>4.3962999677855101E-2</v>
      </c>
      <c r="AR570" s="17">
        <v>3.3743523659572602E-2</v>
      </c>
      <c r="AS570" s="17">
        <v>7.7346065968423902E-2</v>
      </c>
      <c r="AT570" s="17">
        <v>0.11766933287877</v>
      </c>
      <c r="AU570" s="17">
        <v>2.9494515828682701E-2</v>
      </c>
      <c r="AV570" s="17"/>
      <c r="AW570" s="17">
        <v>5.8404827123147297E-2</v>
      </c>
      <c r="AX570" s="17">
        <v>8.8120282040607997E-2</v>
      </c>
      <c r="AY570" s="17"/>
      <c r="AZ570" s="17">
        <v>6.0818154469049299E-2</v>
      </c>
      <c r="BA570" s="17">
        <v>7.2994629737308303E-2</v>
      </c>
      <c r="BB570" s="17"/>
      <c r="BC570" s="17">
        <v>6.5965113567375694E-2</v>
      </c>
      <c r="BD570" s="17">
        <v>7.5433526062644904E-2</v>
      </c>
      <c r="BE570" s="17"/>
      <c r="BF570" s="17">
        <v>5.16650034429171E-2</v>
      </c>
      <c r="BG570" s="17">
        <v>7.2312432642370403E-2</v>
      </c>
      <c r="BH570" s="17"/>
      <c r="BI570" s="17">
        <v>5.1336858336881203E-2</v>
      </c>
      <c r="BJ570" s="17">
        <v>4.9091509518734998E-2</v>
      </c>
      <c r="BK570" s="17">
        <v>7.3593906112672594E-2</v>
      </c>
      <c r="BL570" s="17">
        <v>5.78804240540386E-2</v>
      </c>
      <c r="BM570" s="17">
        <v>0.123309717444493</v>
      </c>
      <c r="BN570" s="17"/>
      <c r="BO570" s="17">
        <v>5.7055754752759098E-2</v>
      </c>
      <c r="BP570" s="17">
        <v>3.9044624403335601E-2</v>
      </c>
      <c r="BQ570" s="17">
        <v>6.8334526939934706E-2</v>
      </c>
      <c r="BR570" s="17">
        <v>4.3269001034797701E-2</v>
      </c>
      <c r="BS570" s="17">
        <v>0.105281945301333</v>
      </c>
      <c r="BT570" s="17">
        <v>0.16442361747081799</v>
      </c>
      <c r="BU570" s="17"/>
      <c r="BV570" s="17">
        <v>5.8112965888602097E-2</v>
      </c>
      <c r="BW570" s="17">
        <v>3.2359148308219898E-2</v>
      </c>
      <c r="BX570" s="17"/>
      <c r="BY570" s="17">
        <v>2.2516251719882498E-2</v>
      </c>
      <c r="BZ570" s="17"/>
      <c r="CA570" s="17">
        <v>2.75897674157147E-2</v>
      </c>
      <c r="CB570" s="17"/>
      <c r="CC570" s="17">
        <v>3.01574442711657E-2</v>
      </c>
    </row>
    <row r="571" spans="2:81" x14ac:dyDescent="0.3">
      <c r="B571" t="s">
        <v>192</v>
      </c>
      <c r="C571" s="17">
        <v>0.54306956781344595</v>
      </c>
      <c r="D571" s="17">
        <v>0.59148296911018206</v>
      </c>
      <c r="E571" s="17">
        <v>0.49399576631730702</v>
      </c>
      <c r="F571" s="17"/>
      <c r="G571" s="17">
        <v>0.68593287898091904</v>
      </c>
      <c r="H571" s="17">
        <v>0.69367574585415304</v>
      </c>
      <c r="I571" s="17">
        <v>0.60191309709877905</v>
      </c>
      <c r="J571" s="17">
        <v>0.50348588293951402</v>
      </c>
      <c r="K571" s="17">
        <v>0.41005920205671398</v>
      </c>
      <c r="L571" s="17">
        <v>0.39882460598067199</v>
      </c>
      <c r="M571" s="17"/>
      <c r="N571" s="17">
        <v>0.55246603844501097</v>
      </c>
      <c r="O571" s="17">
        <v>0.53560171242244103</v>
      </c>
      <c r="P571" s="17">
        <v>0.51690088167070902</v>
      </c>
      <c r="Q571" s="17">
        <v>0.56569871415828799</v>
      </c>
      <c r="R571" s="17"/>
      <c r="S571" s="17">
        <v>0.64330571519184698</v>
      </c>
      <c r="T571" s="17">
        <v>0.46908720223349398</v>
      </c>
      <c r="U571" s="17">
        <v>0.52774845485365196</v>
      </c>
      <c r="V571" s="17">
        <v>0.49286258385162002</v>
      </c>
      <c r="W571" s="17">
        <v>0.53477911229722497</v>
      </c>
      <c r="X571" s="17">
        <v>0.57771599494925296</v>
      </c>
      <c r="Y571" s="17">
        <v>0.54063368325012195</v>
      </c>
      <c r="Z571" s="17">
        <v>0.52360031408082897</v>
      </c>
      <c r="AA571" s="17">
        <v>0.52437994387601194</v>
      </c>
      <c r="AB571" s="17">
        <v>0.56435487666939299</v>
      </c>
      <c r="AC571" s="17">
        <v>0.59782329094512499</v>
      </c>
      <c r="AD571" s="17">
        <v>0.44874682676877797</v>
      </c>
      <c r="AE571" s="17"/>
      <c r="AF571" s="17">
        <v>0.59500551459264095</v>
      </c>
      <c r="AG571" s="17">
        <v>0.65384647281529895</v>
      </c>
      <c r="AH571" s="17">
        <v>0.48956700077832199</v>
      </c>
      <c r="AI571" s="17">
        <v>0.51196426707589804</v>
      </c>
      <c r="AJ571" s="17">
        <v>0.54140057531626995</v>
      </c>
      <c r="AK571" s="17">
        <v>0.55264462977666395</v>
      </c>
      <c r="AL571" s="17">
        <v>0.53463588898494996</v>
      </c>
      <c r="AM571" s="17">
        <v>0.46801066186707202</v>
      </c>
      <c r="AN571" s="17">
        <v>0.50113061383573698</v>
      </c>
      <c r="AO571" s="17">
        <v>0.54736819204653497</v>
      </c>
      <c r="AP571" s="17">
        <v>0.55963392777604304</v>
      </c>
      <c r="AQ571" s="17">
        <v>0.59893250970667999</v>
      </c>
      <c r="AR571" s="17">
        <v>0.602579250126133</v>
      </c>
      <c r="AS571" s="17">
        <v>0.60711334212868695</v>
      </c>
      <c r="AT571" s="17">
        <v>0.54681267910998999</v>
      </c>
      <c r="AU571" s="17">
        <v>0.73729296609512396</v>
      </c>
      <c r="AV571" s="17"/>
      <c r="AW571" s="17">
        <v>0.53984304399170102</v>
      </c>
      <c r="AX571" s="17">
        <v>0.54924276265535099</v>
      </c>
      <c r="AY571" s="17"/>
      <c r="AZ571" s="17">
        <v>0.55546463687898795</v>
      </c>
      <c r="BA571" s="17">
        <v>0.54030892971083899</v>
      </c>
      <c r="BB571" s="17"/>
      <c r="BC571" s="17">
        <v>0.59947432042453297</v>
      </c>
      <c r="BD571" s="17">
        <v>0.50270848219139996</v>
      </c>
      <c r="BE571" s="17"/>
      <c r="BF571" s="17">
        <v>0.64281998628035897</v>
      </c>
      <c r="BG571" s="17">
        <v>0.53505385504742997</v>
      </c>
      <c r="BH571" s="17"/>
      <c r="BI571" s="17">
        <v>0.47552029655388001</v>
      </c>
      <c r="BJ571" s="17">
        <v>0.65929230282279505</v>
      </c>
      <c r="BK571" s="17">
        <v>0.580087450512072</v>
      </c>
      <c r="BL571" s="17">
        <v>0.42705019300968899</v>
      </c>
      <c r="BM571" s="17">
        <v>0.50932161161622402</v>
      </c>
      <c r="BN571" s="17"/>
      <c r="BO571" s="17">
        <v>0.66855040165394497</v>
      </c>
      <c r="BP571" s="17">
        <v>0.52182774439382096</v>
      </c>
      <c r="BQ571" s="17">
        <v>0.57476845770697604</v>
      </c>
      <c r="BR571" s="17">
        <v>0.49052846493121599</v>
      </c>
      <c r="BS571" s="17">
        <v>0.50923465467005102</v>
      </c>
      <c r="BT571" s="17">
        <v>0.45879299922250699</v>
      </c>
      <c r="BU571" s="17"/>
      <c r="BV571" s="17">
        <v>0.66012148582688701</v>
      </c>
      <c r="BW571" s="17">
        <v>0.65775439264895397</v>
      </c>
      <c r="BX571" s="17"/>
      <c r="BY571" s="17">
        <v>0.68314443446027495</v>
      </c>
      <c r="BZ571" s="17"/>
      <c r="CA571" s="17">
        <v>0.73320571842697002</v>
      </c>
      <c r="CB571" s="17"/>
      <c r="CC571" s="17">
        <v>0.69865563237769401</v>
      </c>
    </row>
    <row r="572" spans="2:81" x14ac:dyDescent="0.3">
      <c r="B572" t="s">
        <v>193</v>
      </c>
      <c r="C572" s="17">
        <v>0.12754133324323599</v>
      </c>
      <c r="D572" s="17">
        <v>0.132494253975592</v>
      </c>
      <c r="E572" s="17">
        <v>0.123208276537244</v>
      </c>
      <c r="F572" s="17"/>
      <c r="G572" s="17">
        <v>6.1392982629740897E-2</v>
      </c>
      <c r="H572" s="17">
        <v>7.6590327171878303E-2</v>
      </c>
      <c r="I572" s="17">
        <v>0.106773771978478</v>
      </c>
      <c r="J572" s="17">
        <v>0.121688594209084</v>
      </c>
      <c r="K572" s="17">
        <v>0.20917426097392999</v>
      </c>
      <c r="L572" s="17">
        <v>0.17998038606724201</v>
      </c>
      <c r="M572" s="17"/>
      <c r="N572" s="17">
        <v>0.13963846434250299</v>
      </c>
      <c r="O572" s="17">
        <v>0.12771669940904701</v>
      </c>
      <c r="P572" s="17">
        <v>0.13937510817989901</v>
      </c>
      <c r="Q572" s="17">
        <v>0.102837584872239</v>
      </c>
      <c r="R572" s="17"/>
      <c r="S572" s="17">
        <v>7.6223895275984499E-2</v>
      </c>
      <c r="T572" s="17">
        <v>0.161692711953693</v>
      </c>
      <c r="U572" s="17">
        <v>0.16627214433093401</v>
      </c>
      <c r="V572" s="17">
        <v>0.165883485458582</v>
      </c>
      <c r="W572" s="17">
        <v>0.111309176805167</v>
      </c>
      <c r="X572" s="17">
        <v>0.104749331203812</v>
      </c>
      <c r="Y572" s="17">
        <v>0.1110070832505</v>
      </c>
      <c r="Z572" s="17">
        <v>0.14007512104699801</v>
      </c>
      <c r="AA572" s="17">
        <v>0.115719708981752</v>
      </c>
      <c r="AB572" s="17">
        <v>0.13250025554563799</v>
      </c>
      <c r="AC572" s="17">
        <v>0.12830645847645</v>
      </c>
      <c r="AD572" s="17">
        <v>0.16130785249256199</v>
      </c>
      <c r="AE572" s="17"/>
      <c r="AF572" s="17">
        <v>0.19335063512477699</v>
      </c>
      <c r="AG572" s="17">
        <v>8.1950562271119798E-2</v>
      </c>
      <c r="AH572" s="17">
        <v>0.124565946645109</v>
      </c>
      <c r="AI572" s="17">
        <v>9.8439792325534695E-2</v>
      </c>
      <c r="AJ572" s="17">
        <v>7.8399566433021997E-2</v>
      </c>
      <c r="AK572" s="17">
        <v>0.15381313073889399</v>
      </c>
      <c r="AL572" s="17">
        <v>0.13572201091855801</v>
      </c>
      <c r="AM572" s="17">
        <v>0.13087821022808399</v>
      </c>
      <c r="AN572" s="17">
        <v>0.13912866588220699</v>
      </c>
      <c r="AO572" s="17">
        <v>0.13329111254501999</v>
      </c>
      <c r="AP572" s="17">
        <v>0.147113758805726</v>
      </c>
      <c r="AQ572" s="17">
        <v>0.14057454705785699</v>
      </c>
      <c r="AR572" s="17">
        <v>0.14165854337311301</v>
      </c>
      <c r="AS572" s="17">
        <v>0.120748000160368</v>
      </c>
      <c r="AT572" s="17">
        <v>0.148609152762638</v>
      </c>
      <c r="AU572" s="17">
        <v>0.10789306744284199</v>
      </c>
      <c r="AV572" s="17"/>
      <c r="AW572" s="17">
        <v>0.13335769095786801</v>
      </c>
      <c r="AX572" s="17">
        <v>0.11895769015003101</v>
      </c>
      <c r="AY572" s="17"/>
      <c r="AZ572" s="17">
        <v>0.12052046627414301</v>
      </c>
      <c r="BA572" s="17">
        <v>0.129105025447428</v>
      </c>
      <c r="BB572" s="17"/>
      <c r="BC572" s="17">
        <v>9.8866780467756196E-2</v>
      </c>
      <c r="BD572" s="17">
        <v>0.14715646539542401</v>
      </c>
      <c r="BE572" s="17"/>
      <c r="BF572" s="17">
        <v>5.53181795768551E-2</v>
      </c>
      <c r="BG572" s="17">
        <v>0.133345018718877</v>
      </c>
      <c r="BH572" s="17"/>
      <c r="BI572" s="17">
        <v>0.182033303458252</v>
      </c>
      <c r="BJ572" s="17">
        <v>7.6678967405454906E-2</v>
      </c>
      <c r="BK572" s="17">
        <v>9.4694462778253705E-2</v>
      </c>
      <c r="BL572" s="17">
        <v>0.20011498959986099</v>
      </c>
      <c r="BM572" s="17">
        <v>0.105401503509805</v>
      </c>
      <c r="BN572" s="17"/>
      <c r="BO572" s="17">
        <v>6.1719030720562902E-2</v>
      </c>
      <c r="BP572" s="17">
        <v>0.17209058769730201</v>
      </c>
      <c r="BQ572" s="17">
        <v>0.139019580100399</v>
      </c>
      <c r="BR572" s="17">
        <v>0.17559148708150399</v>
      </c>
      <c r="BS572" s="17">
        <v>9.2538842785762104E-2</v>
      </c>
      <c r="BT572" s="17">
        <v>0.11059870505104</v>
      </c>
      <c r="BU572" s="17"/>
      <c r="BV572" s="17">
        <v>6.6549164339349806E-2</v>
      </c>
      <c r="BW572" s="17">
        <v>9.5467011923365694E-2</v>
      </c>
      <c r="BX572" s="17"/>
      <c r="BY572" s="17">
        <v>7.4883179886142806E-2</v>
      </c>
      <c r="BZ572" s="17"/>
      <c r="CA572" s="17">
        <v>5.98302729409598E-2</v>
      </c>
      <c r="CB572" s="17"/>
      <c r="CC572" s="17">
        <v>7.0329371473430796E-2</v>
      </c>
    </row>
    <row r="573" spans="2:81" x14ac:dyDescent="0.3">
      <c r="B573" t="s">
        <v>194</v>
      </c>
      <c r="C573" s="17">
        <v>0.41552823457021099</v>
      </c>
      <c r="D573" s="17">
        <v>0.45898871513459</v>
      </c>
      <c r="E573" s="17">
        <v>0.37078748978006298</v>
      </c>
      <c r="F573" s="17"/>
      <c r="G573" s="17">
        <v>0.62453989635117801</v>
      </c>
      <c r="H573" s="17">
        <v>0.61708541868227496</v>
      </c>
      <c r="I573" s="17">
        <v>0.49513932512030101</v>
      </c>
      <c r="J573" s="17">
        <v>0.38179728873043001</v>
      </c>
      <c r="K573" s="17">
        <v>0.20088494108278401</v>
      </c>
      <c r="L573" s="17">
        <v>0.21884421991343</v>
      </c>
      <c r="M573" s="17"/>
      <c r="N573" s="17">
        <v>0.41282757410250798</v>
      </c>
      <c r="O573" s="17">
        <v>0.40788501301339403</v>
      </c>
      <c r="P573" s="17">
        <v>0.37752577349081101</v>
      </c>
      <c r="Q573" s="17">
        <v>0.462861129286049</v>
      </c>
      <c r="R573" s="17"/>
      <c r="S573" s="17">
        <v>0.56708181991586204</v>
      </c>
      <c r="T573" s="17">
        <v>0.30739449027980098</v>
      </c>
      <c r="U573" s="17">
        <v>0.361476310522719</v>
      </c>
      <c r="V573" s="17">
        <v>0.32697909839303801</v>
      </c>
      <c r="W573" s="17">
        <v>0.42346993549205902</v>
      </c>
      <c r="X573" s="17">
        <v>0.472966663745442</v>
      </c>
      <c r="Y573" s="17">
        <v>0.42962659999962199</v>
      </c>
      <c r="Z573" s="17">
        <v>0.38352519303382998</v>
      </c>
      <c r="AA573" s="17">
        <v>0.40866023489426001</v>
      </c>
      <c r="AB573" s="17">
        <v>0.431854621123754</v>
      </c>
      <c r="AC573" s="17">
        <v>0.46951683246867498</v>
      </c>
      <c r="AD573" s="17">
        <v>0.28743897427621601</v>
      </c>
      <c r="AE573" s="17"/>
      <c r="AF573" s="17">
        <v>0.40165487946786399</v>
      </c>
      <c r="AG573" s="17">
        <v>0.57189591054417899</v>
      </c>
      <c r="AH573" s="17">
        <v>0.36500105413321299</v>
      </c>
      <c r="AI573" s="17">
        <v>0.41352447475036402</v>
      </c>
      <c r="AJ573" s="17">
        <v>0.46300100888324802</v>
      </c>
      <c r="AK573" s="17">
        <v>0.39883149903776999</v>
      </c>
      <c r="AL573" s="17">
        <v>0.398913878066391</v>
      </c>
      <c r="AM573" s="17">
        <v>0.33713245163898797</v>
      </c>
      <c r="AN573" s="17">
        <v>0.36200194795353002</v>
      </c>
      <c r="AO573" s="17">
        <v>0.41407707950151501</v>
      </c>
      <c r="AP573" s="17">
        <v>0.41252016897031701</v>
      </c>
      <c r="AQ573" s="17">
        <v>0.458357962648823</v>
      </c>
      <c r="AR573" s="17">
        <v>0.46092070675301999</v>
      </c>
      <c r="AS573" s="17">
        <v>0.48636534196831799</v>
      </c>
      <c r="AT573" s="17">
        <v>0.39820352634735201</v>
      </c>
      <c r="AU573" s="17">
        <v>0.62939989865228196</v>
      </c>
      <c r="AV573" s="17"/>
      <c r="AW573" s="17">
        <v>0.40648535303383299</v>
      </c>
      <c r="AX573" s="17">
        <v>0.43028507250532</v>
      </c>
      <c r="AY573" s="17"/>
      <c r="AZ573" s="17">
        <v>0.43494417060484503</v>
      </c>
      <c r="BA573" s="17">
        <v>0.41120390426341102</v>
      </c>
      <c r="BB573" s="17"/>
      <c r="BC573" s="17">
        <v>0.50060753995677698</v>
      </c>
      <c r="BD573" s="17">
        <v>0.35555201679597598</v>
      </c>
      <c r="BE573" s="17"/>
      <c r="BF573" s="17">
        <v>0.58750180670350305</v>
      </c>
      <c r="BG573" s="17">
        <v>0.40170883632855198</v>
      </c>
      <c r="BH573" s="17"/>
      <c r="BI573" s="17">
        <v>0.29348699309562798</v>
      </c>
      <c r="BJ573" s="17">
        <v>0.58261333541734095</v>
      </c>
      <c r="BK573" s="17">
        <v>0.485392987733818</v>
      </c>
      <c r="BL573" s="17">
        <v>0.22693520340982801</v>
      </c>
      <c r="BM573" s="17">
        <v>0.40392010810641998</v>
      </c>
      <c r="BN573" s="17"/>
      <c r="BO573" s="17">
        <v>0.60683137093338202</v>
      </c>
      <c r="BP573" s="17">
        <v>0.349737156696518</v>
      </c>
      <c r="BQ573" s="17">
        <v>0.43574887760657699</v>
      </c>
      <c r="BR573" s="17">
        <v>0.31493697784971197</v>
      </c>
      <c r="BS573" s="17">
        <v>0.416695811884289</v>
      </c>
      <c r="BT573" s="17">
        <v>0.34819429417146702</v>
      </c>
      <c r="BU573" s="17"/>
      <c r="BV573" s="17">
        <v>0.59357232148753802</v>
      </c>
      <c r="BW573" s="17">
        <v>0.56228738072558904</v>
      </c>
      <c r="BX573" s="17"/>
      <c r="BY573" s="17">
        <v>0.60826125457413205</v>
      </c>
      <c r="BZ573" s="17"/>
      <c r="CA573" s="17">
        <v>0.67337544548601003</v>
      </c>
      <c r="CB573" s="17"/>
      <c r="CC573" s="17">
        <v>0.62832626090426302</v>
      </c>
    </row>
    <row r="574" spans="2:81" x14ac:dyDescent="0.3">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row>
    <row r="575" spans="2:81" x14ac:dyDescent="0.3">
      <c r="B575" s="6" t="s">
        <v>287</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row>
    <row r="576" spans="2:81" x14ac:dyDescent="0.3">
      <c r="B576" s="24" t="s">
        <v>94</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c r="CB576" s="17"/>
      <c r="CC576" s="17"/>
    </row>
    <row r="577" spans="2:81" x14ac:dyDescent="0.3">
      <c r="B577" t="s">
        <v>230</v>
      </c>
      <c r="C577" s="17">
        <v>0.198509639087944</v>
      </c>
      <c r="D577" s="17">
        <v>0.26219635985298501</v>
      </c>
      <c r="E577" s="17">
        <v>0.137107930866679</v>
      </c>
      <c r="F577" s="17"/>
      <c r="G577" s="17">
        <v>0.22279345411922599</v>
      </c>
      <c r="H577" s="17">
        <v>0.24637193596861601</v>
      </c>
      <c r="I577" s="17">
        <v>0.25502236004837697</v>
      </c>
      <c r="J577" s="17">
        <v>0.199105751976002</v>
      </c>
      <c r="K577" s="17">
        <v>0.16726918089050299</v>
      </c>
      <c r="L577" s="17">
        <v>0.118069923930308</v>
      </c>
      <c r="M577" s="17"/>
      <c r="N577" s="17">
        <v>0.21610618331588499</v>
      </c>
      <c r="O577" s="17">
        <v>0.171031091962526</v>
      </c>
      <c r="P577" s="17">
        <v>0.211151416792911</v>
      </c>
      <c r="Q577" s="17">
        <v>0.19618005663088001</v>
      </c>
      <c r="R577" s="17"/>
      <c r="S577" s="17">
        <v>0.29069720018068801</v>
      </c>
      <c r="T577" s="17">
        <v>0.13735434159238299</v>
      </c>
      <c r="U577" s="17">
        <v>0.181957332201412</v>
      </c>
      <c r="V577" s="17">
        <v>0.18346608100804701</v>
      </c>
      <c r="W577" s="17">
        <v>0.20020595385081699</v>
      </c>
      <c r="X577" s="17">
        <v>0.24460769480153999</v>
      </c>
      <c r="Y577" s="17">
        <v>9.2329943556843694E-2</v>
      </c>
      <c r="Z577" s="17">
        <v>0.21015322179118001</v>
      </c>
      <c r="AA577" s="17">
        <v>0.199241071822337</v>
      </c>
      <c r="AB577" s="17">
        <v>0.220981088353153</v>
      </c>
      <c r="AC577" s="17">
        <v>0.19983782758601701</v>
      </c>
      <c r="AD577" s="17">
        <v>0.17629418213400799</v>
      </c>
      <c r="AE577" s="17"/>
      <c r="AF577" s="17">
        <v>0.52374370309395901</v>
      </c>
      <c r="AG577" s="17">
        <v>0.27503727509487802</v>
      </c>
      <c r="AH577" s="17">
        <v>0.21231968842680099</v>
      </c>
      <c r="AI577" s="17">
        <v>0.15356296477988901</v>
      </c>
      <c r="AJ577" s="17">
        <v>0.208934940861665</v>
      </c>
      <c r="AK577" s="17">
        <v>0.18879695311744901</v>
      </c>
      <c r="AL577" s="17">
        <v>0.184314224060977</v>
      </c>
      <c r="AM577" s="17">
        <v>0.16283067670550899</v>
      </c>
      <c r="AN577" s="17">
        <v>0.134462471436638</v>
      </c>
      <c r="AO577" s="17">
        <v>0.22513530066035001</v>
      </c>
      <c r="AP577" s="17">
        <v>0.221602430088055</v>
      </c>
      <c r="AQ577" s="17">
        <v>0.20642863346121201</v>
      </c>
      <c r="AR577" s="17">
        <v>0.18807006655653699</v>
      </c>
      <c r="AS577" s="17">
        <v>0.25596052730223501</v>
      </c>
      <c r="AT577" s="17">
        <v>0.211851718554187</v>
      </c>
      <c r="AU577" s="17">
        <v>0.28930657270457</v>
      </c>
      <c r="AV577" s="17"/>
      <c r="AW577" s="17">
        <v>0.20307708158804599</v>
      </c>
      <c r="AX577" s="17">
        <v>0.19085283678093401</v>
      </c>
      <c r="AY577" s="17"/>
      <c r="AZ577" s="17">
        <v>0.15627492973812801</v>
      </c>
      <c r="BA577" s="17">
        <v>0.207916181904861</v>
      </c>
      <c r="BB577" s="17"/>
      <c r="BC577" s="17">
        <v>0.219092407970298</v>
      </c>
      <c r="BD577" s="17">
        <v>0.18495245811998401</v>
      </c>
      <c r="BE577" s="17"/>
      <c r="BF577" s="17">
        <v>0.16041766837986299</v>
      </c>
      <c r="BG577" s="17">
        <v>0.201570621694135</v>
      </c>
      <c r="BH577" s="17"/>
      <c r="BI577" s="17">
        <v>0.171278626875395</v>
      </c>
      <c r="BJ577" s="17">
        <v>0.22916543231141101</v>
      </c>
      <c r="BK577" s="17">
        <v>0.18314974902117201</v>
      </c>
      <c r="BL577" s="17">
        <v>0.16336147503503901</v>
      </c>
      <c r="BM577" s="17">
        <v>0.19518789897987601</v>
      </c>
      <c r="BN577" s="17"/>
      <c r="BO577" s="17">
        <v>0.22977447996688699</v>
      </c>
      <c r="BP577" s="17">
        <v>0.21116563436116401</v>
      </c>
      <c r="BQ577" s="17">
        <v>0.20819180590910599</v>
      </c>
      <c r="BR577" s="17">
        <v>0.19882607652371101</v>
      </c>
      <c r="BS577" s="17">
        <v>0.17092856907864401</v>
      </c>
      <c r="BT577" s="17">
        <v>0.106076699077135</v>
      </c>
      <c r="BU577" s="17"/>
      <c r="BV577" s="17">
        <v>0.22380696093969599</v>
      </c>
      <c r="BW577" s="17">
        <v>0.23910394720876399</v>
      </c>
      <c r="BX577" s="17"/>
      <c r="BY577" s="17">
        <v>0.30221689440741101</v>
      </c>
      <c r="BZ577" s="17"/>
      <c r="CA577" s="17">
        <v>0.27445439453116299</v>
      </c>
      <c r="CB577" s="17"/>
      <c r="CC577" s="17">
        <v>0.24756080926746199</v>
      </c>
    </row>
    <row r="578" spans="2:81" x14ac:dyDescent="0.3">
      <c r="B578" t="s">
        <v>231</v>
      </c>
      <c r="C578" s="17">
        <v>0.39436713614077001</v>
      </c>
      <c r="D578" s="17">
        <v>0.39566302744458498</v>
      </c>
      <c r="E578" s="17">
        <v>0.392602759498489</v>
      </c>
      <c r="F578" s="17"/>
      <c r="G578" s="17">
        <v>0.40691267975774498</v>
      </c>
      <c r="H578" s="17">
        <v>0.40837791467206302</v>
      </c>
      <c r="I578" s="17">
        <v>0.42141971430707098</v>
      </c>
      <c r="J578" s="17">
        <v>0.33598893007460601</v>
      </c>
      <c r="K578" s="17">
        <v>0.39788135830624899</v>
      </c>
      <c r="L578" s="17">
        <v>0.39762887223746302</v>
      </c>
      <c r="M578" s="17"/>
      <c r="N578" s="17">
        <v>0.45757180309392997</v>
      </c>
      <c r="O578" s="17">
        <v>0.418700191774734</v>
      </c>
      <c r="P578" s="17">
        <v>0.338222576651174</v>
      </c>
      <c r="Q578" s="17">
        <v>0.34955303140610799</v>
      </c>
      <c r="R578" s="17"/>
      <c r="S578" s="17">
        <v>0.35704009995674102</v>
      </c>
      <c r="T578" s="17">
        <v>0.45088274219157698</v>
      </c>
      <c r="U578" s="17">
        <v>0.43693294368253</v>
      </c>
      <c r="V578" s="17">
        <v>0.38929680553603901</v>
      </c>
      <c r="W578" s="17">
        <v>0.397923196357446</v>
      </c>
      <c r="X578" s="17">
        <v>0.36176804122519401</v>
      </c>
      <c r="Y578" s="17">
        <v>0.432258129667206</v>
      </c>
      <c r="Z578" s="17">
        <v>0.32132047161517502</v>
      </c>
      <c r="AA578" s="17">
        <v>0.36990744796944802</v>
      </c>
      <c r="AB578" s="17">
        <v>0.38424775286609097</v>
      </c>
      <c r="AC578" s="17">
        <v>0.418930251324446</v>
      </c>
      <c r="AD578" s="17">
        <v>0.38984851932523901</v>
      </c>
      <c r="AE578" s="17"/>
      <c r="AF578" s="17">
        <v>0.37183311564411597</v>
      </c>
      <c r="AG578" s="17">
        <v>0.267966257166314</v>
      </c>
      <c r="AH578" s="17">
        <v>0.38310711276876103</v>
      </c>
      <c r="AI578" s="17">
        <v>0.35077184047194998</v>
      </c>
      <c r="AJ578" s="17">
        <v>0.35547385957563798</v>
      </c>
      <c r="AK578" s="17">
        <v>0.40532851384837498</v>
      </c>
      <c r="AL578" s="17">
        <v>0.34650501276095003</v>
      </c>
      <c r="AM578" s="17">
        <v>0.35312561302193302</v>
      </c>
      <c r="AN578" s="17">
        <v>0.408190925166588</v>
      </c>
      <c r="AO578" s="17">
        <v>0.38493792852870401</v>
      </c>
      <c r="AP578" s="17">
        <v>0.45448161807826298</v>
      </c>
      <c r="AQ578" s="17">
        <v>0.46455853651917201</v>
      </c>
      <c r="AR578" s="17">
        <v>0.47808650322059798</v>
      </c>
      <c r="AS578" s="17">
        <v>0.50730398751294603</v>
      </c>
      <c r="AT578" s="17">
        <v>0.39886779172612602</v>
      </c>
      <c r="AU578" s="17">
        <v>0.49766810769778502</v>
      </c>
      <c r="AV578" s="17"/>
      <c r="AW578" s="17">
        <v>0.41021619792497699</v>
      </c>
      <c r="AX578" s="17">
        <v>0.37313412946991997</v>
      </c>
      <c r="AY578" s="17"/>
      <c r="AZ578" s="17">
        <v>0.431508463968449</v>
      </c>
      <c r="BA578" s="17">
        <v>0.386094994675454</v>
      </c>
      <c r="BB578" s="17"/>
      <c r="BC578" s="17">
        <v>0.389701253112822</v>
      </c>
      <c r="BD578" s="17">
        <v>0.39640165700741697</v>
      </c>
      <c r="BE578" s="17"/>
      <c r="BF578" s="17">
        <v>0.35826256204151202</v>
      </c>
      <c r="BG578" s="17">
        <v>0.397268416155099</v>
      </c>
      <c r="BH578" s="17"/>
      <c r="BI578" s="17">
        <v>0.40252884055649302</v>
      </c>
      <c r="BJ578" s="17">
        <v>0.43732493775020398</v>
      </c>
      <c r="BK578" s="17">
        <v>0.48534383008845</v>
      </c>
      <c r="BL578" s="17">
        <v>0.32894081637365102</v>
      </c>
      <c r="BM578" s="17">
        <v>0.29558770330641498</v>
      </c>
      <c r="BN578" s="17"/>
      <c r="BO578" s="17">
        <v>0.47035932901671101</v>
      </c>
      <c r="BP578" s="17">
        <v>0.38347213808682801</v>
      </c>
      <c r="BQ578" s="17">
        <v>0.45927686639618598</v>
      </c>
      <c r="BR578" s="17">
        <v>0.33275231173436298</v>
      </c>
      <c r="BS578" s="17">
        <v>0.343097470626748</v>
      </c>
      <c r="BT578" s="17">
        <v>0.41677032728423402</v>
      </c>
      <c r="BU578" s="17"/>
      <c r="BV578" s="17">
        <v>0.46851543024618603</v>
      </c>
      <c r="BW578" s="17">
        <v>0.37947501137691803</v>
      </c>
      <c r="BX578" s="17"/>
      <c r="BY578" s="17">
        <v>0.38768400210037102</v>
      </c>
      <c r="BZ578" s="17"/>
      <c r="CA578" s="17">
        <v>0.44591297037628003</v>
      </c>
      <c r="CB578" s="17"/>
      <c r="CC578" s="17">
        <v>0.46438871658456299</v>
      </c>
    </row>
    <row r="579" spans="2:81" x14ac:dyDescent="0.3">
      <c r="B579" t="s">
        <v>232</v>
      </c>
      <c r="C579" s="17">
        <v>0.208643349690743</v>
      </c>
      <c r="D579" s="17">
        <v>0.1821172136973</v>
      </c>
      <c r="E579" s="17">
        <v>0.2344834858224</v>
      </c>
      <c r="F579" s="17"/>
      <c r="G579" s="17">
        <v>0.22751572187108501</v>
      </c>
      <c r="H579" s="17">
        <v>0.18956615233094901</v>
      </c>
      <c r="I579" s="17">
        <v>0.18495018109247299</v>
      </c>
      <c r="J579" s="17">
        <v>0.200636740775582</v>
      </c>
      <c r="K579" s="17">
        <v>0.18754968024864399</v>
      </c>
      <c r="L579" s="17">
        <v>0.25135663464142499</v>
      </c>
      <c r="M579" s="17"/>
      <c r="N579" s="17">
        <v>0.16647111224491301</v>
      </c>
      <c r="O579" s="17">
        <v>0.22222575131720201</v>
      </c>
      <c r="P579" s="17">
        <v>0.20571572231093599</v>
      </c>
      <c r="Q579" s="17">
        <v>0.242505570029143</v>
      </c>
      <c r="R579" s="17"/>
      <c r="S579" s="17">
        <v>0.203682592131121</v>
      </c>
      <c r="T579" s="17">
        <v>0.207819184951646</v>
      </c>
      <c r="U579" s="17">
        <v>0.17784563306391801</v>
      </c>
      <c r="V579" s="17">
        <v>0.21676990530947199</v>
      </c>
      <c r="W579" s="17">
        <v>0.22935422395857899</v>
      </c>
      <c r="X579" s="17">
        <v>0.20323263710108899</v>
      </c>
      <c r="Y579" s="17">
        <v>0.235323126592455</v>
      </c>
      <c r="Z579" s="17">
        <v>0.252956281714316</v>
      </c>
      <c r="AA579" s="17">
        <v>0.19672243750281099</v>
      </c>
      <c r="AB579" s="17">
        <v>0.186688480318073</v>
      </c>
      <c r="AC579" s="17">
        <v>0.231931027651543</v>
      </c>
      <c r="AD579" s="17">
        <v>0.20223453081255899</v>
      </c>
      <c r="AE579" s="17"/>
      <c r="AF579" s="17">
        <v>0</v>
      </c>
      <c r="AG579" s="17">
        <v>0.27450844726053703</v>
      </c>
      <c r="AH579" s="17">
        <v>0.17082817120732999</v>
      </c>
      <c r="AI579" s="17">
        <v>0.266888781581121</v>
      </c>
      <c r="AJ579" s="17">
        <v>0.29506153611450298</v>
      </c>
      <c r="AK579" s="17">
        <v>0.2168749434693</v>
      </c>
      <c r="AL579" s="17">
        <v>0.26413103691501899</v>
      </c>
      <c r="AM579" s="17">
        <v>0.203302309238307</v>
      </c>
      <c r="AN579" s="17">
        <v>0.19095760508467699</v>
      </c>
      <c r="AO579" s="17">
        <v>0.18643908732624101</v>
      </c>
      <c r="AP579" s="17">
        <v>0.15096603919030699</v>
      </c>
      <c r="AQ579" s="17">
        <v>0.214492562826021</v>
      </c>
      <c r="AR579" s="17">
        <v>0.173377967610027</v>
      </c>
      <c r="AS579" s="17">
        <v>0.163144249997316</v>
      </c>
      <c r="AT579" s="17">
        <v>0.16923881769157401</v>
      </c>
      <c r="AU579" s="17">
        <v>0.11070741760184501</v>
      </c>
      <c r="AV579" s="17"/>
      <c r="AW579" s="17">
        <v>0.208851855908568</v>
      </c>
      <c r="AX579" s="17">
        <v>0.20610814888197099</v>
      </c>
      <c r="AY579" s="17"/>
      <c r="AZ579" s="17">
        <v>0.210894904593662</v>
      </c>
      <c r="BA579" s="17">
        <v>0.20814188187138399</v>
      </c>
      <c r="BB579" s="17"/>
      <c r="BC579" s="17">
        <v>0.20608319736415001</v>
      </c>
      <c r="BD579" s="17">
        <v>0.20873969049586799</v>
      </c>
      <c r="BE579" s="17"/>
      <c r="BF579" s="17">
        <v>0.296856646846759</v>
      </c>
      <c r="BG579" s="17">
        <v>0.20155473329180101</v>
      </c>
      <c r="BH579" s="17"/>
      <c r="BI579" s="17">
        <v>0.215776014127805</v>
      </c>
      <c r="BJ579" s="17">
        <v>0.191992826822974</v>
      </c>
      <c r="BK579" s="17">
        <v>0.174369164230464</v>
      </c>
      <c r="BL579" s="17">
        <v>0.23459683192573799</v>
      </c>
      <c r="BM579" s="17">
        <v>0.27044319105338299</v>
      </c>
      <c r="BN579" s="17"/>
      <c r="BO579" s="17">
        <v>0.16766035271511001</v>
      </c>
      <c r="BP579" s="17">
        <v>0.216938492357719</v>
      </c>
      <c r="BQ579" s="17">
        <v>0.20633898199939399</v>
      </c>
      <c r="BR579" s="17">
        <v>0.20198755215778699</v>
      </c>
      <c r="BS579" s="17">
        <v>0.264916738472045</v>
      </c>
      <c r="BT579" s="17">
        <v>0.258744831324842</v>
      </c>
      <c r="BU579" s="17"/>
      <c r="BV579" s="17">
        <v>0.173907262412522</v>
      </c>
      <c r="BW579" s="17">
        <v>0.22553665655566499</v>
      </c>
      <c r="BX579" s="17"/>
      <c r="BY579" s="17">
        <v>0.185959481110893</v>
      </c>
      <c r="BZ579" s="17"/>
      <c r="CA579" s="17">
        <v>0.17021962908569899</v>
      </c>
      <c r="CB579" s="17"/>
      <c r="CC579" s="17">
        <v>0.177417391266109</v>
      </c>
    </row>
    <row r="580" spans="2:81" x14ac:dyDescent="0.3">
      <c r="B580" t="s">
        <v>233</v>
      </c>
      <c r="C580" s="17">
        <v>9.4764771545547605E-2</v>
      </c>
      <c r="D580" s="17">
        <v>9.7233210381889604E-2</v>
      </c>
      <c r="E580" s="17">
        <v>9.2728322732879606E-2</v>
      </c>
      <c r="F580" s="17"/>
      <c r="G580" s="17">
        <v>5.7396747186559002E-2</v>
      </c>
      <c r="H580" s="17">
        <v>6.36842593983213E-2</v>
      </c>
      <c r="I580" s="17">
        <v>6.90664688535918E-2</v>
      </c>
      <c r="J580" s="17">
        <v>0.128606099871514</v>
      </c>
      <c r="K580" s="17">
        <v>0.117182186947794</v>
      </c>
      <c r="L580" s="17">
        <v>0.123351563534393</v>
      </c>
      <c r="M580" s="17"/>
      <c r="N580" s="17">
        <v>8.7099509050524895E-2</v>
      </c>
      <c r="O580" s="17">
        <v>9.5312711078350501E-2</v>
      </c>
      <c r="P580" s="17">
        <v>0.104882008667183</v>
      </c>
      <c r="Q580" s="17">
        <v>9.4323231088901505E-2</v>
      </c>
      <c r="R580" s="17"/>
      <c r="S580" s="17">
        <v>5.7342356689488699E-2</v>
      </c>
      <c r="T580" s="17">
        <v>0.105735801306027</v>
      </c>
      <c r="U580" s="17">
        <v>7.7441224251308102E-2</v>
      </c>
      <c r="V580" s="17">
        <v>0.116805974838105</v>
      </c>
      <c r="W580" s="17">
        <v>5.8182506008689003E-2</v>
      </c>
      <c r="X580" s="17">
        <v>0.10996608102222701</v>
      </c>
      <c r="Y580" s="17">
        <v>0.150790134520877</v>
      </c>
      <c r="Z580" s="17">
        <v>9.8078826995330007E-2</v>
      </c>
      <c r="AA580" s="17">
        <v>0.10821793960020799</v>
      </c>
      <c r="AB580" s="17">
        <v>8.5152419280394201E-2</v>
      </c>
      <c r="AC580" s="17">
        <v>8.0232525275389405E-2</v>
      </c>
      <c r="AD580" s="17">
        <v>9.0694086085570599E-2</v>
      </c>
      <c r="AE580" s="17"/>
      <c r="AF580" s="17">
        <v>0</v>
      </c>
      <c r="AG580" s="17">
        <v>7.2841386587561993E-2</v>
      </c>
      <c r="AH580" s="17">
        <v>0.11879566355118901</v>
      </c>
      <c r="AI580" s="17">
        <v>7.90557877656278E-2</v>
      </c>
      <c r="AJ580" s="17">
        <v>4.9462173772474097E-2</v>
      </c>
      <c r="AK580" s="17">
        <v>8.9183165221688995E-2</v>
      </c>
      <c r="AL580" s="17">
        <v>0.102660802247845</v>
      </c>
      <c r="AM580" s="17">
        <v>0.150761085290298</v>
      </c>
      <c r="AN580" s="17">
        <v>0.146448064151289</v>
      </c>
      <c r="AO580" s="17">
        <v>7.35981290026827E-2</v>
      </c>
      <c r="AP580" s="17">
        <v>8.6902405402456501E-2</v>
      </c>
      <c r="AQ580" s="17">
        <v>8.4632254730564405E-2</v>
      </c>
      <c r="AR580" s="17">
        <v>0.118616964727725</v>
      </c>
      <c r="AS580" s="17">
        <v>5.4430654367383299E-2</v>
      </c>
      <c r="AT580" s="17">
        <v>0.13306930667219799</v>
      </c>
      <c r="AU580" s="17">
        <v>3.7194298931329799E-2</v>
      </c>
      <c r="AV580" s="17"/>
      <c r="AW580" s="17">
        <v>9.4104259177798993E-2</v>
      </c>
      <c r="AX580" s="17">
        <v>9.6413835112830998E-2</v>
      </c>
      <c r="AY580" s="17"/>
      <c r="AZ580" s="17">
        <v>9.4572954863525294E-2</v>
      </c>
      <c r="BA580" s="17">
        <v>9.4807493085726696E-2</v>
      </c>
      <c r="BB580" s="17"/>
      <c r="BC580" s="17">
        <v>9.6976935027208999E-2</v>
      </c>
      <c r="BD580" s="17">
        <v>9.4360121644924896E-2</v>
      </c>
      <c r="BE580" s="17"/>
      <c r="BF580" s="17">
        <v>0.123103803665539</v>
      </c>
      <c r="BG580" s="17">
        <v>9.24875125121319E-2</v>
      </c>
      <c r="BH580" s="17"/>
      <c r="BI580" s="17">
        <v>0.11838981090806899</v>
      </c>
      <c r="BJ580" s="17">
        <v>8.6319936120764204E-2</v>
      </c>
      <c r="BK580" s="17">
        <v>6.9040259101262297E-2</v>
      </c>
      <c r="BL580" s="17">
        <v>0.11509768949346399</v>
      </c>
      <c r="BM580" s="17">
        <v>9.7800681145597507E-2</v>
      </c>
      <c r="BN580" s="17"/>
      <c r="BO580" s="17">
        <v>7.7293061081406295E-2</v>
      </c>
      <c r="BP580" s="17">
        <v>0.106977111060473</v>
      </c>
      <c r="BQ580" s="17">
        <v>6.6258768821769704E-2</v>
      </c>
      <c r="BR580" s="17">
        <v>0.12805634784358699</v>
      </c>
      <c r="BS580" s="17">
        <v>8.9423459086809501E-2</v>
      </c>
      <c r="BT580" s="17">
        <v>7.0190488999832601E-2</v>
      </c>
      <c r="BU580" s="17"/>
      <c r="BV580" s="17">
        <v>8.1662842312367701E-2</v>
      </c>
      <c r="BW580" s="17">
        <v>9.4957585364806404E-2</v>
      </c>
      <c r="BX580" s="17"/>
      <c r="BY580" s="17">
        <v>8.2969714070007694E-2</v>
      </c>
      <c r="BZ580" s="17"/>
      <c r="CA580" s="17">
        <v>7.1600460497445603E-2</v>
      </c>
      <c r="CB580" s="17"/>
      <c r="CC580" s="17">
        <v>6.8410239332914097E-2</v>
      </c>
    </row>
    <row r="581" spans="2:81" x14ac:dyDescent="0.3">
      <c r="B581" t="s">
        <v>234</v>
      </c>
      <c r="C581" s="17">
        <v>4.4589010662079098E-2</v>
      </c>
      <c r="D581" s="17">
        <v>3.1016149233238598E-2</v>
      </c>
      <c r="E581" s="17">
        <v>5.8017624932249698E-2</v>
      </c>
      <c r="F581" s="17"/>
      <c r="G581" s="17">
        <v>2.7352550622509901E-2</v>
      </c>
      <c r="H581" s="17">
        <v>3.13361834537845E-2</v>
      </c>
      <c r="I581" s="17">
        <v>1.33794719161808E-2</v>
      </c>
      <c r="J581" s="17">
        <v>7.0460930321936399E-2</v>
      </c>
      <c r="K581" s="17">
        <v>8.0987707614357904E-2</v>
      </c>
      <c r="L581" s="17">
        <v>4.6807871245495999E-2</v>
      </c>
      <c r="M581" s="17"/>
      <c r="N581" s="17">
        <v>2.5435843118792899E-2</v>
      </c>
      <c r="O581" s="17">
        <v>3.1590656949629599E-2</v>
      </c>
      <c r="P581" s="17">
        <v>7.6231345281161697E-2</v>
      </c>
      <c r="Q581" s="17">
        <v>5.1291790968871098E-2</v>
      </c>
      <c r="R581" s="17"/>
      <c r="S581" s="17">
        <v>3.8605557950952898E-2</v>
      </c>
      <c r="T581" s="17">
        <v>5.4356453994578398E-2</v>
      </c>
      <c r="U581" s="17">
        <v>6.57270337443185E-2</v>
      </c>
      <c r="V581" s="17">
        <v>3.5459241526417003E-2</v>
      </c>
      <c r="W581" s="17">
        <v>3.4489346370458002E-2</v>
      </c>
      <c r="X581" s="17">
        <v>2.03868832803667E-2</v>
      </c>
      <c r="Y581" s="17">
        <v>6.13647448216482E-2</v>
      </c>
      <c r="Z581" s="17">
        <v>6.4265959571696105E-2</v>
      </c>
      <c r="AA581" s="17">
        <v>5.32021818776027E-2</v>
      </c>
      <c r="AB581" s="17">
        <v>4.0524312072121801E-2</v>
      </c>
      <c r="AC581" s="17">
        <v>3.5779540701203899E-2</v>
      </c>
      <c r="AD581" s="17">
        <v>2.1484503347494899E-2</v>
      </c>
      <c r="AE581" s="17"/>
      <c r="AF581" s="17">
        <v>0.104423181261926</v>
      </c>
      <c r="AG581" s="17">
        <v>4.3281716361608498E-2</v>
      </c>
      <c r="AH581" s="17">
        <v>3.9258922587390901E-2</v>
      </c>
      <c r="AI581" s="17">
        <v>6.1817959997329502E-2</v>
      </c>
      <c r="AJ581" s="17">
        <v>2.18582384937018E-2</v>
      </c>
      <c r="AK581" s="17">
        <v>4.8560755443809202E-2</v>
      </c>
      <c r="AL581" s="17">
        <v>3.6472869110200798E-2</v>
      </c>
      <c r="AM581" s="17">
        <v>6.5692237860016003E-2</v>
      </c>
      <c r="AN581" s="17">
        <v>5.9001657011904803E-2</v>
      </c>
      <c r="AO581" s="17">
        <v>8.26107717490039E-2</v>
      </c>
      <c r="AP581" s="17">
        <v>3.0563056632657799E-2</v>
      </c>
      <c r="AQ581" s="17">
        <v>2.0366256098495499E-2</v>
      </c>
      <c r="AR581" s="17">
        <v>2.0781095565425199E-2</v>
      </c>
      <c r="AS581" s="17">
        <v>1.9160580820119101E-2</v>
      </c>
      <c r="AT581" s="17">
        <v>3.5427050030328901E-2</v>
      </c>
      <c r="AU581" s="17">
        <v>4.5495102468594097E-2</v>
      </c>
      <c r="AV581" s="17"/>
      <c r="AW581" s="17">
        <v>3.9003373459078498E-2</v>
      </c>
      <c r="AX581" s="17">
        <v>5.3032878477440301E-2</v>
      </c>
      <c r="AY581" s="17"/>
      <c r="AZ581" s="17">
        <v>4.1424824292159303E-2</v>
      </c>
      <c r="BA581" s="17">
        <v>4.5293740374383502E-2</v>
      </c>
      <c r="BB581" s="17"/>
      <c r="BC581" s="17">
        <v>3.2083174022004599E-2</v>
      </c>
      <c r="BD581" s="17">
        <v>5.3185621282507103E-2</v>
      </c>
      <c r="BE581" s="17"/>
      <c r="BF581" s="17">
        <v>2.1733906774758002E-2</v>
      </c>
      <c r="BG581" s="17">
        <v>4.6425593914699803E-2</v>
      </c>
      <c r="BH581" s="17"/>
      <c r="BI581" s="17">
        <v>5.5286084696770502E-2</v>
      </c>
      <c r="BJ581" s="17">
        <v>1.7010518392335802E-2</v>
      </c>
      <c r="BK581" s="17">
        <v>2.4063179949921201E-2</v>
      </c>
      <c r="BL581" s="17">
        <v>0.116847037435085</v>
      </c>
      <c r="BM581" s="17">
        <v>3.9703851084895603E-2</v>
      </c>
      <c r="BN581" s="17"/>
      <c r="BO581" s="17">
        <v>1.20891570928365E-2</v>
      </c>
      <c r="BP581" s="17">
        <v>4.4113459720903601E-2</v>
      </c>
      <c r="BQ581" s="17">
        <v>1.29304985168623E-2</v>
      </c>
      <c r="BR581" s="17">
        <v>0.104484279929399</v>
      </c>
      <c r="BS581" s="17">
        <v>2.9965817947467801E-2</v>
      </c>
      <c r="BT581" s="17">
        <v>1.9224257343382799E-2</v>
      </c>
      <c r="BU581" s="17"/>
      <c r="BV581" s="17">
        <v>1.1873086985734801E-2</v>
      </c>
      <c r="BW581" s="17">
        <v>2.6539063946977599E-2</v>
      </c>
      <c r="BX581" s="17"/>
      <c r="BY581" s="17">
        <v>2.2704715008048899E-2</v>
      </c>
      <c r="BZ581" s="17"/>
      <c r="CA581" s="17">
        <v>1.26100140419327E-2</v>
      </c>
      <c r="CB581" s="17"/>
      <c r="CC581" s="17">
        <v>1.19023700305931E-2</v>
      </c>
    </row>
    <row r="582" spans="2:81" x14ac:dyDescent="0.3">
      <c r="B582" t="s">
        <v>92</v>
      </c>
      <c r="C582" s="17">
        <v>5.9126092872915197E-2</v>
      </c>
      <c r="D582" s="17">
        <v>3.1774039390001597E-2</v>
      </c>
      <c r="E582" s="17">
        <v>8.5059876147303606E-2</v>
      </c>
      <c r="F582" s="17"/>
      <c r="G582" s="17">
        <v>5.8028846442874399E-2</v>
      </c>
      <c r="H582" s="17">
        <v>6.06635541762654E-2</v>
      </c>
      <c r="I582" s="17">
        <v>5.6161803782306501E-2</v>
      </c>
      <c r="J582" s="17">
        <v>6.5201546980360806E-2</v>
      </c>
      <c r="K582" s="17">
        <v>4.9129885992452403E-2</v>
      </c>
      <c r="L582" s="17">
        <v>6.27851344109151E-2</v>
      </c>
      <c r="M582" s="17"/>
      <c r="N582" s="17">
        <v>4.7315549175953202E-2</v>
      </c>
      <c r="O582" s="17">
        <v>6.1139596917557597E-2</v>
      </c>
      <c r="P582" s="17">
        <v>6.3796930296635093E-2</v>
      </c>
      <c r="Q582" s="17">
        <v>6.6146319876096094E-2</v>
      </c>
      <c r="R582" s="17"/>
      <c r="S582" s="17">
        <v>5.2632193091007903E-2</v>
      </c>
      <c r="T582" s="17">
        <v>4.3851475963788397E-2</v>
      </c>
      <c r="U582" s="17">
        <v>6.0095833056514197E-2</v>
      </c>
      <c r="V582" s="17">
        <v>5.8201991781920398E-2</v>
      </c>
      <c r="W582" s="17">
        <v>7.9844773454011198E-2</v>
      </c>
      <c r="X582" s="17">
        <v>6.0038662569583401E-2</v>
      </c>
      <c r="Y582" s="17">
        <v>2.7933920840969999E-2</v>
      </c>
      <c r="Z582" s="17">
        <v>5.3225238312303802E-2</v>
      </c>
      <c r="AA582" s="17">
        <v>7.2708921227593301E-2</v>
      </c>
      <c r="AB582" s="17">
        <v>8.2405947110166605E-2</v>
      </c>
      <c r="AC582" s="17">
        <v>3.3288827461401202E-2</v>
      </c>
      <c r="AD582" s="17">
        <v>0.119444178295127</v>
      </c>
      <c r="AE582" s="17"/>
      <c r="AF582" s="17">
        <v>0</v>
      </c>
      <c r="AG582" s="17">
        <v>6.6364917529100398E-2</v>
      </c>
      <c r="AH582" s="17">
        <v>7.5690441458527602E-2</v>
      </c>
      <c r="AI582" s="17">
        <v>8.79026654040828E-2</v>
      </c>
      <c r="AJ582" s="17">
        <v>6.92092511820179E-2</v>
      </c>
      <c r="AK582" s="17">
        <v>5.1255668899377299E-2</v>
      </c>
      <c r="AL582" s="17">
        <v>6.5916054905007598E-2</v>
      </c>
      <c r="AM582" s="17">
        <v>6.42880778839372E-2</v>
      </c>
      <c r="AN582" s="17">
        <v>6.0939277148903903E-2</v>
      </c>
      <c r="AO582" s="17">
        <v>4.7278782733017999E-2</v>
      </c>
      <c r="AP582" s="17">
        <v>5.5484450608260301E-2</v>
      </c>
      <c r="AQ582" s="17">
        <v>9.5217563645349692E-3</v>
      </c>
      <c r="AR582" s="17">
        <v>2.1067402319687598E-2</v>
      </c>
      <c r="AS582" s="17">
        <v>0</v>
      </c>
      <c r="AT582" s="17">
        <v>5.1545315325585497E-2</v>
      </c>
      <c r="AU582" s="17">
        <v>1.9628500595876799E-2</v>
      </c>
      <c r="AV582" s="17"/>
      <c r="AW582" s="17">
        <v>4.47472319415314E-2</v>
      </c>
      <c r="AX582" s="17">
        <v>8.0458171276903898E-2</v>
      </c>
      <c r="AY582" s="17"/>
      <c r="AZ582" s="17">
        <v>6.5323922544076901E-2</v>
      </c>
      <c r="BA582" s="17">
        <v>5.7745708088190899E-2</v>
      </c>
      <c r="BB582" s="17"/>
      <c r="BC582" s="17">
        <v>5.6063032503515402E-2</v>
      </c>
      <c r="BD582" s="17">
        <v>6.2360451449298297E-2</v>
      </c>
      <c r="BE582" s="17"/>
      <c r="BF582" s="17">
        <v>3.9625412291568997E-2</v>
      </c>
      <c r="BG582" s="17">
        <v>6.0693122432132103E-2</v>
      </c>
      <c r="BH582" s="17"/>
      <c r="BI582" s="17">
        <v>3.6740622835466502E-2</v>
      </c>
      <c r="BJ582" s="17">
        <v>3.8186348602310197E-2</v>
      </c>
      <c r="BK582" s="17">
        <v>6.4033817608730101E-2</v>
      </c>
      <c r="BL582" s="17">
        <v>4.1156149737024E-2</v>
      </c>
      <c r="BM582" s="17">
        <v>0.101276674429833</v>
      </c>
      <c r="BN582" s="17"/>
      <c r="BO582" s="17">
        <v>4.2823620127048899E-2</v>
      </c>
      <c r="BP582" s="17">
        <v>3.7333164412912401E-2</v>
      </c>
      <c r="BQ582" s="17">
        <v>4.7003078356682298E-2</v>
      </c>
      <c r="BR582" s="17">
        <v>3.38934318111523E-2</v>
      </c>
      <c r="BS582" s="17">
        <v>0.101667944788286</v>
      </c>
      <c r="BT582" s="17">
        <v>0.12899339597057299</v>
      </c>
      <c r="BU582" s="17"/>
      <c r="BV582" s="17">
        <v>4.0234417103492799E-2</v>
      </c>
      <c r="BW582" s="17">
        <v>3.43877355468694E-2</v>
      </c>
      <c r="BX582" s="17"/>
      <c r="BY582" s="17">
        <v>1.8465193303268301E-2</v>
      </c>
      <c r="BZ582" s="17"/>
      <c r="CA582" s="17">
        <v>2.5202531467479201E-2</v>
      </c>
      <c r="CB582" s="17"/>
      <c r="CC582" s="17">
        <v>3.0320473518359502E-2</v>
      </c>
    </row>
    <row r="583" spans="2:81" x14ac:dyDescent="0.3">
      <c r="B583" t="s">
        <v>192</v>
      </c>
      <c r="C583" s="17">
        <v>0.59287677522871496</v>
      </c>
      <c r="D583" s="17">
        <v>0.65785938729756999</v>
      </c>
      <c r="E583" s="17">
        <v>0.52971069036516705</v>
      </c>
      <c r="F583" s="17"/>
      <c r="G583" s="17">
        <v>0.62970613387697205</v>
      </c>
      <c r="H583" s="17">
        <v>0.65474985064067903</v>
      </c>
      <c r="I583" s="17">
        <v>0.67644207435544801</v>
      </c>
      <c r="J583" s="17">
        <v>0.53509468205060695</v>
      </c>
      <c r="K583" s="17">
        <v>0.56515053919675196</v>
      </c>
      <c r="L583" s="17">
        <v>0.51569879616777103</v>
      </c>
      <c r="M583" s="17"/>
      <c r="N583" s="17">
        <v>0.67367798640981602</v>
      </c>
      <c r="O583" s="17">
        <v>0.58973128373726003</v>
      </c>
      <c r="P583" s="17">
        <v>0.549373993444085</v>
      </c>
      <c r="Q583" s="17">
        <v>0.54573308803698795</v>
      </c>
      <c r="R583" s="17"/>
      <c r="S583" s="17">
        <v>0.64773730013742903</v>
      </c>
      <c r="T583" s="17">
        <v>0.58823708378396</v>
      </c>
      <c r="U583" s="17">
        <v>0.61889027588394097</v>
      </c>
      <c r="V583" s="17">
        <v>0.57276288654408603</v>
      </c>
      <c r="W583" s="17">
        <v>0.59812915020826196</v>
      </c>
      <c r="X583" s="17">
        <v>0.606375736026734</v>
      </c>
      <c r="Y583" s="17">
        <v>0.52458807322404999</v>
      </c>
      <c r="Z583" s="17">
        <v>0.53147369340635497</v>
      </c>
      <c r="AA583" s="17">
        <v>0.56914851979178505</v>
      </c>
      <c r="AB583" s="17">
        <v>0.60522884121924503</v>
      </c>
      <c r="AC583" s="17">
        <v>0.61876807891046304</v>
      </c>
      <c r="AD583" s="17">
        <v>0.56614270145924706</v>
      </c>
      <c r="AE583" s="17"/>
      <c r="AF583" s="17">
        <v>0.89557681873807404</v>
      </c>
      <c r="AG583" s="17">
        <v>0.54300353226119202</v>
      </c>
      <c r="AH583" s="17">
        <v>0.59542680119556302</v>
      </c>
      <c r="AI583" s="17">
        <v>0.50433480525183905</v>
      </c>
      <c r="AJ583" s="17">
        <v>0.56440880043730302</v>
      </c>
      <c r="AK583" s="17">
        <v>0.59412546696582502</v>
      </c>
      <c r="AL583" s="17">
        <v>0.530819236821927</v>
      </c>
      <c r="AM583" s="17">
        <v>0.51595628972744201</v>
      </c>
      <c r="AN583" s="17">
        <v>0.54265339660322498</v>
      </c>
      <c r="AO583" s="17">
        <v>0.61007322918905504</v>
      </c>
      <c r="AP583" s="17">
        <v>0.67608404816631795</v>
      </c>
      <c r="AQ583" s="17">
        <v>0.67098716998038499</v>
      </c>
      <c r="AR583" s="17">
        <v>0.666156569777136</v>
      </c>
      <c r="AS583" s="17">
        <v>0.76326451481518098</v>
      </c>
      <c r="AT583" s="17">
        <v>0.61071951028031302</v>
      </c>
      <c r="AU583" s="17">
        <v>0.78697468040235496</v>
      </c>
      <c r="AV583" s="17"/>
      <c r="AW583" s="17">
        <v>0.61329327951302304</v>
      </c>
      <c r="AX583" s="17">
        <v>0.56398696625085398</v>
      </c>
      <c r="AY583" s="17"/>
      <c r="AZ583" s="17">
        <v>0.58778339370657695</v>
      </c>
      <c r="BA583" s="17">
        <v>0.59401117658031499</v>
      </c>
      <c r="BB583" s="17"/>
      <c r="BC583" s="17">
        <v>0.60879366108312105</v>
      </c>
      <c r="BD583" s="17">
        <v>0.58135411512740098</v>
      </c>
      <c r="BE583" s="17"/>
      <c r="BF583" s="17">
        <v>0.51868023042137501</v>
      </c>
      <c r="BG583" s="17">
        <v>0.59883903784923498</v>
      </c>
      <c r="BH583" s="17"/>
      <c r="BI583" s="17">
        <v>0.57380746743188804</v>
      </c>
      <c r="BJ583" s="17">
        <v>0.66649037006161604</v>
      </c>
      <c r="BK583" s="17">
        <v>0.66849357910962204</v>
      </c>
      <c r="BL583" s="17">
        <v>0.49230229140868897</v>
      </c>
      <c r="BM583" s="17">
        <v>0.49077560228629102</v>
      </c>
      <c r="BN583" s="17"/>
      <c r="BO583" s="17">
        <v>0.700133808983598</v>
      </c>
      <c r="BP583" s="17">
        <v>0.59463777244799199</v>
      </c>
      <c r="BQ583" s="17">
        <v>0.66746867230529205</v>
      </c>
      <c r="BR583" s="17">
        <v>0.53157838825807402</v>
      </c>
      <c r="BS583" s="17">
        <v>0.51402603970539096</v>
      </c>
      <c r="BT583" s="17">
        <v>0.52284702636136904</v>
      </c>
      <c r="BU583" s="17"/>
      <c r="BV583" s="17">
        <v>0.69232239118588301</v>
      </c>
      <c r="BW583" s="17">
        <v>0.61857895858568201</v>
      </c>
      <c r="BX583" s="17"/>
      <c r="BY583" s="17">
        <v>0.68990089650778197</v>
      </c>
      <c r="BZ583" s="17"/>
      <c r="CA583" s="17">
        <v>0.72036736490744302</v>
      </c>
      <c r="CB583" s="17"/>
      <c r="CC583" s="17">
        <v>0.71194952585202498</v>
      </c>
    </row>
    <row r="584" spans="2:81" x14ac:dyDescent="0.3">
      <c r="B584" t="s">
        <v>193</v>
      </c>
      <c r="C584" s="17">
        <v>0.13935378220762701</v>
      </c>
      <c r="D584" s="17">
        <v>0.12824935961512801</v>
      </c>
      <c r="E584" s="17">
        <v>0.150745947665129</v>
      </c>
      <c r="F584" s="17"/>
      <c r="G584" s="17">
        <v>8.4749297809068994E-2</v>
      </c>
      <c r="H584" s="17">
        <v>9.5020442852105799E-2</v>
      </c>
      <c r="I584" s="17">
        <v>8.2445940769772699E-2</v>
      </c>
      <c r="J584" s="17">
        <v>0.19906703019345001</v>
      </c>
      <c r="K584" s="17">
        <v>0.198169894562152</v>
      </c>
      <c r="L584" s="17">
        <v>0.17015943477988901</v>
      </c>
      <c r="M584" s="17"/>
      <c r="N584" s="17">
        <v>0.112535352169318</v>
      </c>
      <c r="O584" s="17">
        <v>0.12690336802798</v>
      </c>
      <c r="P584" s="17">
        <v>0.18111335394834399</v>
      </c>
      <c r="Q584" s="17">
        <v>0.14561502205777299</v>
      </c>
      <c r="R584" s="17"/>
      <c r="S584" s="17">
        <v>9.5947914640441598E-2</v>
      </c>
      <c r="T584" s="17">
        <v>0.160092255300605</v>
      </c>
      <c r="U584" s="17">
        <v>0.14316825799562699</v>
      </c>
      <c r="V584" s="17">
        <v>0.152265216364522</v>
      </c>
      <c r="W584" s="17">
        <v>9.2671852379146893E-2</v>
      </c>
      <c r="X584" s="17">
        <v>0.13035296430259399</v>
      </c>
      <c r="Y584" s="17">
        <v>0.212154879342525</v>
      </c>
      <c r="Z584" s="17">
        <v>0.162344786567026</v>
      </c>
      <c r="AA584" s="17">
        <v>0.16142012147781101</v>
      </c>
      <c r="AB584" s="17">
        <v>0.125676731352516</v>
      </c>
      <c r="AC584" s="17">
        <v>0.116012065976593</v>
      </c>
      <c r="AD584" s="17">
        <v>0.11217858943306599</v>
      </c>
      <c r="AE584" s="17"/>
      <c r="AF584" s="17">
        <v>0.104423181261926</v>
      </c>
      <c r="AG584" s="17">
        <v>0.11612310294917</v>
      </c>
      <c r="AH584" s="17">
        <v>0.15805458613857901</v>
      </c>
      <c r="AI584" s="17">
        <v>0.140873747762957</v>
      </c>
      <c r="AJ584" s="17">
        <v>7.1320412266175803E-2</v>
      </c>
      <c r="AK584" s="17">
        <v>0.13774392066549801</v>
      </c>
      <c r="AL584" s="17">
        <v>0.139133671358046</v>
      </c>
      <c r="AM584" s="17">
        <v>0.21645332315031399</v>
      </c>
      <c r="AN584" s="17">
        <v>0.20544972116319299</v>
      </c>
      <c r="AO584" s="17">
        <v>0.156208900751687</v>
      </c>
      <c r="AP584" s="17">
        <v>0.117465462035114</v>
      </c>
      <c r="AQ584" s="17">
        <v>0.10499851082906</v>
      </c>
      <c r="AR584" s="17">
        <v>0.13939806029314999</v>
      </c>
      <c r="AS584" s="17">
        <v>7.3591235187502393E-2</v>
      </c>
      <c r="AT584" s="17">
        <v>0.16849635670252699</v>
      </c>
      <c r="AU584" s="17">
        <v>8.2689401399923895E-2</v>
      </c>
      <c r="AV584" s="17"/>
      <c r="AW584" s="17">
        <v>0.133107632636878</v>
      </c>
      <c r="AX584" s="17">
        <v>0.14944671359027101</v>
      </c>
      <c r="AY584" s="17"/>
      <c r="AZ584" s="17">
        <v>0.13599777915568501</v>
      </c>
      <c r="BA584" s="17">
        <v>0.14010123346011</v>
      </c>
      <c r="BB584" s="17"/>
      <c r="BC584" s="17">
        <v>0.129060109049214</v>
      </c>
      <c r="BD584" s="17">
        <v>0.147545742927432</v>
      </c>
      <c r="BE584" s="17"/>
      <c r="BF584" s="17">
        <v>0.144837710440297</v>
      </c>
      <c r="BG584" s="17">
        <v>0.13891310642683199</v>
      </c>
      <c r="BH584" s="17"/>
      <c r="BI584" s="17">
        <v>0.17367589560484001</v>
      </c>
      <c r="BJ584" s="17">
        <v>0.1033304545131</v>
      </c>
      <c r="BK584" s="17">
        <v>9.3103439051183498E-2</v>
      </c>
      <c r="BL584" s="17">
        <v>0.23194472692854801</v>
      </c>
      <c r="BM584" s="17">
        <v>0.137504532230493</v>
      </c>
      <c r="BN584" s="17"/>
      <c r="BO584" s="17">
        <v>8.93822181742428E-2</v>
      </c>
      <c r="BP584" s="17">
        <v>0.151090570781377</v>
      </c>
      <c r="BQ584" s="17">
        <v>7.9189267338632005E-2</v>
      </c>
      <c r="BR584" s="17">
        <v>0.23254062777298701</v>
      </c>
      <c r="BS584" s="17">
        <v>0.119389277034277</v>
      </c>
      <c r="BT584" s="17">
        <v>8.9414746343215404E-2</v>
      </c>
      <c r="BU584" s="17"/>
      <c r="BV584" s="17">
        <v>9.3535929298102394E-2</v>
      </c>
      <c r="BW584" s="17">
        <v>0.121496649311784</v>
      </c>
      <c r="BX584" s="17"/>
      <c r="BY584" s="17">
        <v>0.10567442907805701</v>
      </c>
      <c r="BZ584" s="17"/>
      <c r="CA584" s="17">
        <v>8.4210474539378299E-2</v>
      </c>
      <c r="CB584" s="17"/>
      <c r="CC584" s="17">
        <v>8.0312609363507204E-2</v>
      </c>
    </row>
    <row r="585" spans="2:81" x14ac:dyDescent="0.3">
      <c r="B585" t="s">
        <v>194</v>
      </c>
      <c r="C585" s="17">
        <v>0.45352299302108801</v>
      </c>
      <c r="D585" s="17">
        <v>0.52961002768244103</v>
      </c>
      <c r="E585" s="17">
        <v>0.37896474270003799</v>
      </c>
      <c r="F585" s="17"/>
      <c r="G585" s="17">
        <v>0.54495683606790302</v>
      </c>
      <c r="H585" s="17">
        <v>0.55972940778857405</v>
      </c>
      <c r="I585" s="17">
        <v>0.59399613358567505</v>
      </c>
      <c r="J585" s="17">
        <v>0.33602765185715699</v>
      </c>
      <c r="K585" s="17">
        <v>0.36698064463460001</v>
      </c>
      <c r="L585" s="17">
        <v>0.34553936138788099</v>
      </c>
      <c r="M585" s="17"/>
      <c r="N585" s="17">
        <v>0.56114263424049804</v>
      </c>
      <c r="O585" s="17">
        <v>0.46282791570928</v>
      </c>
      <c r="P585" s="17">
        <v>0.368260639495741</v>
      </c>
      <c r="Q585" s="17">
        <v>0.40011806597921501</v>
      </c>
      <c r="R585" s="17"/>
      <c r="S585" s="17">
        <v>0.55178938549698797</v>
      </c>
      <c r="T585" s="17">
        <v>0.428144828483355</v>
      </c>
      <c r="U585" s="17">
        <v>0.47572201788831497</v>
      </c>
      <c r="V585" s="17">
        <v>0.42049767017956402</v>
      </c>
      <c r="W585" s="17">
        <v>0.50545729782911497</v>
      </c>
      <c r="X585" s="17">
        <v>0.47602277172414098</v>
      </c>
      <c r="Y585" s="17">
        <v>0.31243319388152402</v>
      </c>
      <c r="Z585" s="17">
        <v>0.36912890683932797</v>
      </c>
      <c r="AA585" s="17">
        <v>0.407728398313975</v>
      </c>
      <c r="AB585" s="17">
        <v>0.47955210986672903</v>
      </c>
      <c r="AC585" s="17">
        <v>0.50275601293386996</v>
      </c>
      <c r="AD585" s="17">
        <v>0.45396411202618198</v>
      </c>
      <c r="AE585" s="17"/>
      <c r="AF585" s="17">
        <v>0.79115363747614897</v>
      </c>
      <c r="AG585" s="17">
        <v>0.42688042931202103</v>
      </c>
      <c r="AH585" s="17">
        <v>0.43737221505698298</v>
      </c>
      <c r="AI585" s="17">
        <v>0.36346105748888202</v>
      </c>
      <c r="AJ585" s="17">
        <v>0.49308838817112699</v>
      </c>
      <c r="AK585" s="17">
        <v>0.45638154630032701</v>
      </c>
      <c r="AL585" s="17">
        <v>0.391685565463881</v>
      </c>
      <c r="AM585" s="17">
        <v>0.29950296657712799</v>
      </c>
      <c r="AN585" s="17">
        <v>0.33720367544003199</v>
      </c>
      <c r="AO585" s="17">
        <v>0.45386432843736801</v>
      </c>
      <c r="AP585" s="17">
        <v>0.55861858613120396</v>
      </c>
      <c r="AQ585" s="17">
        <v>0.56598865915132501</v>
      </c>
      <c r="AR585" s="17">
        <v>0.52675850948398595</v>
      </c>
      <c r="AS585" s="17">
        <v>0.68967327962767899</v>
      </c>
      <c r="AT585" s="17">
        <v>0.44222315357778602</v>
      </c>
      <c r="AU585" s="17">
        <v>0.70428527900243099</v>
      </c>
      <c r="AV585" s="17"/>
      <c r="AW585" s="17">
        <v>0.48018564687614501</v>
      </c>
      <c r="AX585" s="17">
        <v>0.41454025266058298</v>
      </c>
      <c r="AY585" s="17"/>
      <c r="AZ585" s="17">
        <v>0.451785614550892</v>
      </c>
      <c r="BA585" s="17">
        <v>0.453909943120205</v>
      </c>
      <c r="BB585" s="17"/>
      <c r="BC585" s="17">
        <v>0.479733552033907</v>
      </c>
      <c r="BD585" s="17">
        <v>0.43380837219996898</v>
      </c>
      <c r="BE585" s="17"/>
      <c r="BF585" s="17">
        <v>0.37384251998107798</v>
      </c>
      <c r="BG585" s="17">
        <v>0.45992593142240301</v>
      </c>
      <c r="BH585" s="17"/>
      <c r="BI585" s="17">
        <v>0.400131571827049</v>
      </c>
      <c r="BJ585" s="17">
        <v>0.56315991554851597</v>
      </c>
      <c r="BK585" s="17">
        <v>0.57539014005843903</v>
      </c>
      <c r="BL585" s="17">
        <v>0.26035756448014102</v>
      </c>
      <c r="BM585" s="17">
        <v>0.353271070055798</v>
      </c>
      <c r="BN585" s="17"/>
      <c r="BO585" s="17">
        <v>0.61075159080935504</v>
      </c>
      <c r="BP585" s="17">
        <v>0.44354720166661499</v>
      </c>
      <c r="BQ585" s="17">
        <v>0.58827940496665998</v>
      </c>
      <c r="BR585" s="17">
        <v>0.29903776048508701</v>
      </c>
      <c r="BS585" s="17">
        <v>0.39463676267111403</v>
      </c>
      <c r="BT585" s="17">
        <v>0.43343228001815398</v>
      </c>
      <c r="BU585" s="17"/>
      <c r="BV585" s="17">
        <v>0.59878646188777995</v>
      </c>
      <c r="BW585" s="17">
        <v>0.49708230927389802</v>
      </c>
      <c r="BX585" s="17"/>
      <c r="BY585" s="17">
        <v>0.58422646742972495</v>
      </c>
      <c r="BZ585" s="17"/>
      <c r="CA585" s="17">
        <v>0.636156890368065</v>
      </c>
      <c r="CB585" s="17"/>
      <c r="CC585" s="17">
        <v>0.63163691648851705</v>
      </c>
    </row>
    <row r="586" spans="2:81" x14ac:dyDescent="0.3">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c r="CB586" s="17"/>
      <c r="CC586" s="17"/>
    </row>
    <row r="587" spans="2:81" x14ac:dyDescent="0.3">
      <c r="B587" s="6" t="s">
        <v>177</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c r="CB587" s="17"/>
      <c r="CC587" s="17"/>
    </row>
    <row r="588" spans="2:81" x14ac:dyDescent="0.3">
      <c r="B588" s="24" t="s">
        <v>94</v>
      </c>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c r="CB588" s="17"/>
      <c r="CC588" s="17"/>
    </row>
    <row r="589" spans="2:81" x14ac:dyDescent="0.3">
      <c r="B589" t="s">
        <v>288</v>
      </c>
      <c r="C589" s="17">
        <v>0.23249435471113999</v>
      </c>
      <c r="D589" s="17">
        <v>0.30518100344768501</v>
      </c>
      <c r="E589" s="17">
        <v>0.16243902431427601</v>
      </c>
      <c r="F589" s="17"/>
      <c r="G589" s="17">
        <v>0.26513218303219799</v>
      </c>
      <c r="H589" s="17">
        <v>0.34067054523764301</v>
      </c>
      <c r="I589" s="17">
        <v>0.28429351721264201</v>
      </c>
      <c r="J589" s="17">
        <v>0.216274787732125</v>
      </c>
      <c r="K589" s="17">
        <v>0.18681653100613099</v>
      </c>
      <c r="L589" s="17">
        <v>0.124583807470869</v>
      </c>
      <c r="M589" s="17"/>
      <c r="N589" s="17">
        <v>0.31460761144534799</v>
      </c>
      <c r="O589" s="17">
        <v>0.21754089612921401</v>
      </c>
      <c r="P589" s="17">
        <v>0.222586883862574</v>
      </c>
      <c r="Q589" s="17">
        <v>0.169952741053009</v>
      </c>
      <c r="R589" s="17"/>
      <c r="S589" s="17">
        <v>0.32904939018189999</v>
      </c>
      <c r="T589" s="17">
        <v>0.232386964270756</v>
      </c>
      <c r="U589" s="17">
        <v>0.20643808534298</v>
      </c>
      <c r="V589" s="17">
        <v>0.15786829939062899</v>
      </c>
      <c r="W589" s="17">
        <v>0.16839889055635701</v>
      </c>
      <c r="X589" s="17">
        <v>0.27102456975017902</v>
      </c>
      <c r="Y589" s="17">
        <v>0.18812559528360201</v>
      </c>
      <c r="Z589" s="17">
        <v>0.26138312195131103</v>
      </c>
      <c r="AA589" s="17">
        <v>0.27185614985669099</v>
      </c>
      <c r="AB589" s="17">
        <v>0.25672839002622899</v>
      </c>
      <c r="AC589" s="17">
        <v>0.12631403030847899</v>
      </c>
      <c r="AD589" s="17">
        <v>0.14856747286425301</v>
      </c>
      <c r="AE589" s="17"/>
      <c r="AF589" s="17">
        <v>0.21181982815380501</v>
      </c>
      <c r="AG589" s="17">
        <v>0.238774192144971</v>
      </c>
      <c r="AH589" s="17">
        <v>0.13459563820526599</v>
      </c>
      <c r="AI589" s="17">
        <v>0.110185393388986</v>
      </c>
      <c r="AJ589" s="17">
        <v>0.223055547627247</v>
      </c>
      <c r="AK589" s="17">
        <v>0.20514210861610399</v>
      </c>
      <c r="AL589" s="17">
        <v>0.218911591799273</v>
      </c>
      <c r="AM589" s="17">
        <v>0.166216989006507</v>
      </c>
      <c r="AN589" s="17">
        <v>0.21799260716275901</v>
      </c>
      <c r="AO589" s="17">
        <v>0.30006305153676799</v>
      </c>
      <c r="AP589" s="17">
        <v>0.33955222384803102</v>
      </c>
      <c r="AQ589" s="17">
        <v>0.224164501458535</v>
      </c>
      <c r="AR589" s="17">
        <v>0.26208498995216101</v>
      </c>
      <c r="AS589" s="17">
        <v>0.39218447878448498</v>
      </c>
      <c r="AT589" s="17">
        <v>0.25378165222543198</v>
      </c>
      <c r="AU589" s="17">
        <v>0.51094117286292096</v>
      </c>
      <c r="AV589" s="17"/>
      <c r="AW589" s="17">
        <v>0.23871069990600499</v>
      </c>
      <c r="AX589" s="17">
        <v>0.22303182757426501</v>
      </c>
      <c r="AY589" s="17"/>
      <c r="AZ589" s="17">
        <v>0.213455679832946</v>
      </c>
      <c r="BA589" s="17">
        <v>0.23673466115993699</v>
      </c>
      <c r="BB589" s="17"/>
      <c r="BC589" s="17">
        <v>0.24815423535558701</v>
      </c>
      <c r="BD589" s="17">
        <v>0.21552445100991399</v>
      </c>
      <c r="BE589" s="17"/>
      <c r="BF589" s="17">
        <v>0.27110898130741801</v>
      </c>
      <c r="BG589" s="17">
        <v>0.229391372687406</v>
      </c>
      <c r="BH589" s="17"/>
      <c r="BI589" s="17">
        <v>0.23390864955174701</v>
      </c>
      <c r="BJ589" s="17">
        <v>0.27542963198213899</v>
      </c>
      <c r="BK589" s="17">
        <v>0.272811151301945</v>
      </c>
      <c r="BL589" s="17">
        <v>0.232553930107743</v>
      </c>
      <c r="BM589" s="17">
        <v>0.14898681022832</v>
      </c>
      <c r="BN589" s="17"/>
      <c r="BO589" s="17">
        <v>0.29381694865659702</v>
      </c>
      <c r="BP589" s="17">
        <v>0.24626175663598701</v>
      </c>
      <c r="BQ589" s="17">
        <v>0.25177127969469798</v>
      </c>
      <c r="BR589" s="17">
        <v>0.25049817505417599</v>
      </c>
      <c r="BS589" s="17">
        <v>0.18453148157190699</v>
      </c>
      <c r="BT589" s="17">
        <v>0.127612775779613</v>
      </c>
      <c r="BU589" s="17"/>
      <c r="BV589" s="17">
        <v>0.29116599482053901</v>
      </c>
      <c r="BW589" s="17">
        <v>0.24624293569313299</v>
      </c>
      <c r="BX589" s="17"/>
      <c r="BY589" s="17">
        <v>0.34558685604057099</v>
      </c>
      <c r="BZ589" s="17"/>
      <c r="CA589" s="17">
        <v>0.30801820818661102</v>
      </c>
      <c r="CB589" s="17"/>
      <c r="CC589" s="17">
        <v>0.29109487904115</v>
      </c>
    </row>
    <row r="590" spans="2:81" x14ac:dyDescent="0.3">
      <c r="B590" t="s">
        <v>289</v>
      </c>
      <c r="C590" s="17">
        <v>0.181671667526319</v>
      </c>
      <c r="D590" s="17">
        <v>0.195718307623023</v>
      </c>
      <c r="E590" s="17">
        <v>0.168672867830025</v>
      </c>
      <c r="F590" s="17"/>
      <c r="G590" s="17">
        <v>0.225944224936593</v>
      </c>
      <c r="H590" s="17">
        <v>0.219206929075491</v>
      </c>
      <c r="I590" s="17">
        <v>0.230778129558075</v>
      </c>
      <c r="J590" s="17">
        <v>0.168773781977058</v>
      </c>
      <c r="K590" s="17">
        <v>0.14873983293573501</v>
      </c>
      <c r="L590" s="17">
        <v>0.11434422910384</v>
      </c>
      <c r="M590" s="17"/>
      <c r="N590" s="17">
        <v>0.155865168795254</v>
      </c>
      <c r="O590" s="17">
        <v>0.167200288718762</v>
      </c>
      <c r="P590" s="17">
        <v>0.19145659108875901</v>
      </c>
      <c r="Q590" s="17">
        <v>0.217425040152745</v>
      </c>
      <c r="R590" s="17"/>
      <c r="S590" s="17">
        <v>0.23498640219869099</v>
      </c>
      <c r="T590" s="17">
        <v>0.18274067289596099</v>
      </c>
      <c r="U590" s="17">
        <v>0.16389410830292001</v>
      </c>
      <c r="V590" s="17">
        <v>0.22291958153929101</v>
      </c>
      <c r="W590" s="17">
        <v>0.20996518498960301</v>
      </c>
      <c r="X590" s="17">
        <v>0.14696884529035401</v>
      </c>
      <c r="Y590" s="17">
        <v>0.15618219913715101</v>
      </c>
      <c r="Z590" s="17">
        <v>0.19833648280611799</v>
      </c>
      <c r="AA590" s="17">
        <v>0.16353763342014899</v>
      </c>
      <c r="AB590" s="17">
        <v>0.106325743142839</v>
      </c>
      <c r="AC590" s="17">
        <v>0.24609825845798</v>
      </c>
      <c r="AD590" s="17">
        <v>0.12218225562952099</v>
      </c>
      <c r="AE590" s="17"/>
      <c r="AF590" s="17">
        <v>0.104423181261926</v>
      </c>
      <c r="AG590" s="17">
        <v>0.229166177999683</v>
      </c>
      <c r="AH590" s="17">
        <v>0.18001667468503299</v>
      </c>
      <c r="AI590" s="17">
        <v>0.24199833611201299</v>
      </c>
      <c r="AJ590" s="17">
        <v>0.177325658332358</v>
      </c>
      <c r="AK590" s="17">
        <v>0.21240934562933</v>
      </c>
      <c r="AL590" s="17">
        <v>0.177913331722859</v>
      </c>
      <c r="AM590" s="17">
        <v>0.144674873817879</v>
      </c>
      <c r="AN590" s="17">
        <v>0.147325676188724</v>
      </c>
      <c r="AO590" s="17">
        <v>0.17954908125346999</v>
      </c>
      <c r="AP590" s="17">
        <v>0.15845852531014601</v>
      </c>
      <c r="AQ590" s="17">
        <v>0.16884083532069399</v>
      </c>
      <c r="AR590" s="17">
        <v>0.234811114089467</v>
      </c>
      <c r="AS590" s="17">
        <v>0.19182813884632699</v>
      </c>
      <c r="AT590" s="17">
        <v>0.193414388705894</v>
      </c>
      <c r="AU590" s="17">
        <v>0.133205715005495</v>
      </c>
      <c r="AV590" s="17"/>
      <c r="AW590" s="17">
        <v>0.165196498241442</v>
      </c>
      <c r="AX590" s="17">
        <v>0.20553736474880699</v>
      </c>
      <c r="AY590" s="17"/>
      <c r="AZ590" s="17">
        <v>0.154584803347139</v>
      </c>
      <c r="BA590" s="17">
        <v>0.187704472098669</v>
      </c>
      <c r="BB590" s="17"/>
      <c r="BC590" s="17">
        <v>0.179923029262789</v>
      </c>
      <c r="BD590" s="17">
        <v>0.18400911706360601</v>
      </c>
      <c r="BE590" s="17"/>
      <c r="BF590" s="17">
        <v>0.15583188883302901</v>
      </c>
      <c r="BG590" s="17">
        <v>0.18374809233862699</v>
      </c>
      <c r="BH590" s="17"/>
      <c r="BI590" s="17">
        <v>0.15939371842886599</v>
      </c>
      <c r="BJ590" s="17">
        <v>0.19847867690680801</v>
      </c>
      <c r="BK590" s="17">
        <v>0.160970519965664</v>
      </c>
      <c r="BL590" s="17">
        <v>0.21226435675160801</v>
      </c>
      <c r="BM590" s="17">
        <v>0.236422658550866</v>
      </c>
      <c r="BN590" s="17"/>
      <c r="BO590" s="17">
        <v>0.223500742178627</v>
      </c>
      <c r="BP590" s="17">
        <v>0.177869599556751</v>
      </c>
      <c r="BQ590" s="17">
        <v>0.185724087635283</v>
      </c>
      <c r="BR590" s="17">
        <v>0.19163570955602199</v>
      </c>
      <c r="BS590" s="17">
        <v>0.18491425833118399</v>
      </c>
      <c r="BT590" s="17">
        <v>9.7844675540903606E-2</v>
      </c>
      <c r="BU590" s="17"/>
      <c r="BV590" s="17">
        <v>0.235866450404738</v>
      </c>
      <c r="BW590" s="17">
        <v>0.129134470674893</v>
      </c>
      <c r="BX590" s="17"/>
      <c r="BY590" s="17">
        <v>0.262441333890853</v>
      </c>
      <c r="BZ590" s="17"/>
      <c r="CA590" s="17">
        <v>0.22736032181561799</v>
      </c>
      <c r="CB590" s="17"/>
      <c r="CC590" s="17">
        <v>0.22085276504548501</v>
      </c>
    </row>
    <row r="591" spans="2:81" x14ac:dyDescent="0.3">
      <c r="B591" t="s">
        <v>290</v>
      </c>
      <c r="C591" s="17">
        <v>0.484474432134952</v>
      </c>
      <c r="D591" s="17">
        <v>0.41922685151223599</v>
      </c>
      <c r="E591" s="17">
        <v>0.54614981060824996</v>
      </c>
      <c r="F591" s="17"/>
      <c r="G591" s="17">
        <v>0.40397179103393899</v>
      </c>
      <c r="H591" s="17">
        <v>0.34439317774852901</v>
      </c>
      <c r="I591" s="17">
        <v>0.399326077261144</v>
      </c>
      <c r="J591" s="17">
        <v>0.501683735058297</v>
      </c>
      <c r="K591" s="17">
        <v>0.54015589776202599</v>
      </c>
      <c r="L591" s="17">
        <v>0.66977462873689497</v>
      </c>
      <c r="M591" s="17"/>
      <c r="N591" s="17">
        <v>0.45185762064160401</v>
      </c>
      <c r="O591" s="17">
        <v>0.50617135714870498</v>
      </c>
      <c r="P591" s="17">
        <v>0.489533827990493</v>
      </c>
      <c r="Q591" s="17">
        <v>0.488562858515178</v>
      </c>
      <c r="R591" s="17"/>
      <c r="S591" s="17">
        <v>0.33694249124509401</v>
      </c>
      <c r="T591" s="17">
        <v>0.53596298668706899</v>
      </c>
      <c r="U591" s="17">
        <v>0.54895351555442995</v>
      </c>
      <c r="V591" s="17">
        <v>0.52951466834045802</v>
      </c>
      <c r="W591" s="17">
        <v>0.51168395810385003</v>
      </c>
      <c r="X591" s="17">
        <v>0.42018889320028502</v>
      </c>
      <c r="Y591" s="17">
        <v>0.53905762893919096</v>
      </c>
      <c r="Z591" s="17">
        <v>0.46667734049543202</v>
      </c>
      <c r="AA591" s="17">
        <v>0.46005916339334002</v>
      </c>
      <c r="AB591" s="17">
        <v>0.49349553100993199</v>
      </c>
      <c r="AC591" s="17">
        <v>0.55774815237818098</v>
      </c>
      <c r="AD591" s="17">
        <v>0.59080102779356503</v>
      </c>
      <c r="AE591" s="17"/>
      <c r="AF591" s="17">
        <v>0.68375699058426997</v>
      </c>
      <c r="AG591" s="17">
        <v>0.42277298216256898</v>
      </c>
      <c r="AH591" s="17">
        <v>0.52635365408784596</v>
      </c>
      <c r="AI591" s="17">
        <v>0.50253210275745197</v>
      </c>
      <c r="AJ591" s="17">
        <v>0.47229954255136702</v>
      </c>
      <c r="AK591" s="17">
        <v>0.46359745462028901</v>
      </c>
      <c r="AL591" s="17">
        <v>0.51888548055482497</v>
      </c>
      <c r="AM591" s="17">
        <v>0.58703332153152898</v>
      </c>
      <c r="AN591" s="17">
        <v>0.56852539649421197</v>
      </c>
      <c r="AO591" s="17">
        <v>0.45460923284179</v>
      </c>
      <c r="AP591" s="17">
        <v>0.42118723395709601</v>
      </c>
      <c r="AQ591" s="17">
        <v>0.50472756190054202</v>
      </c>
      <c r="AR591" s="17">
        <v>0.43620746009924599</v>
      </c>
      <c r="AS591" s="17">
        <v>0.39597775577630501</v>
      </c>
      <c r="AT591" s="17">
        <v>0.44523881912975599</v>
      </c>
      <c r="AU591" s="17">
        <v>0.302552964410359</v>
      </c>
      <c r="AV591" s="17"/>
      <c r="AW591" s="17">
        <v>0.49819913142015199</v>
      </c>
      <c r="AX591" s="17">
        <v>0.466812086992204</v>
      </c>
      <c r="AY591" s="17"/>
      <c r="AZ591" s="17">
        <v>0.52504847857344095</v>
      </c>
      <c r="BA591" s="17">
        <v>0.47543775327638499</v>
      </c>
      <c r="BB591" s="17"/>
      <c r="BC591" s="17">
        <v>0.470556739208217</v>
      </c>
      <c r="BD591" s="17">
        <v>0.497167774216483</v>
      </c>
      <c r="BE591" s="17"/>
      <c r="BF591" s="17">
        <v>0.50410630640791299</v>
      </c>
      <c r="BG591" s="17">
        <v>0.48289686015431099</v>
      </c>
      <c r="BH591" s="17"/>
      <c r="BI591" s="17">
        <v>0.53840034737243103</v>
      </c>
      <c r="BJ591" s="17">
        <v>0.42316826411164699</v>
      </c>
      <c r="BK591" s="17">
        <v>0.457071604559317</v>
      </c>
      <c r="BL591" s="17">
        <v>0.48997528143178098</v>
      </c>
      <c r="BM591" s="17">
        <v>0.53652073307125503</v>
      </c>
      <c r="BN591" s="17"/>
      <c r="BO591" s="17">
        <v>0.39307307744283199</v>
      </c>
      <c r="BP591" s="17">
        <v>0.50474232928088103</v>
      </c>
      <c r="BQ591" s="17">
        <v>0.46869570798856403</v>
      </c>
      <c r="BR591" s="17">
        <v>0.50431959623273004</v>
      </c>
      <c r="BS591" s="17">
        <v>0.54804037221158797</v>
      </c>
      <c r="BT591" s="17">
        <v>0.52256163177359205</v>
      </c>
      <c r="BU591" s="17"/>
      <c r="BV591" s="17">
        <v>0.38170800918753001</v>
      </c>
      <c r="BW591" s="17">
        <v>0.50006582175960201</v>
      </c>
      <c r="BX591" s="17"/>
      <c r="BY591" s="17">
        <v>0.33609620716372801</v>
      </c>
      <c r="BZ591" s="17"/>
      <c r="CA591" s="17">
        <v>0.38997702346659102</v>
      </c>
      <c r="CB591" s="17"/>
      <c r="CC591" s="17">
        <v>0.40451719688801102</v>
      </c>
    </row>
    <row r="592" spans="2:81" x14ac:dyDescent="0.3">
      <c r="B592" t="s">
        <v>92</v>
      </c>
      <c r="C592" s="17">
        <v>0.101359545627589</v>
      </c>
      <c r="D592" s="17">
        <v>7.9873837417055504E-2</v>
      </c>
      <c r="E592" s="17">
        <v>0.122738297247449</v>
      </c>
      <c r="F592" s="17"/>
      <c r="G592" s="17">
        <v>0.10495180099727</v>
      </c>
      <c r="H592" s="17">
        <v>9.5729347938337803E-2</v>
      </c>
      <c r="I592" s="17">
        <v>8.5602275968140004E-2</v>
      </c>
      <c r="J592" s="17">
        <v>0.11326769523252</v>
      </c>
      <c r="K592" s="17">
        <v>0.12428773829610799</v>
      </c>
      <c r="L592" s="17">
        <v>9.1297334688395806E-2</v>
      </c>
      <c r="M592" s="17"/>
      <c r="N592" s="17">
        <v>7.7669599117793503E-2</v>
      </c>
      <c r="O592" s="17">
        <v>0.109087458003319</v>
      </c>
      <c r="P592" s="17">
        <v>9.6422697058173801E-2</v>
      </c>
      <c r="Q592" s="17">
        <v>0.124059360279067</v>
      </c>
      <c r="R592" s="17"/>
      <c r="S592" s="17">
        <v>9.90217163743152E-2</v>
      </c>
      <c r="T592" s="17">
        <v>4.8909376146213802E-2</v>
      </c>
      <c r="U592" s="17">
        <v>8.0714290799670699E-2</v>
      </c>
      <c r="V592" s="17">
        <v>8.9697450729621805E-2</v>
      </c>
      <c r="W592" s="17">
        <v>0.109951966350189</v>
      </c>
      <c r="X592" s="17">
        <v>0.16181769175918201</v>
      </c>
      <c r="Y592" s="17">
        <v>0.116634576640056</v>
      </c>
      <c r="Z592" s="17">
        <v>7.3603054747138894E-2</v>
      </c>
      <c r="AA592" s="17">
        <v>0.104547053329821</v>
      </c>
      <c r="AB592" s="17">
        <v>0.143450335821001</v>
      </c>
      <c r="AC592" s="17">
        <v>6.9839558855360501E-2</v>
      </c>
      <c r="AD592" s="17">
        <v>0.13844924371266101</v>
      </c>
      <c r="AE592" s="17"/>
      <c r="AF592" s="17">
        <v>0</v>
      </c>
      <c r="AG592" s="17">
        <v>0.109286647692777</v>
      </c>
      <c r="AH592" s="17">
        <v>0.15903403302185501</v>
      </c>
      <c r="AI592" s="17">
        <v>0.14528416774154801</v>
      </c>
      <c r="AJ592" s="17">
        <v>0.12731925148902901</v>
      </c>
      <c r="AK592" s="17">
        <v>0.118851091134277</v>
      </c>
      <c r="AL592" s="17">
        <v>8.42895959230439E-2</v>
      </c>
      <c r="AM592" s="17">
        <v>0.10207481564408501</v>
      </c>
      <c r="AN592" s="17">
        <v>6.6156320154305504E-2</v>
      </c>
      <c r="AO592" s="17">
        <v>6.5778634367971905E-2</v>
      </c>
      <c r="AP592" s="17">
        <v>8.0802016884727101E-2</v>
      </c>
      <c r="AQ592" s="17">
        <v>0.102267101320229</v>
      </c>
      <c r="AR592" s="17">
        <v>6.6896435859125802E-2</v>
      </c>
      <c r="AS592" s="17">
        <v>2.0009626592882999E-2</v>
      </c>
      <c r="AT592" s="17">
        <v>0.107565139938919</v>
      </c>
      <c r="AU592" s="17">
        <v>5.3300147721224198E-2</v>
      </c>
      <c r="AV592" s="17"/>
      <c r="AW592" s="17">
        <v>9.7893670432401006E-2</v>
      </c>
      <c r="AX592" s="17">
        <v>0.104618720684723</v>
      </c>
      <c r="AY592" s="17"/>
      <c r="AZ592" s="17">
        <v>0.10691103824647399</v>
      </c>
      <c r="BA592" s="17">
        <v>0.100123113465009</v>
      </c>
      <c r="BB592" s="17"/>
      <c r="BC592" s="17">
        <v>0.101365996173407</v>
      </c>
      <c r="BD592" s="17">
        <v>0.10329865770999599</v>
      </c>
      <c r="BE592" s="17"/>
      <c r="BF592" s="17">
        <v>6.8952823451639902E-2</v>
      </c>
      <c r="BG592" s="17">
        <v>0.103963674819655</v>
      </c>
      <c r="BH592" s="17"/>
      <c r="BI592" s="17">
        <v>6.8297284646955905E-2</v>
      </c>
      <c r="BJ592" s="17">
        <v>0.102923426999406</v>
      </c>
      <c r="BK592" s="17">
        <v>0.109146724173074</v>
      </c>
      <c r="BL592" s="17">
        <v>6.5206431708868001E-2</v>
      </c>
      <c r="BM592" s="17">
        <v>7.8069798149558695E-2</v>
      </c>
      <c r="BN592" s="17"/>
      <c r="BO592" s="17">
        <v>8.9609231721944599E-2</v>
      </c>
      <c r="BP592" s="17">
        <v>7.1126314526380602E-2</v>
      </c>
      <c r="BQ592" s="17">
        <v>9.3808924681454603E-2</v>
      </c>
      <c r="BR592" s="17">
        <v>5.3546519157073098E-2</v>
      </c>
      <c r="BS592" s="17">
        <v>8.25138878853207E-2</v>
      </c>
      <c r="BT592" s="17">
        <v>0.25198091690589097</v>
      </c>
      <c r="BU592" s="17"/>
      <c r="BV592" s="17">
        <v>9.1259545587193597E-2</v>
      </c>
      <c r="BW592" s="17">
        <v>0.124556771872372</v>
      </c>
      <c r="BX592" s="17"/>
      <c r="BY592" s="17">
        <v>5.5875602904848401E-2</v>
      </c>
      <c r="BZ592" s="17"/>
      <c r="CA592" s="17">
        <v>7.4644446531180103E-2</v>
      </c>
      <c r="CB592" s="17"/>
      <c r="CC592" s="17">
        <v>8.3535159025354105E-2</v>
      </c>
    </row>
    <row r="593" spans="2:81" x14ac:dyDescent="0.3">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row>
    <row r="594" spans="2:81" x14ac:dyDescent="0.3">
      <c r="B594" s="6" t="s">
        <v>295</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c r="CB594" s="17"/>
      <c r="CC594" s="17"/>
    </row>
    <row r="595" spans="2:81" x14ac:dyDescent="0.3">
      <c r="B595" s="24" t="s">
        <v>94</v>
      </c>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c r="CC595" s="17"/>
    </row>
    <row r="596" spans="2:81" x14ac:dyDescent="0.3">
      <c r="B596" t="s">
        <v>230</v>
      </c>
      <c r="C596" s="17">
        <v>0.13107893537366</v>
      </c>
      <c r="D596" s="17">
        <v>0.17109679632869901</v>
      </c>
      <c r="E596" s="17">
        <v>9.2521896953093194E-2</v>
      </c>
      <c r="F596" s="17"/>
      <c r="G596" s="17">
        <v>0.17517516225250801</v>
      </c>
      <c r="H596" s="17">
        <v>0.19716962120261899</v>
      </c>
      <c r="I596" s="17">
        <v>0.18331872621517001</v>
      </c>
      <c r="J596" s="17">
        <v>0.113838849559159</v>
      </c>
      <c r="K596" s="17">
        <v>6.6433359397674696E-2</v>
      </c>
      <c r="L596" s="17">
        <v>6.2889739662774197E-2</v>
      </c>
      <c r="M596" s="17"/>
      <c r="N596" s="17">
        <v>0.14256690528767299</v>
      </c>
      <c r="O596" s="17">
        <v>0.107985315828362</v>
      </c>
      <c r="P596" s="17">
        <v>0.13972865783379201</v>
      </c>
      <c r="Q596" s="17">
        <v>0.136121993552274</v>
      </c>
      <c r="R596" s="17"/>
      <c r="S596" s="17">
        <v>0.20504867615251601</v>
      </c>
      <c r="T596" s="17">
        <v>0.10853204821187599</v>
      </c>
      <c r="U596" s="17">
        <v>0.10757561927608</v>
      </c>
      <c r="V596" s="17">
        <v>0.10844886757896199</v>
      </c>
      <c r="W596" s="17">
        <v>0.15632079529140899</v>
      </c>
      <c r="X596" s="17">
        <v>0.14331468856405999</v>
      </c>
      <c r="Y596" s="17">
        <v>8.93795794290414E-2</v>
      </c>
      <c r="Z596" s="17">
        <v>0.14114212089099301</v>
      </c>
      <c r="AA596" s="17">
        <v>0.13057048037279301</v>
      </c>
      <c r="AB596" s="17">
        <v>0.12543482858535401</v>
      </c>
      <c r="AC596" s="17">
        <v>9.3535136314015194E-2</v>
      </c>
      <c r="AD596" s="17">
        <v>9.8232285341159395E-2</v>
      </c>
      <c r="AE596" s="17"/>
      <c r="AF596" s="17">
        <v>0.31863831163699502</v>
      </c>
      <c r="AG596" s="17">
        <v>0.168030220067965</v>
      </c>
      <c r="AH596" s="17">
        <v>0.117799305008764</v>
      </c>
      <c r="AI596" s="17">
        <v>9.8936285100454602E-2</v>
      </c>
      <c r="AJ596" s="17">
        <v>0.14489970519349801</v>
      </c>
      <c r="AK596" s="17">
        <v>9.1780961961036606E-2</v>
      </c>
      <c r="AL596" s="17">
        <v>0.117314232494646</v>
      </c>
      <c r="AM596" s="17">
        <v>7.6267643326869305E-2</v>
      </c>
      <c r="AN596" s="17">
        <v>9.0556386683525406E-2</v>
      </c>
      <c r="AO596" s="17">
        <v>0.16994036722202099</v>
      </c>
      <c r="AP596" s="17">
        <v>0.117483870236421</v>
      </c>
      <c r="AQ596" s="17">
        <v>0.17116472785742901</v>
      </c>
      <c r="AR596" s="17">
        <v>0.12900189564980999</v>
      </c>
      <c r="AS596" s="17">
        <v>0.13958838997456999</v>
      </c>
      <c r="AT596" s="17">
        <v>0.17843852693054199</v>
      </c>
      <c r="AU596" s="17">
        <v>0.33832000516795802</v>
      </c>
      <c r="AV596" s="17"/>
      <c r="AW596" s="17">
        <v>0.14713014263690499</v>
      </c>
      <c r="AX596" s="17">
        <v>0.107293906322677</v>
      </c>
      <c r="AY596" s="17"/>
      <c r="AZ596" s="17">
        <v>0.15374176449303301</v>
      </c>
      <c r="BA596" s="17">
        <v>0.126031454859513</v>
      </c>
      <c r="BB596" s="17"/>
      <c r="BC596" s="17">
        <v>0.17267620128087</v>
      </c>
      <c r="BD596" s="17">
        <v>0.100747083018335</v>
      </c>
      <c r="BE596" s="17"/>
      <c r="BF596" s="17">
        <v>0.142136775617734</v>
      </c>
      <c r="BG596" s="17">
        <v>0.13019035292386899</v>
      </c>
      <c r="BH596" s="17"/>
      <c r="BI596" s="17">
        <v>0.119237052192911</v>
      </c>
      <c r="BJ596" s="17">
        <v>0.16250300837031501</v>
      </c>
      <c r="BK596" s="17">
        <v>0.126851017980011</v>
      </c>
      <c r="BL596" s="17">
        <v>0.13429669294909999</v>
      </c>
      <c r="BM596" s="17">
        <v>9.0321835659479197E-2</v>
      </c>
      <c r="BN596" s="17"/>
      <c r="BO596" s="17">
        <v>0.17509132337288999</v>
      </c>
      <c r="BP596" s="17">
        <v>0.11378921563661799</v>
      </c>
      <c r="BQ596" s="17">
        <v>0.13787944604365199</v>
      </c>
      <c r="BR596" s="17">
        <v>0.14764194371046099</v>
      </c>
      <c r="BS596" s="17">
        <v>9.7770025726895998E-2</v>
      </c>
      <c r="BT596" s="17">
        <v>7.4710962044939794E-2</v>
      </c>
      <c r="BU596" s="17"/>
      <c r="BV596" s="17">
        <v>0.16703417461152401</v>
      </c>
      <c r="BW596" s="17">
        <v>0.154098920699276</v>
      </c>
      <c r="BX596" s="17"/>
      <c r="BY596" s="17">
        <v>0.230538777121573</v>
      </c>
      <c r="BZ596" s="17"/>
      <c r="CA596" s="17">
        <v>0.179237264374557</v>
      </c>
      <c r="CB596" s="17"/>
      <c r="CC596" s="17">
        <v>0.177353136887168</v>
      </c>
    </row>
    <row r="597" spans="2:81" x14ac:dyDescent="0.3">
      <c r="B597" t="s">
        <v>231</v>
      </c>
      <c r="C597" s="17">
        <v>0.27943426983307501</v>
      </c>
      <c r="D597" s="17">
        <v>0.28872024350470998</v>
      </c>
      <c r="E597" s="17">
        <v>0.26854428716842899</v>
      </c>
      <c r="F597" s="17"/>
      <c r="G597" s="17">
        <v>0.36813700547710498</v>
      </c>
      <c r="H597" s="17">
        <v>0.36872420776496101</v>
      </c>
      <c r="I597" s="17">
        <v>0.31773876931189299</v>
      </c>
      <c r="J597" s="17">
        <v>0.26199608581948503</v>
      </c>
      <c r="K597" s="17">
        <v>0.23196025702508399</v>
      </c>
      <c r="L597" s="17">
        <v>0.162567530070796</v>
      </c>
      <c r="M597" s="17"/>
      <c r="N597" s="17">
        <v>0.30456277954942801</v>
      </c>
      <c r="O597" s="17">
        <v>0.29836079325748899</v>
      </c>
      <c r="P597" s="17">
        <v>0.26502479054259098</v>
      </c>
      <c r="Q597" s="17">
        <v>0.247532223461947</v>
      </c>
      <c r="R597" s="17"/>
      <c r="S597" s="17">
        <v>0.29618451054886702</v>
      </c>
      <c r="T597" s="17">
        <v>0.248979884983829</v>
      </c>
      <c r="U597" s="17">
        <v>0.277737707014996</v>
      </c>
      <c r="V597" s="17">
        <v>0.25982412321522502</v>
      </c>
      <c r="W597" s="17">
        <v>0.232338459746461</v>
      </c>
      <c r="X597" s="17">
        <v>0.24801922095460599</v>
      </c>
      <c r="Y597" s="17">
        <v>0.29452655590528598</v>
      </c>
      <c r="Z597" s="17">
        <v>0.29622258414660402</v>
      </c>
      <c r="AA597" s="17">
        <v>0.28088937952922699</v>
      </c>
      <c r="AB597" s="17">
        <v>0.33197309485542298</v>
      </c>
      <c r="AC597" s="17">
        <v>0.30478788239584198</v>
      </c>
      <c r="AD597" s="17">
        <v>0.33284656633674897</v>
      </c>
      <c r="AE597" s="17"/>
      <c r="AF597" s="17">
        <v>0</v>
      </c>
      <c r="AG597" s="17">
        <v>0.29147839973312101</v>
      </c>
      <c r="AH597" s="17">
        <v>0.25520397950037499</v>
      </c>
      <c r="AI597" s="17">
        <v>0.26371868379924901</v>
      </c>
      <c r="AJ597" s="17">
        <v>0.25328309260562598</v>
      </c>
      <c r="AK597" s="17">
        <v>0.307541901713411</v>
      </c>
      <c r="AL597" s="17">
        <v>0.31561243886981299</v>
      </c>
      <c r="AM597" s="17">
        <v>0.26504060690252201</v>
      </c>
      <c r="AN597" s="17">
        <v>0.27083034662662803</v>
      </c>
      <c r="AO597" s="17">
        <v>0.239522426480133</v>
      </c>
      <c r="AP597" s="17">
        <v>0.344635951672147</v>
      </c>
      <c r="AQ597" s="17">
        <v>0.19757322053627399</v>
      </c>
      <c r="AR597" s="17">
        <v>0.33768792369619899</v>
      </c>
      <c r="AS597" s="17">
        <v>0.40818134067082201</v>
      </c>
      <c r="AT597" s="17">
        <v>0.24296429963462399</v>
      </c>
      <c r="AU597" s="17">
        <v>0.35006501671478402</v>
      </c>
      <c r="AV597" s="17"/>
      <c r="AW597" s="17">
        <v>0.26612096894391502</v>
      </c>
      <c r="AX597" s="17">
        <v>0.29975850582772701</v>
      </c>
      <c r="AY597" s="17"/>
      <c r="AZ597" s="17">
        <v>0.27617454978433498</v>
      </c>
      <c r="BA597" s="17">
        <v>0.28016027687045397</v>
      </c>
      <c r="BB597" s="17"/>
      <c r="BC597" s="17">
        <v>0.282157635256645</v>
      </c>
      <c r="BD597" s="17">
        <v>0.277214754574794</v>
      </c>
      <c r="BE597" s="17"/>
      <c r="BF597" s="17">
        <v>0.33918982966847999</v>
      </c>
      <c r="BG597" s="17">
        <v>0.274632451342739</v>
      </c>
      <c r="BH597" s="17"/>
      <c r="BI597" s="17">
        <v>0.25422900201347398</v>
      </c>
      <c r="BJ597" s="17">
        <v>0.329359166804223</v>
      </c>
      <c r="BK597" s="17">
        <v>0.27087212488756701</v>
      </c>
      <c r="BL597" s="17">
        <v>0.26767641594966102</v>
      </c>
      <c r="BM597" s="17">
        <v>0.28802163326496399</v>
      </c>
      <c r="BN597" s="17"/>
      <c r="BO597" s="17">
        <v>0.33885078236778399</v>
      </c>
      <c r="BP597" s="17">
        <v>0.29901540472451199</v>
      </c>
      <c r="BQ597" s="17">
        <v>0.26469284196873799</v>
      </c>
      <c r="BR597" s="17">
        <v>0.279907088103035</v>
      </c>
      <c r="BS597" s="17">
        <v>0.279335855371939</v>
      </c>
      <c r="BT597" s="17">
        <v>0.218349191308125</v>
      </c>
      <c r="BU597" s="17"/>
      <c r="BV597" s="17">
        <v>0.336801447181451</v>
      </c>
      <c r="BW597" s="17">
        <v>0.315555749883906</v>
      </c>
      <c r="BX597" s="17"/>
      <c r="BY597" s="17">
        <v>0.36187730165366599</v>
      </c>
      <c r="BZ597" s="17"/>
      <c r="CA597" s="17">
        <v>0.37303825271892399</v>
      </c>
      <c r="CB597" s="17"/>
      <c r="CC597" s="17">
        <v>0.353968049799811</v>
      </c>
    </row>
    <row r="598" spans="2:81" x14ac:dyDescent="0.3">
      <c r="B598" t="s">
        <v>232</v>
      </c>
      <c r="C598" s="17">
        <v>0.30523468864830799</v>
      </c>
      <c r="D598" s="17">
        <v>0.29889637759454801</v>
      </c>
      <c r="E598" s="17">
        <v>0.31262741995778598</v>
      </c>
      <c r="F598" s="17"/>
      <c r="G598" s="17">
        <v>0.29187543508443398</v>
      </c>
      <c r="H598" s="17">
        <v>0.279415589578423</v>
      </c>
      <c r="I598" s="17">
        <v>0.23700286240351301</v>
      </c>
      <c r="J598" s="17">
        <v>0.28392996890176803</v>
      </c>
      <c r="K598" s="17">
        <v>0.319424130346605</v>
      </c>
      <c r="L598" s="17">
        <v>0.39816300118547998</v>
      </c>
      <c r="M598" s="17"/>
      <c r="N598" s="17">
        <v>0.28955677363580601</v>
      </c>
      <c r="O598" s="17">
        <v>0.30149014873491198</v>
      </c>
      <c r="P598" s="17">
        <v>0.31285970740333702</v>
      </c>
      <c r="Q598" s="17">
        <v>0.31972336716887501</v>
      </c>
      <c r="R598" s="17"/>
      <c r="S598" s="17">
        <v>0.27016654426609799</v>
      </c>
      <c r="T598" s="17">
        <v>0.34092573986757102</v>
      </c>
      <c r="U598" s="17">
        <v>0.335026414983492</v>
      </c>
      <c r="V598" s="17">
        <v>0.28594510556505898</v>
      </c>
      <c r="W598" s="17">
        <v>0.27926322272228699</v>
      </c>
      <c r="X598" s="17">
        <v>0.304102369382451</v>
      </c>
      <c r="Y598" s="17">
        <v>0.29727587630369301</v>
      </c>
      <c r="Z598" s="17">
        <v>0.304512295265153</v>
      </c>
      <c r="AA598" s="17">
        <v>0.32834336021399502</v>
      </c>
      <c r="AB598" s="17">
        <v>0.29438966422224899</v>
      </c>
      <c r="AC598" s="17">
        <v>0.36481271294262901</v>
      </c>
      <c r="AD598" s="17">
        <v>0.227086508732251</v>
      </c>
      <c r="AE598" s="17"/>
      <c r="AF598" s="17">
        <v>0.282729683910042</v>
      </c>
      <c r="AG598" s="17">
        <v>0.32305541157803003</v>
      </c>
      <c r="AH598" s="17">
        <v>0.35045324399684202</v>
      </c>
      <c r="AI598" s="17">
        <v>0.30496259758438399</v>
      </c>
      <c r="AJ598" s="17">
        <v>0.29060408435200202</v>
      </c>
      <c r="AK598" s="17">
        <v>0.31232498209889498</v>
      </c>
      <c r="AL598" s="17">
        <v>0.290982075014873</v>
      </c>
      <c r="AM598" s="17">
        <v>0.31587087195198199</v>
      </c>
      <c r="AN598" s="17">
        <v>0.34133437644421499</v>
      </c>
      <c r="AO598" s="17">
        <v>0.32632409360034997</v>
      </c>
      <c r="AP598" s="17">
        <v>0.28864697839314601</v>
      </c>
      <c r="AQ598" s="17">
        <v>0.35395653930149101</v>
      </c>
      <c r="AR598" s="17">
        <v>0.30853571295714299</v>
      </c>
      <c r="AS598" s="17">
        <v>0.16369556503793201</v>
      </c>
      <c r="AT598" s="17">
        <v>0.29783956156698499</v>
      </c>
      <c r="AU598" s="17">
        <v>0.18126259909332301</v>
      </c>
      <c r="AV598" s="17"/>
      <c r="AW598" s="17">
        <v>0.30695472128631801</v>
      </c>
      <c r="AX598" s="17">
        <v>0.30243727790868302</v>
      </c>
      <c r="AY598" s="17"/>
      <c r="AZ598" s="17">
        <v>0.27914294696311098</v>
      </c>
      <c r="BA598" s="17">
        <v>0.31104585887081199</v>
      </c>
      <c r="BB598" s="17"/>
      <c r="BC598" s="17">
        <v>0.28584779766192298</v>
      </c>
      <c r="BD598" s="17">
        <v>0.31698253135298599</v>
      </c>
      <c r="BE598" s="17"/>
      <c r="BF598" s="17">
        <v>0.27923596335558198</v>
      </c>
      <c r="BG598" s="17">
        <v>0.30732388604148198</v>
      </c>
      <c r="BH598" s="17"/>
      <c r="BI598" s="17">
        <v>0.30775389325820601</v>
      </c>
      <c r="BJ598" s="17">
        <v>0.30695991312255499</v>
      </c>
      <c r="BK598" s="17">
        <v>0.300051189576306</v>
      </c>
      <c r="BL598" s="17">
        <v>0.27800351299773901</v>
      </c>
      <c r="BM598" s="17">
        <v>0.29325171303789999</v>
      </c>
      <c r="BN598" s="17"/>
      <c r="BO598" s="17">
        <v>0.29828532246253298</v>
      </c>
      <c r="BP598" s="17">
        <v>0.29502063756603902</v>
      </c>
      <c r="BQ598" s="17">
        <v>0.28897308023600399</v>
      </c>
      <c r="BR598" s="17">
        <v>0.27951938719545699</v>
      </c>
      <c r="BS598" s="17">
        <v>0.31146925092435501</v>
      </c>
      <c r="BT598" s="17">
        <v>0.334876507080411</v>
      </c>
      <c r="BU598" s="17"/>
      <c r="BV598" s="17">
        <v>0.31285786219033002</v>
      </c>
      <c r="BW598" s="17">
        <v>0.29602081303081801</v>
      </c>
      <c r="BX598" s="17"/>
      <c r="BY598" s="17">
        <v>0.24200540182015801</v>
      </c>
      <c r="BZ598" s="17"/>
      <c r="CA598" s="17">
        <v>0.28394122714711201</v>
      </c>
      <c r="CB598" s="17"/>
      <c r="CC598" s="17">
        <v>0.28935688765140299</v>
      </c>
    </row>
    <row r="599" spans="2:81" x14ac:dyDescent="0.3">
      <c r="B599" t="s">
        <v>233</v>
      </c>
      <c r="C599" s="17">
        <v>0.13036893609529501</v>
      </c>
      <c r="D599" s="17">
        <v>0.11617487452874101</v>
      </c>
      <c r="E599" s="17">
        <v>0.143723390618505</v>
      </c>
      <c r="F599" s="17"/>
      <c r="G599" s="17">
        <v>6.0803396731362501E-2</v>
      </c>
      <c r="H599" s="17">
        <v>6.4735327344347199E-2</v>
      </c>
      <c r="I599" s="17">
        <v>0.150224164247558</v>
      </c>
      <c r="J599" s="17">
        <v>0.12271371916351299</v>
      </c>
      <c r="K599" s="17">
        <v>0.17448432294160199</v>
      </c>
      <c r="L599" s="17">
        <v>0.19069891534934599</v>
      </c>
      <c r="M599" s="17"/>
      <c r="N599" s="17">
        <v>0.13656708463395001</v>
      </c>
      <c r="O599" s="17">
        <v>0.15593437693411699</v>
      </c>
      <c r="P599" s="17">
        <v>0.12956344010898199</v>
      </c>
      <c r="Q599" s="17">
        <v>9.7044529980670993E-2</v>
      </c>
      <c r="R599" s="17"/>
      <c r="S599" s="17">
        <v>8.2650813600184406E-2</v>
      </c>
      <c r="T599" s="17">
        <v>0.13938877566888899</v>
      </c>
      <c r="U599" s="17">
        <v>0.137340660810014</v>
      </c>
      <c r="V599" s="17">
        <v>0.18607178630141499</v>
      </c>
      <c r="W599" s="17">
        <v>0.117259024618589</v>
      </c>
      <c r="X599" s="17">
        <v>0.15426244297838099</v>
      </c>
      <c r="Y599" s="17">
        <v>0.124118924231069</v>
      </c>
      <c r="Z599" s="17">
        <v>0.13924159407351999</v>
      </c>
      <c r="AA599" s="17">
        <v>0.115939680496183</v>
      </c>
      <c r="AB599" s="17">
        <v>0.12413996001005299</v>
      </c>
      <c r="AC599" s="17">
        <v>0.117313309380687</v>
      </c>
      <c r="AD599" s="17">
        <v>0.18500533811661499</v>
      </c>
      <c r="AE599" s="17"/>
      <c r="AF599" s="17">
        <v>8.8927453862851502E-2</v>
      </c>
      <c r="AG599" s="17">
        <v>5.7272070106335997E-2</v>
      </c>
      <c r="AH599" s="17">
        <v>9.2740784033816401E-2</v>
      </c>
      <c r="AI599" s="17">
        <v>8.7192985636740106E-2</v>
      </c>
      <c r="AJ599" s="17">
        <v>0.12427032703705</v>
      </c>
      <c r="AK599" s="17">
        <v>0.15006168349431701</v>
      </c>
      <c r="AL599" s="17">
        <v>0.13632930406197</v>
      </c>
      <c r="AM599" s="17">
        <v>0.17709284931805</v>
      </c>
      <c r="AN599" s="17">
        <v>0.165472964428967</v>
      </c>
      <c r="AO599" s="17">
        <v>0.136354479045208</v>
      </c>
      <c r="AP599" s="17">
        <v>0.120732122832291</v>
      </c>
      <c r="AQ599" s="17">
        <v>0.18489598554060699</v>
      </c>
      <c r="AR599" s="17">
        <v>0.13803421779472699</v>
      </c>
      <c r="AS599" s="17">
        <v>0.14766556979974399</v>
      </c>
      <c r="AT599" s="17">
        <v>0.14959578020943301</v>
      </c>
      <c r="AU599" s="17">
        <v>5.8394341699217402E-2</v>
      </c>
      <c r="AV599" s="17"/>
      <c r="AW599" s="17">
        <v>0.145226900572969</v>
      </c>
      <c r="AX599" s="17">
        <v>0.108485025692879</v>
      </c>
      <c r="AY599" s="17"/>
      <c r="AZ599" s="17">
        <v>0.151343446170186</v>
      </c>
      <c r="BA599" s="17">
        <v>0.12569747913203899</v>
      </c>
      <c r="BB599" s="17"/>
      <c r="BC599" s="17">
        <v>0.118598870166261</v>
      </c>
      <c r="BD599" s="17">
        <v>0.140940584274341</v>
      </c>
      <c r="BE599" s="17"/>
      <c r="BF599" s="17">
        <v>0.13179140232490799</v>
      </c>
      <c r="BG599" s="17">
        <v>0.130254630001234</v>
      </c>
      <c r="BH599" s="17"/>
      <c r="BI599" s="17">
        <v>0.148748274763426</v>
      </c>
      <c r="BJ599" s="17">
        <v>0.104952875224574</v>
      </c>
      <c r="BK599" s="17">
        <v>0.14097328216792601</v>
      </c>
      <c r="BL599" s="17">
        <v>0.13202846137490201</v>
      </c>
      <c r="BM599" s="17">
        <v>0.16370724238361001</v>
      </c>
      <c r="BN599" s="17"/>
      <c r="BO599" s="17">
        <v>9.1364493887685097E-2</v>
      </c>
      <c r="BP599" s="17">
        <v>0.15478031199572301</v>
      </c>
      <c r="BQ599" s="17">
        <v>0.15838351096224401</v>
      </c>
      <c r="BR599" s="17">
        <v>0.12875349860754601</v>
      </c>
      <c r="BS599" s="17">
        <v>0.14114614607604101</v>
      </c>
      <c r="BT599" s="17">
        <v>0.12630241507548001</v>
      </c>
      <c r="BU599" s="17"/>
      <c r="BV599" s="17">
        <v>9.3657012746169596E-2</v>
      </c>
      <c r="BW599" s="17">
        <v>0.125903644526554</v>
      </c>
      <c r="BX599" s="17"/>
      <c r="BY599" s="17">
        <v>0.100833601664321</v>
      </c>
      <c r="BZ599" s="17"/>
      <c r="CA599" s="17">
        <v>9.3480936186168206E-2</v>
      </c>
      <c r="CB599" s="17"/>
      <c r="CC599" s="17">
        <v>0.11167309014383001</v>
      </c>
    </row>
    <row r="600" spans="2:81" x14ac:dyDescent="0.3">
      <c r="B600" t="s">
        <v>234</v>
      </c>
      <c r="C600" s="17">
        <v>4.5126694302426003E-2</v>
      </c>
      <c r="D600" s="17">
        <v>5.0016530690841499E-2</v>
      </c>
      <c r="E600" s="17">
        <v>4.0530173616188797E-2</v>
      </c>
      <c r="F600" s="17"/>
      <c r="G600" s="17">
        <v>1.52185882648801E-2</v>
      </c>
      <c r="H600" s="17">
        <v>1.17273352616004E-2</v>
      </c>
      <c r="I600" s="17">
        <v>1.6680095295641399E-2</v>
      </c>
      <c r="J600" s="17">
        <v>7.8991315039473403E-2</v>
      </c>
      <c r="K600" s="17">
        <v>9.5388612891640107E-2</v>
      </c>
      <c r="L600" s="17">
        <v>5.4174212529544803E-2</v>
      </c>
      <c r="M600" s="17"/>
      <c r="N600" s="17">
        <v>3.9221834041165901E-2</v>
      </c>
      <c r="O600" s="17">
        <v>2.56138070068672E-2</v>
      </c>
      <c r="P600" s="17">
        <v>4.5688288936563203E-2</v>
      </c>
      <c r="Q600" s="17">
        <v>6.7532195738190595E-2</v>
      </c>
      <c r="R600" s="17"/>
      <c r="S600" s="17">
        <v>2.37646690991049E-2</v>
      </c>
      <c r="T600" s="17">
        <v>7.2615225646661799E-2</v>
      </c>
      <c r="U600" s="17">
        <v>5.50738364552876E-2</v>
      </c>
      <c r="V600" s="17">
        <v>4.44863463983265E-2</v>
      </c>
      <c r="W600" s="17">
        <v>6.8598248681345703E-2</v>
      </c>
      <c r="X600" s="17">
        <v>4.9724072867111002E-2</v>
      </c>
      <c r="Y600" s="17">
        <v>4.2187268261678602E-2</v>
      </c>
      <c r="Z600" s="17">
        <v>6.2900179230899605E-2</v>
      </c>
      <c r="AA600" s="17">
        <v>3.2091338644866803E-2</v>
      </c>
      <c r="AB600" s="17">
        <v>3.9738734039525998E-2</v>
      </c>
      <c r="AC600" s="17">
        <v>2.3284458727236799E-2</v>
      </c>
      <c r="AD600" s="17">
        <v>1.70555716143715E-2</v>
      </c>
      <c r="AE600" s="17"/>
      <c r="AF600" s="17">
        <v>0.21935716749798001</v>
      </c>
      <c r="AG600" s="17">
        <v>4.2344362370692397E-2</v>
      </c>
      <c r="AH600" s="17">
        <v>3.5032698873603302E-2</v>
      </c>
      <c r="AI600" s="17">
        <v>6.9382838401240002E-2</v>
      </c>
      <c r="AJ600" s="17">
        <v>5.1569880143798097E-2</v>
      </c>
      <c r="AK600" s="17">
        <v>6.3055215490262398E-2</v>
      </c>
      <c r="AL600" s="17">
        <v>3.5672545681477902E-2</v>
      </c>
      <c r="AM600" s="17">
        <v>2.57514212370736E-2</v>
      </c>
      <c r="AN600" s="17">
        <v>5.8525304365609203E-2</v>
      </c>
      <c r="AO600" s="17">
        <v>3.6564220837036802E-2</v>
      </c>
      <c r="AP600" s="17">
        <v>2.44238528992827E-2</v>
      </c>
      <c r="AQ600" s="17">
        <v>2.7892028670208398E-2</v>
      </c>
      <c r="AR600" s="17">
        <v>2.98167276276326E-2</v>
      </c>
      <c r="AS600" s="17">
        <v>6.3268030230413302E-2</v>
      </c>
      <c r="AT600" s="17">
        <v>4.6203987270525798E-2</v>
      </c>
      <c r="AU600" s="17">
        <v>2.9625232760636399E-2</v>
      </c>
      <c r="AV600" s="17"/>
      <c r="AW600" s="17">
        <v>3.4626746301295398E-2</v>
      </c>
      <c r="AX600" s="17">
        <v>5.9662627883141001E-2</v>
      </c>
      <c r="AY600" s="17"/>
      <c r="AZ600" s="17">
        <v>3.22550160761517E-2</v>
      </c>
      <c r="BA600" s="17">
        <v>4.7993483117241102E-2</v>
      </c>
      <c r="BB600" s="17"/>
      <c r="BC600" s="17">
        <v>3.6013746769286203E-2</v>
      </c>
      <c r="BD600" s="17">
        <v>5.2241608842153502E-2</v>
      </c>
      <c r="BE600" s="17"/>
      <c r="BF600" s="17">
        <v>3.4708426827124002E-2</v>
      </c>
      <c r="BG600" s="17">
        <v>4.5963882164743099E-2</v>
      </c>
      <c r="BH600" s="17"/>
      <c r="BI600" s="17">
        <v>6.9182682989656394E-2</v>
      </c>
      <c r="BJ600" s="17">
        <v>2.2367751252685201E-2</v>
      </c>
      <c r="BK600" s="17">
        <v>2.8145691704418701E-2</v>
      </c>
      <c r="BL600" s="17">
        <v>9.8259027280592701E-2</v>
      </c>
      <c r="BM600" s="17">
        <v>3.0494247006266E-2</v>
      </c>
      <c r="BN600" s="17"/>
      <c r="BO600" s="17">
        <v>2.1588930365526299E-2</v>
      </c>
      <c r="BP600" s="17">
        <v>6.3125036019010997E-2</v>
      </c>
      <c r="BQ600" s="17">
        <v>3.81122597043961E-2</v>
      </c>
      <c r="BR600" s="17">
        <v>7.3625251958352497E-2</v>
      </c>
      <c r="BS600" s="17">
        <v>3.9544475000868898E-2</v>
      </c>
      <c r="BT600" s="17">
        <v>1.8824471150531E-2</v>
      </c>
      <c r="BU600" s="17"/>
      <c r="BV600" s="17">
        <v>2.0369157419254099E-2</v>
      </c>
      <c r="BW600" s="17">
        <v>2.6074602182627599E-2</v>
      </c>
      <c r="BX600" s="17"/>
      <c r="BY600" s="17">
        <v>1.8860329862700202E-2</v>
      </c>
      <c r="BZ600" s="17"/>
      <c r="CA600" s="17">
        <v>2.06447444665608E-2</v>
      </c>
      <c r="CB600" s="17"/>
      <c r="CC600" s="17">
        <v>1.44335781400616E-2</v>
      </c>
    </row>
    <row r="601" spans="2:81" x14ac:dyDescent="0.3">
      <c r="B601" t="s">
        <v>92</v>
      </c>
      <c r="C601" s="17">
        <v>0.108756475747236</v>
      </c>
      <c r="D601" s="17">
        <v>7.5095177352461698E-2</v>
      </c>
      <c r="E601" s="17">
        <v>0.142052831685998</v>
      </c>
      <c r="F601" s="17"/>
      <c r="G601" s="17">
        <v>8.8790412189709997E-2</v>
      </c>
      <c r="H601" s="17">
        <v>7.8227918848050096E-2</v>
      </c>
      <c r="I601" s="17">
        <v>9.5035382526225398E-2</v>
      </c>
      <c r="J601" s="17">
        <v>0.13853006151660199</v>
      </c>
      <c r="K601" s="17">
        <v>0.112309317397395</v>
      </c>
      <c r="L601" s="17">
        <v>0.13150660120205901</v>
      </c>
      <c r="M601" s="17"/>
      <c r="N601" s="17">
        <v>8.7524622851976E-2</v>
      </c>
      <c r="O601" s="17">
        <v>0.110615558238253</v>
      </c>
      <c r="P601" s="17">
        <v>0.10713511517473399</v>
      </c>
      <c r="Q601" s="17">
        <v>0.13204569009804301</v>
      </c>
      <c r="R601" s="17"/>
      <c r="S601" s="17">
        <v>0.122184786333229</v>
      </c>
      <c r="T601" s="17">
        <v>8.9558325621173898E-2</v>
      </c>
      <c r="U601" s="17">
        <v>8.7245761460130203E-2</v>
      </c>
      <c r="V601" s="17">
        <v>0.11522377094101301</v>
      </c>
      <c r="W601" s="17">
        <v>0.14622024893990801</v>
      </c>
      <c r="X601" s="17">
        <v>0.100577205253392</v>
      </c>
      <c r="Y601" s="17">
        <v>0.152511795869232</v>
      </c>
      <c r="Z601" s="17">
        <v>5.5981226392830902E-2</v>
      </c>
      <c r="AA601" s="17">
        <v>0.112165760742934</v>
      </c>
      <c r="AB601" s="17">
        <v>8.43237182873941E-2</v>
      </c>
      <c r="AC601" s="17">
        <v>9.6266500239590796E-2</v>
      </c>
      <c r="AD601" s="17">
        <v>0.139773729858855</v>
      </c>
      <c r="AE601" s="17"/>
      <c r="AF601" s="17">
        <v>9.0347383092131098E-2</v>
      </c>
      <c r="AG601" s="17">
        <v>0.117819536143856</v>
      </c>
      <c r="AH601" s="17">
        <v>0.14876998858659901</v>
      </c>
      <c r="AI601" s="17">
        <v>0.175806609477933</v>
      </c>
      <c r="AJ601" s="17">
        <v>0.13537291066802601</v>
      </c>
      <c r="AK601" s="17">
        <v>7.5235255242078497E-2</v>
      </c>
      <c r="AL601" s="17">
        <v>0.104089403877221</v>
      </c>
      <c r="AM601" s="17">
        <v>0.139976607263503</v>
      </c>
      <c r="AN601" s="17">
        <v>7.3280621451055197E-2</v>
      </c>
      <c r="AO601" s="17">
        <v>9.1294412815251205E-2</v>
      </c>
      <c r="AP601" s="17">
        <v>0.104077223966713</v>
      </c>
      <c r="AQ601" s="17">
        <v>6.45174980939901E-2</v>
      </c>
      <c r="AR601" s="17">
        <v>5.6923522274487201E-2</v>
      </c>
      <c r="AS601" s="17">
        <v>7.7601104286518605E-2</v>
      </c>
      <c r="AT601" s="17">
        <v>8.4957844387890405E-2</v>
      </c>
      <c r="AU601" s="17">
        <v>4.2332804564081297E-2</v>
      </c>
      <c r="AV601" s="17"/>
      <c r="AW601" s="17">
        <v>9.99405202585983E-2</v>
      </c>
      <c r="AX601" s="17">
        <v>0.122362656364893</v>
      </c>
      <c r="AY601" s="17"/>
      <c r="AZ601" s="17">
        <v>0.107342276513184</v>
      </c>
      <c r="BA601" s="17">
        <v>0.10907144714994201</v>
      </c>
      <c r="BB601" s="17"/>
      <c r="BC601" s="17">
        <v>0.10470574886501401</v>
      </c>
      <c r="BD601" s="17">
        <v>0.111873437937391</v>
      </c>
      <c r="BE601" s="17"/>
      <c r="BF601" s="17">
        <v>7.2937602206172306E-2</v>
      </c>
      <c r="BG601" s="17">
        <v>0.111634797525933</v>
      </c>
      <c r="BH601" s="17"/>
      <c r="BI601" s="17">
        <v>0.100849094782326</v>
      </c>
      <c r="BJ601" s="17">
        <v>7.3857285225648106E-2</v>
      </c>
      <c r="BK601" s="17">
        <v>0.13310669368377201</v>
      </c>
      <c r="BL601" s="17">
        <v>8.9735889448004397E-2</v>
      </c>
      <c r="BM601" s="17">
        <v>0.13420332864778101</v>
      </c>
      <c r="BN601" s="17"/>
      <c r="BO601" s="17">
        <v>7.4819147543581196E-2</v>
      </c>
      <c r="BP601" s="17">
        <v>7.4269394058096697E-2</v>
      </c>
      <c r="BQ601" s="17">
        <v>0.111958861084967</v>
      </c>
      <c r="BR601" s="17">
        <v>9.0552830425148098E-2</v>
      </c>
      <c r="BS601" s="17">
        <v>0.13073424689990101</v>
      </c>
      <c r="BT601" s="17">
        <v>0.22693645334051399</v>
      </c>
      <c r="BU601" s="17"/>
      <c r="BV601" s="17">
        <v>6.92803458512707E-2</v>
      </c>
      <c r="BW601" s="17">
        <v>8.2346269676818004E-2</v>
      </c>
      <c r="BX601" s="17"/>
      <c r="BY601" s="17">
        <v>4.5884587877580901E-2</v>
      </c>
      <c r="BZ601" s="17"/>
      <c r="CA601" s="17">
        <v>4.9657575106677697E-2</v>
      </c>
      <c r="CB601" s="17"/>
      <c r="CC601" s="17">
        <v>5.3215257377727303E-2</v>
      </c>
    </row>
    <row r="602" spans="2:81" x14ac:dyDescent="0.3">
      <c r="B602" t="s">
        <v>192</v>
      </c>
      <c r="C602" s="17">
        <v>0.41051320520673401</v>
      </c>
      <c r="D602" s="17">
        <v>0.45981703983340799</v>
      </c>
      <c r="E602" s="17">
        <v>0.36106618412152203</v>
      </c>
      <c r="F602" s="17"/>
      <c r="G602" s="17">
        <v>0.54331216772961299</v>
      </c>
      <c r="H602" s="17">
        <v>0.56589382896758</v>
      </c>
      <c r="I602" s="17">
        <v>0.50105749552706202</v>
      </c>
      <c r="J602" s="17">
        <v>0.37583493537864399</v>
      </c>
      <c r="K602" s="17">
        <v>0.29839361642275802</v>
      </c>
      <c r="L602" s="17">
        <v>0.22545726973357</v>
      </c>
      <c r="M602" s="17"/>
      <c r="N602" s="17">
        <v>0.44712968483710203</v>
      </c>
      <c r="O602" s="17">
        <v>0.406346109085851</v>
      </c>
      <c r="P602" s="17">
        <v>0.404753448376383</v>
      </c>
      <c r="Q602" s="17">
        <v>0.38365421701422098</v>
      </c>
      <c r="R602" s="17"/>
      <c r="S602" s="17">
        <v>0.50123318670138295</v>
      </c>
      <c r="T602" s="17">
        <v>0.35751193319570501</v>
      </c>
      <c r="U602" s="17">
        <v>0.38531332629107601</v>
      </c>
      <c r="V602" s="17">
        <v>0.36827299079418702</v>
      </c>
      <c r="W602" s="17">
        <v>0.38865925503787002</v>
      </c>
      <c r="X602" s="17">
        <v>0.39133390951866498</v>
      </c>
      <c r="Y602" s="17">
        <v>0.38390613533432799</v>
      </c>
      <c r="Z602" s="17">
        <v>0.437364705037597</v>
      </c>
      <c r="AA602" s="17">
        <v>0.41145985990202</v>
      </c>
      <c r="AB602" s="17">
        <v>0.45740792344077702</v>
      </c>
      <c r="AC602" s="17">
        <v>0.39832301870985698</v>
      </c>
      <c r="AD602" s="17">
        <v>0.43107885167790799</v>
      </c>
      <c r="AE602" s="17"/>
      <c r="AF602" s="17">
        <v>0.31863831163699502</v>
      </c>
      <c r="AG602" s="17">
        <v>0.45950861980108598</v>
      </c>
      <c r="AH602" s="17">
        <v>0.373003284509139</v>
      </c>
      <c r="AI602" s="17">
        <v>0.362654968899703</v>
      </c>
      <c r="AJ602" s="17">
        <v>0.39818279779912402</v>
      </c>
      <c r="AK602" s="17">
        <v>0.39932286367444803</v>
      </c>
      <c r="AL602" s="17">
        <v>0.432926671364459</v>
      </c>
      <c r="AM602" s="17">
        <v>0.34130825022939199</v>
      </c>
      <c r="AN602" s="17">
        <v>0.36138673331015397</v>
      </c>
      <c r="AO602" s="17">
        <v>0.40946279370215499</v>
      </c>
      <c r="AP602" s="17">
        <v>0.46211982190856798</v>
      </c>
      <c r="AQ602" s="17">
        <v>0.368737948393703</v>
      </c>
      <c r="AR602" s="17">
        <v>0.46668981934601</v>
      </c>
      <c r="AS602" s="17">
        <v>0.54776973064539303</v>
      </c>
      <c r="AT602" s="17">
        <v>0.42140282656516598</v>
      </c>
      <c r="AU602" s="17">
        <v>0.68838502188274198</v>
      </c>
      <c r="AV602" s="17"/>
      <c r="AW602" s="17">
        <v>0.41325111158081901</v>
      </c>
      <c r="AX602" s="17">
        <v>0.407052412150404</v>
      </c>
      <c r="AY602" s="17"/>
      <c r="AZ602" s="17">
        <v>0.42991631427736798</v>
      </c>
      <c r="BA602" s="17">
        <v>0.40619173172996698</v>
      </c>
      <c r="BB602" s="17"/>
      <c r="BC602" s="17">
        <v>0.45483383653751602</v>
      </c>
      <c r="BD602" s="17">
        <v>0.37796183759312801</v>
      </c>
      <c r="BE602" s="17"/>
      <c r="BF602" s="17">
        <v>0.48132660528621402</v>
      </c>
      <c r="BG602" s="17">
        <v>0.40482280426660799</v>
      </c>
      <c r="BH602" s="17"/>
      <c r="BI602" s="17">
        <v>0.37346605420638501</v>
      </c>
      <c r="BJ602" s="17">
        <v>0.49186217517453701</v>
      </c>
      <c r="BK602" s="17">
        <v>0.39772314286757798</v>
      </c>
      <c r="BL602" s="17">
        <v>0.40197310889876098</v>
      </c>
      <c r="BM602" s="17">
        <v>0.37834346892444298</v>
      </c>
      <c r="BN602" s="17"/>
      <c r="BO602" s="17">
        <v>0.513942105740674</v>
      </c>
      <c r="BP602" s="17">
        <v>0.41280462036113003</v>
      </c>
      <c r="BQ602" s="17">
        <v>0.40257228801238898</v>
      </c>
      <c r="BR602" s="17">
        <v>0.42754903181349702</v>
      </c>
      <c r="BS602" s="17">
        <v>0.37710588109883503</v>
      </c>
      <c r="BT602" s="17">
        <v>0.29306015335306501</v>
      </c>
      <c r="BU602" s="17"/>
      <c r="BV602" s="17">
        <v>0.50383562179297603</v>
      </c>
      <c r="BW602" s="17">
        <v>0.469654670583182</v>
      </c>
      <c r="BX602" s="17"/>
      <c r="BY602" s="17">
        <v>0.59241607877523905</v>
      </c>
      <c r="BZ602" s="17"/>
      <c r="CA602" s="17">
        <v>0.55227551709348099</v>
      </c>
      <c r="CB602" s="17"/>
      <c r="CC602" s="17">
        <v>0.53132118668697803</v>
      </c>
    </row>
    <row r="603" spans="2:81" x14ac:dyDescent="0.3">
      <c r="B603" t="s">
        <v>193</v>
      </c>
      <c r="C603" s="17">
        <v>0.17549563039772101</v>
      </c>
      <c r="D603" s="17">
        <v>0.16619140521958201</v>
      </c>
      <c r="E603" s="17">
        <v>0.184253564234694</v>
      </c>
      <c r="F603" s="17"/>
      <c r="G603" s="17">
        <v>7.60219849962427E-2</v>
      </c>
      <c r="H603" s="17">
        <v>7.6462662605947501E-2</v>
      </c>
      <c r="I603" s="17">
        <v>0.16690425954319901</v>
      </c>
      <c r="J603" s="17">
        <v>0.20170503420298599</v>
      </c>
      <c r="K603" s="17">
        <v>0.26987293583324201</v>
      </c>
      <c r="L603" s="17">
        <v>0.24487312787889101</v>
      </c>
      <c r="M603" s="17"/>
      <c r="N603" s="17">
        <v>0.17578891867511601</v>
      </c>
      <c r="O603" s="17">
        <v>0.18154818394098399</v>
      </c>
      <c r="P603" s="17">
        <v>0.17525172904554601</v>
      </c>
      <c r="Q603" s="17">
        <v>0.164576725718862</v>
      </c>
      <c r="R603" s="17"/>
      <c r="S603" s="17">
        <v>0.10641548269928899</v>
      </c>
      <c r="T603" s="17">
        <v>0.21200400131555</v>
      </c>
      <c r="U603" s="17">
        <v>0.19241449726530199</v>
      </c>
      <c r="V603" s="17">
        <v>0.23055813269974201</v>
      </c>
      <c r="W603" s="17">
        <v>0.18585727329993401</v>
      </c>
      <c r="X603" s="17">
        <v>0.20398651584549199</v>
      </c>
      <c r="Y603" s="17">
        <v>0.166306192492748</v>
      </c>
      <c r="Z603" s="17">
        <v>0.20214177330441899</v>
      </c>
      <c r="AA603" s="17">
        <v>0.14803101914104999</v>
      </c>
      <c r="AB603" s="17">
        <v>0.163878694049579</v>
      </c>
      <c r="AC603" s="17">
        <v>0.14059776810792299</v>
      </c>
      <c r="AD603" s="17">
        <v>0.202060909730986</v>
      </c>
      <c r="AE603" s="17"/>
      <c r="AF603" s="17">
        <v>0.30828462136083201</v>
      </c>
      <c r="AG603" s="17">
        <v>9.9616432477028394E-2</v>
      </c>
      <c r="AH603" s="17">
        <v>0.12777348290741999</v>
      </c>
      <c r="AI603" s="17">
        <v>0.15657582403798001</v>
      </c>
      <c r="AJ603" s="17">
        <v>0.175840207180849</v>
      </c>
      <c r="AK603" s="17">
        <v>0.213116898984579</v>
      </c>
      <c r="AL603" s="17">
        <v>0.17200184974344801</v>
      </c>
      <c r="AM603" s="17">
        <v>0.202844270555123</v>
      </c>
      <c r="AN603" s="17">
        <v>0.22399826879457599</v>
      </c>
      <c r="AO603" s="17">
        <v>0.17291869988224401</v>
      </c>
      <c r="AP603" s="17">
        <v>0.14515597573157399</v>
      </c>
      <c r="AQ603" s="17">
        <v>0.212788014210815</v>
      </c>
      <c r="AR603" s="17">
        <v>0.16785094542236001</v>
      </c>
      <c r="AS603" s="17">
        <v>0.21093360003015699</v>
      </c>
      <c r="AT603" s="17">
        <v>0.195799767479959</v>
      </c>
      <c r="AU603" s="17">
        <v>8.8019574459853894E-2</v>
      </c>
      <c r="AV603" s="17"/>
      <c r="AW603" s="17">
        <v>0.179853646874264</v>
      </c>
      <c r="AX603" s="17">
        <v>0.16814765357601999</v>
      </c>
      <c r="AY603" s="17"/>
      <c r="AZ603" s="17">
        <v>0.183598462246338</v>
      </c>
      <c r="BA603" s="17">
        <v>0.17369096224927999</v>
      </c>
      <c r="BB603" s="17"/>
      <c r="BC603" s="17">
        <v>0.15461261693554701</v>
      </c>
      <c r="BD603" s="17">
        <v>0.19318219311649501</v>
      </c>
      <c r="BE603" s="17"/>
      <c r="BF603" s="17">
        <v>0.16649982915203199</v>
      </c>
      <c r="BG603" s="17">
        <v>0.176218512165977</v>
      </c>
      <c r="BH603" s="17"/>
      <c r="BI603" s="17">
        <v>0.21793095775308199</v>
      </c>
      <c r="BJ603" s="17">
        <v>0.127320626477259</v>
      </c>
      <c r="BK603" s="17">
        <v>0.16911897387234501</v>
      </c>
      <c r="BL603" s="17">
        <v>0.230287488655495</v>
      </c>
      <c r="BM603" s="17">
        <v>0.194201489389876</v>
      </c>
      <c r="BN603" s="17"/>
      <c r="BO603" s="17">
        <v>0.112953424253211</v>
      </c>
      <c r="BP603" s="17">
        <v>0.21790534801473399</v>
      </c>
      <c r="BQ603" s="17">
        <v>0.19649577066664001</v>
      </c>
      <c r="BR603" s="17">
        <v>0.20237875056589799</v>
      </c>
      <c r="BS603" s="17">
        <v>0.180690621076909</v>
      </c>
      <c r="BT603" s="17">
        <v>0.145126886226011</v>
      </c>
      <c r="BU603" s="17"/>
      <c r="BV603" s="17">
        <v>0.114026170165424</v>
      </c>
      <c r="BW603" s="17">
        <v>0.151978246709181</v>
      </c>
      <c r="BX603" s="17"/>
      <c r="BY603" s="17">
        <v>0.119693931527022</v>
      </c>
      <c r="BZ603" s="17"/>
      <c r="CA603" s="17">
        <v>0.114125680652729</v>
      </c>
      <c r="CB603" s="17"/>
      <c r="CC603" s="17">
        <v>0.126106668283892</v>
      </c>
    </row>
    <row r="604" spans="2:81" x14ac:dyDescent="0.3">
      <c r="B604" t="s">
        <v>194</v>
      </c>
      <c r="C604" s="17">
        <v>0.235017574809013</v>
      </c>
      <c r="D604" s="17">
        <v>0.29362563461382601</v>
      </c>
      <c r="E604" s="17">
        <v>0.176812619886828</v>
      </c>
      <c r="F604" s="17"/>
      <c r="G604" s="17">
        <v>0.46729018273337097</v>
      </c>
      <c r="H604" s="17">
        <v>0.48943116636163198</v>
      </c>
      <c r="I604" s="17">
        <v>0.33415323598386298</v>
      </c>
      <c r="J604" s="17">
        <v>0.17412990117565699</v>
      </c>
      <c r="K604" s="17">
        <v>2.8520680589516099E-2</v>
      </c>
      <c r="L604" s="17">
        <v>-1.9415858145320399E-2</v>
      </c>
      <c r="M604" s="17"/>
      <c r="N604" s="17">
        <v>0.27134076616198599</v>
      </c>
      <c r="O604" s="17">
        <v>0.22479792514486699</v>
      </c>
      <c r="P604" s="17">
        <v>0.22950171933083799</v>
      </c>
      <c r="Q604" s="17">
        <v>0.219077491295359</v>
      </c>
      <c r="R604" s="17"/>
      <c r="S604" s="17">
        <v>0.39481770400209398</v>
      </c>
      <c r="T604" s="17">
        <v>0.14550793188015501</v>
      </c>
      <c r="U604" s="17">
        <v>0.19289882902577399</v>
      </c>
      <c r="V604" s="17">
        <v>0.137714858094445</v>
      </c>
      <c r="W604" s="17">
        <v>0.20280198173793601</v>
      </c>
      <c r="X604" s="17">
        <v>0.18734739367317299</v>
      </c>
      <c r="Y604" s="17">
        <v>0.21759994284157999</v>
      </c>
      <c r="Z604" s="17">
        <v>0.23522293173317799</v>
      </c>
      <c r="AA604" s="17">
        <v>0.26342884076097001</v>
      </c>
      <c r="AB604" s="17">
        <v>0.29352922939119802</v>
      </c>
      <c r="AC604" s="17">
        <v>0.25772525060193402</v>
      </c>
      <c r="AD604" s="17">
        <v>0.22901794194692199</v>
      </c>
      <c r="AE604" s="17"/>
      <c r="AF604" s="17">
        <v>1.0353690276163801E-2</v>
      </c>
      <c r="AG604" s="17">
        <v>0.35989218732405698</v>
      </c>
      <c r="AH604" s="17">
        <v>0.24522980160171901</v>
      </c>
      <c r="AI604" s="17">
        <v>0.20607914486172299</v>
      </c>
      <c r="AJ604" s="17">
        <v>0.22234259061827499</v>
      </c>
      <c r="AK604" s="17">
        <v>0.186205964689868</v>
      </c>
      <c r="AL604" s="17">
        <v>0.26092482162101099</v>
      </c>
      <c r="AM604" s="17">
        <v>0.13846397967426799</v>
      </c>
      <c r="AN604" s="17">
        <v>0.13738846451557801</v>
      </c>
      <c r="AO604" s="17">
        <v>0.23654409381991001</v>
      </c>
      <c r="AP604" s="17">
        <v>0.31696384617699402</v>
      </c>
      <c r="AQ604" s="17">
        <v>0.15594993418288799</v>
      </c>
      <c r="AR604" s="17">
        <v>0.29883887392364999</v>
      </c>
      <c r="AS604" s="17">
        <v>0.33683613061523598</v>
      </c>
      <c r="AT604" s="17">
        <v>0.225603059085207</v>
      </c>
      <c r="AU604" s="17">
        <v>0.600365447422888</v>
      </c>
      <c r="AV604" s="17"/>
      <c r="AW604" s="17">
        <v>0.23339746470655501</v>
      </c>
      <c r="AX604" s="17">
        <v>0.23890475857438401</v>
      </c>
      <c r="AY604" s="17"/>
      <c r="AZ604" s="17">
        <v>0.24631785203102999</v>
      </c>
      <c r="BA604" s="17">
        <v>0.23250076948068599</v>
      </c>
      <c r="BB604" s="17"/>
      <c r="BC604" s="17">
        <v>0.30022121960196901</v>
      </c>
      <c r="BD604" s="17">
        <v>0.184779644476633</v>
      </c>
      <c r="BE604" s="17"/>
      <c r="BF604" s="17">
        <v>0.31482677613418197</v>
      </c>
      <c r="BG604" s="17">
        <v>0.22860429210062999</v>
      </c>
      <c r="BH604" s="17"/>
      <c r="BI604" s="17">
        <v>0.15553509645330299</v>
      </c>
      <c r="BJ604" s="17">
        <v>0.36454154869727801</v>
      </c>
      <c r="BK604" s="17">
        <v>0.228604168995233</v>
      </c>
      <c r="BL604" s="17">
        <v>0.171685620243266</v>
      </c>
      <c r="BM604" s="17">
        <v>0.18414197953456701</v>
      </c>
      <c r="BN604" s="17"/>
      <c r="BO604" s="17">
        <v>0.40098868148746297</v>
      </c>
      <c r="BP604" s="17">
        <v>0.19489927234639501</v>
      </c>
      <c r="BQ604" s="17">
        <v>0.206076517345749</v>
      </c>
      <c r="BR604" s="17">
        <v>0.225170281247599</v>
      </c>
      <c r="BS604" s="17">
        <v>0.196415260021925</v>
      </c>
      <c r="BT604" s="17">
        <v>0.14793326712705401</v>
      </c>
      <c r="BU604" s="17"/>
      <c r="BV604" s="17">
        <v>0.38980945162755198</v>
      </c>
      <c r="BW604" s="17">
        <v>0.31767642387400102</v>
      </c>
      <c r="BX604" s="17"/>
      <c r="BY604" s="17">
        <v>0.47272214724821798</v>
      </c>
      <c r="BZ604" s="17"/>
      <c r="CA604" s="17">
        <v>0.43814983644075201</v>
      </c>
      <c r="CB604" s="17"/>
      <c r="CC604" s="17">
        <v>0.40521451840308698</v>
      </c>
    </row>
    <row r="605" spans="2:81" x14ac:dyDescent="0.3">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c r="CB605" s="17"/>
      <c r="CC605" s="17"/>
    </row>
    <row r="606" spans="2:81" x14ac:dyDescent="0.3">
      <c r="B606" s="6" t="s">
        <v>296</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c r="CC606" s="17"/>
    </row>
    <row r="607" spans="2:81" x14ac:dyDescent="0.3">
      <c r="B607" s="24" t="s">
        <v>94</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c r="CC607" s="17"/>
    </row>
    <row r="608" spans="2:81" x14ac:dyDescent="0.3">
      <c r="B608" t="s">
        <v>230</v>
      </c>
      <c r="C608" s="17">
        <v>0.14412489105554399</v>
      </c>
      <c r="D608" s="17">
        <v>0.177838113373227</v>
      </c>
      <c r="E608" s="17">
        <v>0.111775252539455</v>
      </c>
      <c r="F608" s="17"/>
      <c r="G608" s="17">
        <v>0.18885471432725401</v>
      </c>
      <c r="H608" s="17">
        <v>0.209750174683939</v>
      </c>
      <c r="I608" s="17">
        <v>0.20564565541652199</v>
      </c>
      <c r="J608" s="17">
        <v>0.111596231045839</v>
      </c>
      <c r="K608" s="17">
        <v>9.0175928416165702E-2</v>
      </c>
      <c r="L608" s="17">
        <v>7.3591771560421002E-2</v>
      </c>
      <c r="M608" s="17"/>
      <c r="N608" s="17">
        <v>0.17385364726400199</v>
      </c>
      <c r="O608" s="17">
        <v>0.128880544322833</v>
      </c>
      <c r="P608" s="17">
        <v>0.14041505109335001</v>
      </c>
      <c r="Q608" s="17">
        <v>0.13229172989166799</v>
      </c>
      <c r="R608" s="17"/>
      <c r="S608" s="17">
        <v>0.23711297982580001</v>
      </c>
      <c r="T608" s="17">
        <v>9.28584666304062E-2</v>
      </c>
      <c r="U608" s="17">
        <v>0.14258919371491199</v>
      </c>
      <c r="V608" s="17">
        <v>0.158088242551397</v>
      </c>
      <c r="W608" s="17">
        <v>0.139853675891149</v>
      </c>
      <c r="X608" s="17">
        <v>0.16361173711249599</v>
      </c>
      <c r="Y608" s="17">
        <v>9.0050651354214306E-2</v>
      </c>
      <c r="Z608" s="17">
        <v>0.21203952023716199</v>
      </c>
      <c r="AA608" s="17">
        <v>0.122652959391676</v>
      </c>
      <c r="AB608" s="17">
        <v>0.117142377143719</v>
      </c>
      <c r="AC608" s="17">
        <v>0.10404100538185899</v>
      </c>
      <c r="AD608" s="17">
        <v>0.126690452745467</v>
      </c>
      <c r="AE608" s="17"/>
      <c r="AF608" s="17">
        <v>0.31863831163699502</v>
      </c>
      <c r="AG608" s="17">
        <v>0.15429780707068599</v>
      </c>
      <c r="AH608" s="17">
        <v>0.13758766511545001</v>
      </c>
      <c r="AI608" s="17">
        <v>7.9291214520433403E-2</v>
      </c>
      <c r="AJ608" s="17">
        <v>0.14162392116835701</v>
      </c>
      <c r="AK608" s="17">
        <v>0.113175330329837</v>
      </c>
      <c r="AL608" s="17">
        <v>0.13742933739287599</v>
      </c>
      <c r="AM608" s="17">
        <v>0.14774354614062701</v>
      </c>
      <c r="AN608" s="17">
        <v>8.6243566903525595E-2</v>
      </c>
      <c r="AO608" s="17">
        <v>0.17255855772041501</v>
      </c>
      <c r="AP608" s="17">
        <v>0.144761114333677</v>
      </c>
      <c r="AQ608" s="17">
        <v>0.194157375240883</v>
      </c>
      <c r="AR608" s="17">
        <v>0.106732181372691</v>
      </c>
      <c r="AS608" s="17">
        <v>0.284316623599281</v>
      </c>
      <c r="AT608" s="17">
        <v>0.24154998571428199</v>
      </c>
      <c r="AU608" s="17">
        <v>0.28156116666517</v>
      </c>
      <c r="AV608" s="17"/>
      <c r="AW608" s="17">
        <v>0.15849389504298</v>
      </c>
      <c r="AX608" s="17">
        <v>0.124284669003503</v>
      </c>
      <c r="AY608" s="17"/>
      <c r="AZ608" s="17">
        <v>0.18359649088230001</v>
      </c>
      <c r="BA608" s="17">
        <v>0.135333749846372</v>
      </c>
      <c r="BB608" s="17"/>
      <c r="BC608" s="17">
        <v>0.20040867469618701</v>
      </c>
      <c r="BD608" s="17">
        <v>0.10578212725201799</v>
      </c>
      <c r="BE608" s="17"/>
      <c r="BF608" s="17">
        <v>0.221690112627594</v>
      </c>
      <c r="BG608" s="17">
        <v>0.137891929366664</v>
      </c>
      <c r="BH608" s="17"/>
      <c r="BI608" s="17">
        <v>0.14670084472968001</v>
      </c>
      <c r="BJ608" s="17">
        <v>0.176688030048577</v>
      </c>
      <c r="BK608" s="17">
        <v>0.14174414180585301</v>
      </c>
      <c r="BL608" s="17">
        <v>0.10800384495116699</v>
      </c>
      <c r="BM608" s="17">
        <v>0.11349068717775</v>
      </c>
      <c r="BN608" s="17"/>
      <c r="BO608" s="17">
        <v>0.16929364566970201</v>
      </c>
      <c r="BP608" s="17">
        <v>0.171761632685623</v>
      </c>
      <c r="BQ608" s="17">
        <v>0.190248789387684</v>
      </c>
      <c r="BR608" s="17">
        <v>0.147833941414037</v>
      </c>
      <c r="BS608" s="17">
        <v>9.6250055512402205E-2</v>
      </c>
      <c r="BT608" s="17">
        <v>5.1076313119775597E-2</v>
      </c>
      <c r="BU608" s="17"/>
      <c r="BV608" s="17">
        <v>0.16234668407990799</v>
      </c>
      <c r="BW608" s="17">
        <v>0.20328734740428001</v>
      </c>
      <c r="BX608" s="17"/>
      <c r="BY608" s="17">
        <v>0.26112031858650198</v>
      </c>
      <c r="BZ608" s="17"/>
      <c r="CA608" s="17">
        <v>0.211801461478515</v>
      </c>
      <c r="CB608" s="17"/>
      <c r="CC608" s="17">
        <v>0.18221400566247101</v>
      </c>
    </row>
    <row r="609" spans="2:81" x14ac:dyDescent="0.3">
      <c r="B609" t="s">
        <v>231</v>
      </c>
      <c r="C609" s="17">
        <v>0.29105834348005799</v>
      </c>
      <c r="D609" s="17">
        <v>0.31026560700559702</v>
      </c>
      <c r="E609" s="17">
        <v>0.26950786925153197</v>
      </c>
      <c r="F609" s="17"/>
      <c r="G609" s="17">
        <v>0.399173813402246</v>
      </c>
      <c r="H609" s="17">
        <v>0.33095154873705401</v>
      </c>
      <c r="I609" s="17">
        <v>0.33680974805025299</v>
      </c>
      <c r="J609" s="17">
        <v>0.26696571572010702</v>
      </c>
      <c r="K609" s="17">
        <v>0.22678355733862601</v>
      </c>
      <c r="L609" s="17">
        <v>0.21197991924510401</v>
      </c>
      <c r="M609" s="17"/>
      <c r="N609" s="17">
        <v>0.30280478077582001</v>
      </c>
      <c r="O609" s="17">
        <v>0.27975433908927499</v>
      </c>
      <c r="P609" s="17">
        <v>0.30147304339242798</v>
      </c>
      <c r="Q609" s="17">
        <v>0.28328571768806099</v>
      </c>
      <c r="R609" s="17"/>
      <c r="S609" s="17">
        <v>0.30291032815942098</v>
      </c>
      <c r="T609" s="17">
        <v>0.28164213896400597</v>
      </c>
      <c r="U609" s="17">
        <v>0.30220079403649902</v>
      </c>
      <c r="V609" s="17">
        <v>0.23772736912921399</v>
      </c>
      <c r="W609" s="17">
        <v>0.23866847009394801</v>
      </c>
      <c r="X609" s="17">
        <v>0.26641090554182301</v>
      </c>
      <c r="Y609" s="17">
        <v>0.343427805033577</v>
      </c>
      <c r="Z609" s="17">
        <v>0.220135262521059</v>
      </c>
      <c r="AA609" s="17">
        <v>0.344852522934116</v>
      </c>
      <c r="AB609" s="17">
        <v>0.33221826592491599</v>
      </c>
      <c r="AC609" s="17">
        <v>0.269742147973419</v>
      </c>
      <c r="AD609" s="17">
        <v>0.27134533185433901</v>
      </c>
      <c r="AE609" s="17"/>
      <c r="AF609" s="17">
        <v>0.28304202407278301</v>
      </c>
      <c r="AG609" s="17">
        <v>0.36009302801308601</v>
      </c>
      <c r="AH609" s="17">
        <v>0.22245706440739599</v>
      </c>
      <c r="AI609" s="17">
        <v>0.217335376118554</v>
      </c>
      <c r="AJ609" s="17">
        <v>0.29512675147073197</v>
      </c>
      <c r="AK609" s="17">
        <v>0.31581462421918599</v>
      </c>
      <c r="AL609" s="17">
        <v>0.32306912326055198</v>
      </c>
      <c r="AM609" s="17">
        <v>0.21804842609649999</v>
      </c>
      <c r="AN609" s="17">
        <v>0.33628812858634</v>
      </c>
      <c r="AO609" s="17">
        <v>0.22179344058842401</v>
      </c>
      <c r="AP609" s="17">
        <v>0.38209814549086302</v>
      </c>
      <c r="AQ609" s="17">
        <v>0.24509852515842201</v>
      </c>
      <c r="AR609" s="17">
        <v>0.33477902579235802</v>
      </c>
      <c r="AS609" s="17">
        <v>0.32082609251919297</v>
      </c>
      <c r="AT609" s="17">
        <v>0.188472284093781</v>
      </c>
      <c r="AU609" s="17">
        <v>0.40394944257905602</v>
      </c>
      <c r="AV609" s="17"/>
      <c r="AW609" s="17">
        <v>0.28076194175566399</v>
      </c>
      <c r="AX609" s="17">
        <v>0.30431654361544003</v>
      </c>
      <c r="AY609" s="17"/>
      <c r="AZ609" s="17">
        <v>0.29014129832124802</v>
      </c>
      <c r="BA609" s="17">
        <v>0.29126258839340502</v>
      </c>
      <c r="BB609" s="17"/>
      <c r="BC609" s="17">
        <v>0.31503950640949102</v>
      </c>
      <c r="BD609" s="17">
        <v>0.27219335359351299</v>
      </c>
      <c r="BE609" s="17"/>
      <c r="BF609" s="17">
        <v>0.28235242551315398</v>
      </c>
      <c r="BG609" s="17">
        <v>0.29175793089893498</v>
      </c>
      <c r="BH609" s="17"/>
      <c r="BI609" s="17">
        <v>0.242001335463223</v>
      </c>
      <c r="BJ609" s="17">
        <v>0.34435804251971203</v>
      </c>
      <c r="BK609" s="17">
        <v>0.29761816761728199</v>
      </c>
      <c r="BL609" s="17">
        <v>0.306773321184176</v>
      </c>
      <c r="BM609" s="17">
        <v>0.24607568374347999</v>
      </c>
      <c r="BN609" s="17"/>
      <c r="BO609" s="17">
        <v>0.368818770081564</v>
      </c>
      <c r="BP609" s="17">
        <v>0.27211211846935102</v>
      </c>
      <c r="BQ609" s="17">
        <v>0.25871677184805802</v>
      </c>
      <c r="BR609" s="17">
        <v>0.30235465648676402</v>
      </c>
      <c r="BS609" s="17">
        <v>0.27504270500614902</v>
      </c>
      <c r="BT609" s="17">
        <v>0.23656459866738899</v>
      </c>
      <c r="BU609" s="17"/>
      <c r="BV609" s="17">
        <v>0.36565325803031301</v>
      </c>
      <c r="BW609" s="17">
        <v>0.304861178225239</v>
      </c>
      <c r="BX609" s="17"/>
      <c r="BY609" s="17">
        <v>0.37745657412477002</v>
      </c>
      <c r="BZ609" s="17"/>
      <c r="CA609" s="17">
        <v>0.36120934077313499</v>
      </c>
      <c r="CB609" s="17"/>
      <c r="CC609" s="17">
        <v>0.36851708431327301</v>
      </c>
    </row>
    <row r="610" spans="2:81" x14ac:dyDescent="0.3">
      <c r="B610" t="s">
        <v>232</v>
      </c>
      <c r="C610" s="17">
        <v>0.30235169147201901</v>
      </c>
      <c r="D610" s="17">
        <v>0.28847091301593603</v>
      </c>
      <c r="E610" s="17">
        <v>0.317097630195944</v>
      </c>
      <c r="F610" s="17"/>
      <c r="G610" s="17">
        <v>0.27117917768712102</v>
      </c>
      <c r="H610" s="17">
        <v>0.27289405989230803</v>
      </c>
      <c r="I610" s="17">
        <v>0.21539266035246199</v>
      </c>
      <c r="J610" s="17">
        <v>0.308566795632021</v>
      </c>
      <c r="K610" s="17">
        <v>0.32512696680591802</v>
      </c>
      <c r="L610" s="17">
        <v>0.39725475357051199</v>
      </c>
      <c r="M610" s="17"/>
      <c r="N610" s="17">
        <v>0.27528475198454899</v>
      </c>
      <c r="O610" s="17">
        <v>0.32839464186622203</v>
      </c>
      <c r="P610" s="17">
        <v>0.30209095999487401</v>
      </c>
      <c r="Q610" s="17">
        <v>0.30508041740807301</v>
      </c>
      <c r="R610" s="17"/>
      <c r="S610" s="17">
        <v>0.27741326976734199</v>
      </c>
      <c r="T610" s="17">
        <v>0.32466317658722299</v>
      </c>
      <c r="U610" s="17">
        <v>0.26624835097510202</v>
      </c>
      <c r="V610" s="17">
        <v>0.30643086552690402</v>
      </c>
      <c r="W610" s="17">
        <v>0.35257940398718002</v>
      </c>
      <c r="X610" s="17">
        <v>0.27703049463678597</v>
      </c>
      <c r="Y610" s="17">
        <v>0.27849577823404398</v>
      </c>
      <c r="Z610" s="17">
        <v>0.28683131302272702</v>
      </c>
      <c r="AA610" s="17">
        <v>0.30230347816428699</v>
      </c>
      <c r="AB610" s="17">
        <v>0.309554940267808</v>
      </c>
      <c r="AC610" s="17">
        <v>0.36864388270318998</v>
      </c>
      <c r="AD610" s="17">
        <v>0.31851644030335302</v>
      </c>
      <c r="AE610" s="17"/>
      <c r="AF610" s="17">
        <v>9.0171405220908898E-2</v>
      </c>
      <c r="AG610" s="17">
        <v>0.28469357641162601</v>
      </c>
      <c r="AH610" s="17">
        <v>0.27980161910948198</v>
      </c>
      <c r="AI610" s="17">
        <v>0.40908198983729399</v>
      </c>
      <c r="AJ610" s="17">
        <v>0.34451319508247202</v>
      </c>
      <c r="AK610" s="17">
        <v>0.31869355863725501</v>
      </c>
      <c r="AL610" s="17">
        <v>0.28521558380710099</v>
      </c>
      <c r="AM610" s="17">
        <v>0.382436618858503</v>
      </c>
      <c r="AN610" s="17">
        <v>0.30981718059332503</v>
      </c>
      <c r="AO610" s="17">
        <v>0.32839158140941799</v>
      </c>
      <c r="AP610" s="17">
        <v>0.26406831508381401</v>
      </c>
      <c r="AQ610" s="17">
        <v>0.266892927007509</v>
      </c>
      <c r="AR610" s="17">
        <v>0.31538497120262399</v>
      </c>
      <c r="AS610" s="17">
        <v>0.15800089847226001</v>
      </c>
      <c r="AT610" s="17">
        <v>0.32756688908270598</v>
      </c>
      <c r="AU610" s="17">
        <v>0.14527603135768</v>
      </c>
      <c r="AV610" s="17"/>
      <c r="AW610" s="17">
        <v>0.30852544858238701</v>
      </c>
      <c r="AX610" s="17">
        <v>0.293186481079451</v>
      </c>
      <c r="AY610" s="17"/>
      <c r="AZ610" s="17">
        <v>0.26481750634420098</v>
      </c>
      <c r="BA610" s="17">
        <v>0.310711330378932</v>
      </c>
      <c r="BB610" s="17"/>
      <c r="BC610" s="17">
        <v>0.249803535822714</v>
      </c>
      <c r="BD610" s="17">
        <v>0.33772535476119397</v>
      </c>
      <c r="BE610" s="17"/>
      <c r="BF610" s="17">
        <v>0.28579222777315799</v>
      </c>
      <c r="BG610" s="17">
        <v>0.30368237164970002</v>
      </c>
      <c r="BH610" s="17"/>
      <c r="BI610" s="17">
        <v>0.30916899642496598</v>
      </c>
      <c r="BJ610" s="17">
        <v>0.290067482392311</v>
      </c>
      <c r="BK610" s="17">
        <v>0.27776148841898501</v>
      </c>
      <c r="BL610" s="17">
        <v>0.29394897682857701</v>
      </c>
      <c r="BM610" s="17">
        <v>0.36915538130832198</v>
      </c>
      <c r="BN610" s="17"/>
      <c r="BO610" s="17">
        <v>0.28228409257259401</v>
      </c>
      <c r="BP610" s="17">
        <v>0.29784072133602402</v>
      </c>
      <c r="BQ610" s="17">
        <v>0.297361334268684</v>
      </c>
      <c r="BR610" s="17">
        <v>0.27539680240609199</v>
      </c>
      <c r="BS610" s="17">
        <v>0.39281757704912601</v>
      </c>
      <c r="BT610" s="17">
        <v>0.34529635950744297</v>
      </c>
      <c r="BU610" s="17"/>
      <c r="BV610" s="17">
        <v>0.285663558677339</v>
      </c>
      <c r="BW610" s="17">
        <v>0.29823556959700998</v>
      </c>
      <c r="BX610" s="17"/>
      <c r="BY610" s="17">
        <v>0.207955474931308</v>
      </c>
      <c r="BZ610" s="17"/>
      <c r="CA610" s="17">
        <v>0.26363906845002999</v>
      </c>
      <c r="CB610" s="17"/>
      <c r="CC610" s="17">
        <v>0.27738329597657901</v>
      </c>
    </row>
    <row r="611" spans="2:81" x14ac:dyDescent="0.3">
      <c r="B611" t="s">
        <v>233</v>
      </c>
      <c r="C611" s="17">
        <v>0.114587911432668</v>
      </c>
      <c r="D611" s="17">
        <v>0.112714050146606</v>
      </c>
      <c r="E611" s="17">
        <v>0.116869536323747</v>
      </c>
      <c r="F611" s="17"/>
      <c r="G611" s="17">
        <v>4.5426636021633097E-2</v>
      </c>
      <c r="H611" s="17">
        <v>6.8051596924654595E-2</v>
      </c>
      <c r="I611" s="17">
        <v>0.11154053677129901</v>
      </c>
      <c r="J611" s="17">
        <v>0.13222676109447201</v>
      </c>
      <c r="K611" s="17">
        <v>0.163201174769215</v>
      </c>
      <c r="L611" s="17">
        <v>0.154182909583817</v>
      </c>
      <c r="M611" s="17"/>
      <c r="N611" s="17">
        <v>0.12136694774081599</v>
      </c>
      <c r="O611" s="17">
        <v>0.147816051092824</v>
      </c>
      <c r="P611" s="17">
        <v>8.8544756675972003E-2</v>
      </c>
      <c r="Q611" s="17">
        <v>9.4756831955772794E-2</v>
      </c>
      <c r="R611" s="17"/>
      <c r="S611" s="17">
        <v>8.3136340151907906E-2</v>
      </c>
      <c r="T611" s="17">
        <v>0.130537676808168</v>
      </c>
      <c r="U611" s="17">
        <v>0.11211843384833101</v>
      </c>
      <c r="V611" s="17">
        <v>0.14089226020392701</v>
      </c>
      <c r="W611" s="17">
        <v>0.10217368124406399</v>
      </c>
      <c r="X611" s="17">
        <v>0.128895229235542</v>
      </c>
      <c r="Y611" s="17">
        <v>0.112705588079158</v>
      </c>
      <c r="Z611" s="17">
        <v>0.144185237072772</v>
      </c>
      <c r="AA611" s="17">
        <v>8.4983165853826995E-2</v>
      </c>
      <c r="AB611" s="17">
        <v>0.13124948223076199</v>
      </c>
      <c r="AC611" s="17">
        <v>0.108588856225144</v>
      </c>
      <c r="AD611" s="17">
        <v>0.13994558717609901</v>
      </c>
      <c r="AE611" s="17"/>
      <c r="AF611" s="17">
        <v>8.8791091571332595E-2</v>
      </c>
      <c r="AG611" s="17">
        <v>5.5657139160077702E-2</v>
      </c>
      <c r="AH611" s="17">
        <v>0.142250469986586</v>
      </c>
      <c r="AI611" s="17">
        <v>9.7464906010601093E-2</v>
      </c>
      <c r="AJ611" s="17">
        <v>7.73017778510071E-2</v>
      </c>
      <c r="AK611" s="17">
        <v>0.108280889394556</v>
      </c>
      <c r="AL611" s="17">
        <v>0.13151585684092801</v>
      </c>
      <c r="AM611" s="17">
        <v>9.8509008941060294E-2</v>
      </c>
      <c r="AN611" s="17">
        <v>0.158088017672147</v>
      </c>
      <c r="AO611" s="17">
        <v>0.13546174001063299</v>
      </c>
      <c r="AP611" s="17">
        <v>0.123723965338917</v>
      </c>
      <c r="AQ611" s="17">
        <v>0.163351396603891</v>
      </c>
      <c r="AR611" s="17">
        <v>0.126498463492172</v>
      </c>
      <c r="AS611" s="17">
        <v>9.4493426843520106E-2</v>
      </c>
      <c r="AT611" s="17">
        <v>0.123941962388244</v>
      </c>
      <c r="AU611" s="17">
        <v>7.5891300377082194E-2</v>
      </c>
      <c r="AV611" s="17"/>
      <c r="AW611" s="17">
        <v>0.11441092440601799</v>
      </c>
      <c r="AX611" s="17">
        <v>0.115678187648614</v>
      </c>
      <c r="AY611" s="17"/>
      <c r="AZ611" s="17">
        <v>0.10788588952349901</v>
      </c>
      <c r="BA611" s="17">
        <v>0.116080590251086</v>
      </c>
      <c r="BB611" s="17"/>
      <c r="BC611" s="17">
        <v>9.2973826810106394E-2</v>
      </c>
      <c r="BD611" s="17">
        <v>0.13023611763349799</v>
      </c>
      <c r="BE611" s="17"/>
      <c r="BF611" s="17">
        <v>0.13587306604638399</v>
      </c>
      <c r="BG611" s="17">
        <v>0.11287748567019</v>
      </c>
      <c r="BH611" s="17"/>
      <c r="BI611" s="17">
        <v>0.15057427488416</v>
      </c>
      <c r="BJ611" s="17">
        <v>9.3786633244137496E-2</v>
      </c>
      <c r="BK611" s="17">
        <v>0.12639558146667099</v>
      </c>
      <c r="BL611" s="17">
        <v>0.12492212091985599</v>
      </c>
      <c r="BM611" s="17">
        <v>0.101097025750762</v>
      </c>
      <c r="BN611" s="17"/>
      <c r="BO611" s="17">
        <v>7.9952117074702594E-2</v>
      </c>
      <c r="BP611" s="17">
        <v>0.134013356542699</v>
      </c>
      <c r="BQ611" s="17">
        <v>0.13302591485749099</v>
      </c>
      <c r="BR611" s="17">
        <v>0.129410289689769</v>
      </c>
      <c r="BS611" s="17">
        <v>7.2858499442317495E-2</v>
      </c>
      <c r="BT611" s="17">
        <v>0.11341444769166199</v>
      </c>
      <c r="BU611" s="17"/>
      <c r="BV611" s="17">
        <v>8.5718404395487294E-2</v>
      </c>
      <c r="BW611" s="17">
        <v>0.108751015256296</v>
      </c>
      <c r="BX611" s="17"/>
      <c r="BY611" s="17">
        <v>9.3944563198835901E-2</v>
      </c>
      <c r="BZ611" s="17"/>
      <c r="CA611" s="17">
        <v>9.3101487229199101E-2</v>
      </c>
      <c r="CB611" s="17"/>
      <c r="CC611" s="17">
        <v>0.111962988687573</v>
      </c>
    </row>
    <row r="612" spans="2:81" x14ac:dyDescent="0.3">
      <c r="B612" t="s">
        <v>234</v>
      </c>
      <c r="C612" s="17">
        <v>4.0372052117336202E-2</v>
      </c>
      <c r="D612" s="17">
        <v>4.5868690759984898E-2</v>
      </c>
      <c r="E612" s="17">
        <v>3.5164287290242298E-2</v>
      </c>
      <c r="F612" s="17"/>
      <c r="G612" s="17">
        <v>8.7767268216676006E-3</v>
      </c>
      <c r="H612" s="17">
        <v>1.55748937772319E-2</v>
      </c>
      <c r="I612" s="17">
        <v>3.4873485138393598E-2</v>
      </c>
      <c r="J612" s="17">
        <v>6.2326481816916503E-2</v>
      </c>
      <c r="K612" s="17">
        <v>6.8794949903445105E-2</v>
      </c>
      <c r="L612" s="17">
        <v>4.9241767543728797E-2</v>
      </c>
      <c r="M612" s="17"/>
      <c r="N612" s="17">
        <v>3.7718765026774799E-2</v>
      </c>
      <c r="O612" s="17">
        <v>1.9727758649844801E-2</v>
      </c>
      <c r="P612" s="17">
        <v>5.3309692104537898E-2</v>
      </c>
      <c r="Q612" s="17">
        <v>4.9511100795998297E-2</v>
      </c>
      <c r="R612" s="17"/>
      <c r="S612" s="17">
        <v>2.0650459384298901E-2</v>
      </c>
      <c r="T612" s="17">
        <v>5.7959587580963499E-2</v>
      </c>
      <c r="U612" s="17">
        <v>5.4264726710438797E-2</v>
      </c>
      <c r="V612" s="17">
        <v>5.6838003410109701E-2</v>
      </c>
      <c r="W612" s="17">
        <v>4.1134053977685402E-2</v>
      </c>
      <c r="X612" s="17">
        <v>3.3816136367223901E-2</v>
      </c>
      <c r="Y612" s="17">
        <v>4.2752236057509399E-2</v>
      </c>
      <c r="Z612" s="17">
        <v>4.35260570766728E-2</v>
      </c>
      <c r="AA612" s="17">
        <v>2.86068319202177E-2</v>
      </c>
      <c r="AB612" s="17">
        <v>3.76129222527729E-2</v>
      </c>
      <c r="AC612" s="17">
        <v>4.3132617774513E-2</v>
      </c>
      <c r="AD612" s="17">
        <v>2.3737393664198699E-2</v>
      </c>
      <c r="AE612" s="17"/>
      <c r="AF612" s="17">
        <v>0.21935716749798001</v>
      </c>
      <c r="AG612" s="17">
        <v>3.4313900283409901E-2</v>
      </c>
      <c r="AH612" s="17">
        <v>3.6548266500718997E-2</v>
      </c>
      <c r="AI612" s="17">
        <v>5.2000564686051999E-2</v>
      </c>
      <c r="AJ612" s="17">
        <v>3.1734753957826801E-2</v>
      </c>
      <c r="AK612" s="17">
        <v>7.2158759726740795E-2</v>
      </c>
      <c r="AL612" s="17">
        <v>1.65111306028486E-2</v>
      </c>
      <c r="AM612" s="17">
        <v>2.19567646921946E-2</v>
      </c>
      <c r="AN612" s="17">
        <v>2.6519730051480402E-2</v>
      </c>
      <c r="AO612" s="17">
        <v>3.83313668478742E-2</v>
      </c>
      <c r="AP612" s="17">
        <v>1.72071082899053E-2</v>
      </c>
      <c r="AQ612" s="17">
        <v>6.03187277763126E-2</v>
      </c>
      <c r="AR612" s="17">
        <v>3.84094536836522E-2</v>
      </c>
      <c r="AS612" s="17">
        <v>6.3268030230413302E-2</v>
      </c>
      <c r="AT612" s="17">
        <v>3.3318808418859203E-2</v>
      </c>
      <c r="AU612" s="17">
        <v>4.1071115509971098E-2</v>
      </c>
      <c r="AV612" s="17"/>
      <c r="AW612" s="17">
        <v>3.7979177316098997E-2</v>
      </c>
      <c r="AX612" s="17">
        <v>4.3088331607047697E-2</v>
      </c>
      <c r="AY612" s="17"/>
      <c r="AZ612" s="17">
        <v>3.2462065498742601E-2</v>
      </c>
      <c r="BA612" s="17">
        <v>4.21337696466971E-2</v>
      </c>
      <c r="BB612" s="17"/>
      <c r="BC612" s="17">
        <v>3.2003579735042802E-2</v>
      </c>
      <c r="BD612" s="17">
        <v>4.6885239709899197E-2</v>
      </c>
      <c r="BE612" s="17"/>
      <c r="BF612" s="17">
        <v>6.4485975513236902E-3</v>
      </c>
      <c r="BG612" s="17">
        <v>4.3098062413948299E-2</v>
      </c>
      <c r="BH612" s="17"/>
      <c r="BI612" s="17">
        <v>5.9922075610406203E-2</v>
      </c>
      <c r="BJ612" s="17">
        <v>1.70327899210908E-2</v>
      </c>
      <c r="BK612" s="17">
        <v>2.2065691120711901E-2</v>
      </c>
      <c r="BL612" s="17">
        <v>8.5695017072469307E-2</v>
      </c>
      <c r="BM612" s="17">
        <v>3.9615856849173299E-2</v>
      </c>
      <c r="BN612" s="17"/>
      <c r="BO612" s="17">
        <v>1.6284893896066702E-2</v>
      </c>
      <c r="BP612" s="17">
        <v>4.42023719901629E-2</v>
      </c>
      <c r="BQ612" s="17">
        <v>3.1768697463372901E-2</v>
      </c>
      <c r="BR612" s="17">
        <v>7.0442271850585506E-2</v>
      </c>
      <c r="BS612" s="17">
        <v>4.2480872841887202E-2</v>
      </c>
      <c r="BT612" s="17">
        <v>2.9527418110159701E-2</v>
      </c>
      <c r="BU612" s="17"/>
      <c r="BV612" s="17">
        <v>1.6720921576330299E-2</v>
      </c>
      <c r="BW612" s="17">
        <v>1.7611221338449001E-2</v>
      </c>
      <c r="BX612" s="17"/>
      <c r="BY612" s="17">
        <v>1.33513194090911E-2</v>
      </c>
      <c r="BZ612" s="17"/>
      <c r="CA612" s="17">
        <v>1.17337304628526E-2</v>
      </c>
      <c r="CB612" s="17"/>
      <c r="CC612" s="17">
        <v>9.3414322853144095E-3</v>
      </c>
    </row>
    <row r="613" spans="2:81" x14ac:dyDescent="0.3">
      <c r="B613" t="s">
        <v>92</v>
      </c>
      <c r="C613" s="17">
        <v>0.107505110442375</v>
      </c>
      <c r="D613" s="17">
        <v>6.4842625698648501E-2</v>
      </c>
      <c r="E613" s="17">
        <v>0.14958542439908001</v>
      </c>
      <c r="F613" s="17"/>
      <c r="G613" s="17">
        <v>8.6588931740078395E-2</v>
      </c>
      <c r="H613" s="17">
        <v>0.102777725984813</v>
      </c>
      <c r="I613" s="17">
        <v>9.5737914271069799E-2</v>
      </c>
      <c r="J613" s="17">
        <v>0.118318014690645</v>
      </c>
      <c r="K613" s="17">
        <v>0.12591742276663001</v>
      </c>
      <c r="L613" s="17">
        <v>0.113748878496418</v>
      </c>
      <c r="M613" s="17"/>
      <c r="N613" s="17">
        <v>8.8971107208038705E-2</v>
      </c>
      <c r="O613" s="17">
        <v>9.5426664979001694E-2</v>
      </c>
      <c r="P613" s="17">
        <v>0.114166496738837</v>
      </c>
      <c r="Q613" s="17">
        <v>0.13507420226042699</v>
      </c>
      <c r="R613" s="17"/>
      <c r="S613" s="17">
        <v>7.8776622711230607E-2</v>
      </c>
      <c r="T613" s="17">
        <v>0.112338953429234</v>
      </c>
      <c r="U613" s="17">
        <v>0.122578500714718</v>
      </c>
      <c r="V613" s="17">
        <v>0.100023259178448</v>
      </c>
      <c r="W613" s="17">
        <v>0.125590714805973</v>
      </c>
      <c r="X613" s="17">
        <v>0.130235497106131</v>
      </c>
      <c r="Y613" s="17">
        <v>0.13256794124149701</v>
      </c>
      <c r="Z613" s="17">
        <v>9.3282610069606794E-2</v>
      </c>
      <c r="AA613" s="17">
        <v>0.116601041735876</v>
      </c>
      <c r="AB613" s="17">
        <v>7.2222012180022901E-2</v>
      </c>
      <c r="AC613" s="17">
        <v>0.105851489941874</v>
      </c>
      <c r="AD613" s="17">
        <v>0.119764794256544</v>
      </c>
      <c r="AE613" s="17"/>
      <c r="AF613" s="17">
        <v>0</v>
      </c>
      <c r="AG613" s="17">
        <v>0.11094454906111401</v>
      </c>
      <c r="AH613" s="17">
        <v>0.18135491488036701</v>
      </c>
      <c r="AI613" s="17">
        <v>0.14482594882706501</v>
      </c>
      <c r="AJ613" s="17">
        <v>0.109699600469604</v>
      </c>
      <c r="AK613" s="17">
        <v>7.1876837692426504E-2</v>
      </c>
      <c r="AL613" s="17">
        <v>0.106258968095694</v>
      </c>
      <c r="AM613" s="17">
        <v>0.131305635271115</v>
      </c>
      <c r="AN613" s="17">
        <v>8.3043376193182097E-2</v>
      </c>
      <c r="AO613" s="17">
        <v>0.103463313423235</v>
      </c>
      <c r="AP613" s="17">
        <v>6.8141351462823505E-2</v>
      </c>
      <c r="AQ613" s="17">
        <v>7.0181048212983002E-2</v>
      </c>
      <c r="AR613" s="17">
        <v>7.8195904456503595E-2</v>
      </c>
      <c r="AS613" s="17">
        <v>7.9094928335333298E-2</v>
      </c>
      <c r="AT613" s="17">
        <v>8.5150070302126998E-2</v>
      </c>
      <c r="AU613" s="17">
        <v>5.2250943511041002E-2</v>
      </c>
      <c r="AV613" s="17"/>
      <c r="AW613" s="17">
        <v>9.9828612896852797E-2</v>
      </c>
      <c r="AX613" s="17">
        <v>0.119445787045944</v>
      </c>
      <c r="AY613" s="17"/>
      <c r="AZ613" s="17">
        <v>0.12109674943001</v>
      </c>
      <c r="BA613" s="17">
        <v>0.104477971483508</v>
      </c>
      <c r="BB613" s="17"/>
      <c r="BC613" s="17">
        <v>0.109770876526459</v>
      </c>
      <c r="BD613" s="17">
        <v>0.107177807049878</v>
      </c>
      <c r="BE613" s="17"/>
      <c r="BF613" s="17">
        <v>6.7843570488386601E-2</v>
      </c>
      <c r="BG613" s="17">
        <v>0.110692220000562</v>
      </c>
      <c r="BH613" s="17"/>
      <c r="BI613" s="17">
        <v>9.1632472887564501E-2</v>
      </c>
      <c r="BJ613" s="17">
        <v>7.8067021874172401E-2</v>
      </c>
      <c r="BK613" s="17">
        <v>0.134414929570498</v>
      </c>
      <c r="BL613" s="17">
        <v>8.0656719043754904E-2</v>
      </c>
      <c r="BM613" s="17">
        <v>0.13056536517051301</v>
      </c>
      <c r="BN613" s="17"/>
      <c r="BO613" s="17">
        <v>8.3366480705371004E-2</v>
      </c>
      <c r="BP613" s="17">
        <v>8.0069798976140305E-2</v>
      </c>
      <c r="BQ613" s="17">
        <v>8.8878492174710597E-2</v>
      </c>
      <c r="BR613" s="17">
        <v>7.4562038152752599E-2</v>
      </c>
      <c r="BS613" s="17">
        <v>0.120550290148117</v>
      </c>
      <c r="BT613" s="17">
        <v>0.224120862903571</v>
      </c>
      <c r="BU613" s="17"/>
      <c r="BV613" s="17">
        <v>8.3897173240622E-2</v>
      </c>
      <c r="BW613" s="17">
        <v>6.7253668178725703E-2</v>
      </c>
      <c r="BX613" s="17"/>
      <c r="BY613" s="17">
        <v>4.6171749749492903E-2</v>
      </c>
      <c r="BZ613" s="17"/>
      <c r="CA613" s="17">
        <v>5.8514911606268302E-2</v>
      </c>
      <c r="CB613" s="17"/>
      <c r="CC613" s="17">
        <v>5.0581193074789997E-2</v>
      </c>
    </row>
    <row r="614" spans="2:81" x14ac:dyDescent="0.3">
      <c r="B614" t="s">
        <v>192</v>
      </c>
      <c r="C614" s="17">
        <v>0.43518323453560198</v>
      </c>
      <c r="D614" s="17">
        <v>0.48810372037882399</v>
      </c>
      <c r="E614" s="17">
        <v>0.381283121790987</v>
      </c>
      <c r="F614" s="17"/>
      <c r="G614" s="17">
        <v>0.58802852772949998</v>
      </c>
      <c r="H614" s="17">
        <v>0.54070172342099299</v>
      </c>
      <c r="I614" s="17">
        <v>0.54245540346677501</v>
      </c>
      <c r="J614" s="17">
        <v>0.37856194676594601</v>
      </c>
      <c r="K614" s="17">
        <v>0.31695948575479199</v>
      </c>
      <c r="L614" s="17">
        <v>0.28557169080552502</v>
      </c>
      <c r="M614" s="17"/>
      <c r="N614" s="17">
        <v>0.476658428039822</v>
      </c>
      <c r="O614" s="17">
        <v>0.40863488341210802</v>
      </c>
      <c r="P614" s="17">
        <v>0.44188809448577898</v>
      </c>
      <c r="Q614" s="17">
        <v>0.41557744757972898</v>
      </c>
      <c r="R614" s="17"/>
      <c r="S614" s="17">
        <v>0.54002330798522102</v>
      </c>
      <c r="T614" s="17">
        <v>0.37450060559441201</v>
      </c>
      <c r="U614" s="17">
        <v>0.44478998775141099</v>
      </c>
      <c r="V614" s="17">
        <v>0.39581561168061202</v>
      </c>
      <c r="W614" s="17">
        <v>0.37852214598509698</v>
      </c>
      <c r="X614" s="17">
        <v>0.430022642654318</v>
      </c>
      <c r="Y614" s="17">
        <v>0.43347845638779098</v>
      </c>
      <c r="Z614" s="17">
        <v>0.43217478275822102</v>
      </c>
      <c r="AA614" s="17">
        <v>0.46750548232579198</v>
      </c>
      <c r="AB614" s="17">
        <v>0.44936064306863399</v>
      </c>
      <c r="AC614" s="17">
        <v>0.37378315335527801</v>
      </c>
      <c r="AD614" s="17">
        <v>0.39803578459980599</v>
      </c>
      <c r="AE614" s="17"/>
      <c r="AF614" s="17">
        <v>0.60168033570977897</v>
      </c>
      <c r="AG614" s="17">
        <v>0.51439083508377204</v>
      </c>
      <c r="AH614" s="17">
        <v>0.360044729522846</v>
      </c>
      <c r="AI614" s="17">
        <v>0.296626590638988</v>
      </c>
      <c r="AJ614" s="17">
        <v>0.43675067263909001</v>
      </c>
      <c r="AK614" s="17">
        <v>0.428989954549022</v>
      </c>
      <c r="AL614" s="17">
        <v>0.46049846065342898</v>
      </c>
      <c r="AM614" s="17">
        <v>0.36579197223712701</v>
      </c>
      <c r="AN614" s="17">
        <v>0.42253169548986602</v>
      </c>
      <c r="AO614" s="17">
        <v>0.39435199830883899</v>
      </c>
      <c r="AP614" s="17">
        <v>0.52685925982453996</v>
      </c>
      <c r="AQ614" s="17">
        <v>0.43925590039930501</v>
      </c>
      <c r="AR614" s="17">
        <v>0.44151120716504899</v>
      </c>
      <c r="AS614" s="17">
        <v>0.60514271611847403</v>
      </c>
      <c r="AT614" s="17">
        <v>0.43002226980806302</v>
      </c>
      <c r="AU614" s="17">
        <v>0.68551060924422602</v>
      </c>
      <c r="AV614" s="17"/>
      <c r="AW614" s="17">
        <v>0.43925583679864399</v>
      </c>
      <c r="AX614" s="17">
        <v>0.42860121261894302</v>
      </c>
      <c r="AY614" s="17"/>
      <c r="AZ614" s="17">
        <v>0.47373778920354798</v>
      </c>
      <c r="BA614" s="17">
        <v>0.426596338239777</v>
      </c>
      <c r="BB614" s="17"/>
      <c r="BC614" s="17">
        <v>0.51544818110567803</v>
      </c>
      <c r="BD614" s="17">
        <v>0.37797548084553101</v>
      </c>
      <c r="BE614" s="17"/>
      <c r="BF614" s="17">
        <v>0.50404253814074795</v>
      </c>
      <c r="BG614" s="17">
        <v>0.42964986026559898</v>
      </c>
      <c r="BH614" s="17"/>
      <c r="BI614" s="17">
        <v>0.38870218019290298</v>
      </c>
      <c r="BJ614" s="17">
        <v>0.52104607256828905</v>
      </c>
      <c r="BK614" s="17">
        <v>0.43936230942313398</v>
      </c>
      <c r="BL614" s="17">
        <v>0.41477716613534199</v>
      </c>
      <c r="BM614" s="17">
        <v>0.35956637092123001</v>
      </c>
      <c r="BN614" s="17"/>
      <c r="BO614" s="17">
        <v>0.538112415751266</v>
      </c>
      <c r="BP614" s="17">
        <v>0.44387375115497402</v>
      </c>
      <c r="BQ614" s="17">
        <v>0.44896556123574199</v>
      </c>
      <c r="BR614" s="17">
        <v>0.45018859790080101</v>
      </c>
      <c r="BS614" s="17">
        <v>0.37129276051855198</v>
      </c>
      <c r="BT614" s="17">
        <v>0.287640911787164</v>
      </c>
      <c r="BU614" s="17"/>
      <c r="BV614" s="17">
        <v>0.52799994211022205</v>
      </c>
      <c r="BW614" s="17">
        <v>0.50814852562951895</v>
      </c>
      <c r="BX614" s="17"/>
      <c r="BY614" s="17">
        <v>0.63857689271127205</v>
      </c>
      <c r="BZ614" s="17"/>
      <c r="CA614" s="17">
        <v>0.57301080225165002</v>
      </c>
      <c r="CB614" s="17"/>
      <c r="CC614" s="17">
        <v>0.55073108997574405</v>
      </c>
    </row>
    <row r="615" spans="2:81" x14ac:dyDescent="0.3">
      <c r="B615" t="s">
        <v>193</v>
      </c>
      <c r="C615" s="17">
        <v>0.15495996355000399</v>
      </c>
      <c r="D615" s="17">
        <v>0.158582740906591</v>
      </c>
      <c r="E615" s="17">
        <v>0.15203382361398901</v>
      </c>
      <c r="F615" s="17"/>
      <c r="G615" s="17">
        <v>5.4203362843300698E-2</v>
      </c>
      <c r="H615" s="17">
        <v>8.3626490701886394E-2</v>
      </c>
      <c r="I615" s="17">
        <v>0.14641402190969299</v>
      </c>
      <c r="J615" s="17">
        <v>0.19455324291138901</v>
      </c>
      <c r="K615" s="17">
        <v>0.23199612467266001</v>
      </c>
      <c r="L615" s="17">
        <v>0.203424677127546</v>
      </c>
      <c r="M615" s="17"/>
      <c r="N615" s="17">
        <v>0.15908571276759001</v>
      </c>
      <c r="O615" s="17">
        <v>0.167543809742668</v>
      </c>
      <c r="P615" s="17">
        <v>0.14185444878051001</v>
      </c>
      <c r="Q615" s="17">
        <v>0.14426793275177099</v>
      </c>
      <c r="R615" s="17"/>
      <c r="S615" s="17">
        <v>0.10378679953620699</v>
      </c>
      <c r="T615" s="17">
        <v>0.188497264389132</v>
      </c>
      <c r="U615" s="17">
        <v>0.16638316055877</v>
      </c>
      <c r="V615" s="17">
        <v>0.19773026361403701</v>
      </c>
      <c r="W615" s="17">
        <v>0.14330773522175</v>
      </c>
      <c r="X615" s="17">
        <v>0.162711365602765</v>
      </c>
      <c r="Y615" s="17">
        <v>0.155457824136668</v>
      </c>
      <c r="Z615" s="17">
        <v>0.18771129414944501</v>
      </c>
      <c r="AA615" s="17">
        <v>0.11358999777404501</v>
      </c>
      <c r="AB615" s="17">
        <v>0.16886240448353501</v>
      </c>
      <c r="AC615" s="17">
        <v>0.15172147399965699</v>
      </c>
      <c r="AD615" s="17">
        <v>0.163682980840297</v>
      </c>
      <c r="AE615" s="17"/>
      <c r="AF615" s="17">
        <v>0.30814825906931298</v>
      </c>
      <c r="AG615" s="17">
        <v>8.9971039443487597E-2</v>
      </c>
      <c r="AH615" s="17">
        <v>0.17879873648730499</v>
      </c>
      <c r="AI615" s="17">
        <v>0.149465470696653</v>
      </c>
      <c r="AJ615" s="17">
        <v>0.10903653180883401</v>
      </c>
      <c r="AK615" s="17">
        <v>0.18043964912129701</v>
      </c>
      <c r="AL615" s="17">
        <v>0.14802698744377599</v>
      </c>
      <c r="AM615" s="17">
        <v>0.120465773633255</v>
      </c>
      <c r="AN615" s="17">
        <v>0.18460774772362801</v>
      </c>
      <c r="AO615" s="17">
        <v>0.17379310685850699</v>
      </c>
      <c r="AP615" s="17">
        <v>0.14093107362882301</v>
      </c>
      <c r="AQ615" s="17">
        <v>0.22367012438020301</v>
      </c>
      <c r="AR615" s="17">
        <v>0.16490791717582401</v>
      </c>
      <c r="AS615" s="17">
        <v>0.15776145707393299</v>
      </c>
      <c r="AT615" s="17">
        <v>0.15726077080710399</v>
      </c>
      <c r="AU615" s="17">
        <v>0.116962415887053</v>
      </c>
      <c r="AV615" s="17"/>
      <c r="AW615" s="17">
        <v>0.15239010172211701</v>
      </c>
      <c r="AX615" s="17">
        <v>0.15876651925566199</v>
      </c>
      <c r="AY615" s="17"/>
      <c r="AZ615" s="17">
        <v>0.14034795502224101</v>
      </c>
      <c r="BA615" s="17">
        <v>0.15821435989778401</v>
      </c>
      <c r="BB615" s="17"/>
      <c r="BC615" s="17">
        <v>0.12497740654514899</v>
      </c>
      <c r="BD615" s="17">
        <v>0.17712135734339701</v>
      </c>
      <c r="BE615" s="17"/>
      <c r="BF615" s="17">
        <v>0.14232166359770801</v>
      </c>
      <c r="BG615" s="17">
        <v>0.15597554808413799</v>
      </c>
      <c r="BH615" s="17"/>
      <c r="BI615" s="17">
        <v>0.210496350494566</v>
      </c>
      <c r="BJ615" s="17">
        <v>0.110819423165228</v>
      </c>
      <c r="BK615" s="17">
        <v>0.14846127258738201</v>
      </c>
      <c r="BL615" s="17">
        <v>0.21061713799232601</v>
      </c>
      <c r="BM615" s="17">
        <v>0.140712882599935</v>
      </c>
      <c r="BN615" s="17"/>
      <c r="BO615" s="17">
        <v>9.6237010970769393E-2</v>
      </c>
      <c r="BP615" s="17">
        <v>0.17821572853286199</v>
      </c>
      <c r="BQ615" s="17">
        <v>0.16479461232086401</v>
      </c>
      <c r="BR615" s="17">
        <v>0.199852561540354</v>
      </c>
      <c r="BS615" s="17">
        <v>0.115339372284205</v>
      </c>
      <c r="BT615" s="17">
        <v>0.142941865801821</v>
      </c>
      <c r="BU615" s="17"/>
      <c r="BV615" s="17">
        <v>0.102439325971818</v>
      </c>
      <c r="BW615" s="17">
        <v>0.12636223659474499</v>
      </c>
      <c r="BX615" s="17"/>
      <c r="BY615" s="17">
        <v>0.107295882607927</v>
      </c>
      <c r="BZ615" s="17"/>
      <c r="CA615" s="17">
        <v>0.10483521769205199</v>
      </c>
      <c r="CB615" s="17"/>
      <c r="CC615" s="17">
        <v>0.121304420972888</v>
      </c>
    </row>
    <row r="616" spans="2:81" x14ac:dyDescent="0.3">
      <c r="B616" t="s">
        <v>194</v>
      </c>
      <c r="C616" s="17">
        <v>0.28022327098559702</v>
      </c>
      <c r="D616" s="17">
        <v>0.32952097947223302</v>
      </c>
      <c r="E616" s="17">
        <v>0.22924929817699799</v>
      </c>
      <c r="F616" s="17"/>
      <c r="G616" s="17">
        <v>0.53382516488619902</v>
      </c>
      <c r="H616" s="17">
        <v>0.45707523271910699</v>
      </c>
      <c r="I616" s="17">
        <v>0.39604138155708302</v>
      </c>
      <c r="J616" s="17">
        <v>0.184008703854557</v>
      </c>
      <c r="K616" s="17">
        <v>8.4963361082131705E-2</v>
      </c>
      <c r="L616" s="17">
        <v>8.2147013677978595E-2</v>
      </c>
      <c r="M616" s="17"/>
      <c r="N616" s="17">
        <v>0.31757271527223202</v>
      </c>
      <c r="O616" s="17">
        <v>0.24109107366943899</v>
      </c>
      <c r="P616" s="17">
        <v>0.30003364570526903</v>
      </c>
      <c r="Q616" s="17">
        <v>0.27130951482795801</v>
      </c>
      <c r="R616" s="17"/>
      <c r="S616" s="17">
        <v>0.43623650844901402</v>
      </c>
      <c r="T616" s="17">
        <v>0.186003341205281</v>
      </c>
      <c r="U616" s="17">
        <v>0.27840682719264098</v>
      </c>
      <c r="V616" s="17">
        <v>0.19808534806657499</v>
      </c>
      <c r="W616" s="17">
        <v>0.23521441076334701</v>
      </c>
      <c r="X616" s="17">
        <v>0.267311277051553</v>
      </c>
      <c r="Y616" s="17">
        <v>0.278020632251123</v>
      </c>
      <c r="Z616" s="17">
        <v>0.24446348860877601</v>
      </c>
      <c r="AA616" s="17">
        <v>0.35391548455174798</v>
      </c>
      <c r="AB616" s="17">
        <v>0.28049823858509898</v>
      </c>
      <c r="AC616" s="17">
        <v>0.22206167935562099</v>
      </c>
      <c r="AD616" s="17">
        <v>0.23435280375950901</v>
      </c>
      <c r="AE616" s="17"/>
      <c r="AF616" s="17">
        <v>0.29353207664046599</v>
      </c>
      <c r="AG616" s="17">
        <v>0.42441979564028398</v>
      </c>
      <c r="AH616" s="17">
        <v>0.18124599303554101</v>
      </c>
      <c r="AI616" s="17">
        <v>0.147161119942334</v>
      </c>
      <c r="AJ616" s="17">
        <v>0.32771414083025602</v>
      </c>
      <c r="AK616" s="17">
        <v>0.24855030542772599</v>
      </c>
      <c r="AL616" s="17">
        <v>0.31247147320965202</v>
      </c>
      <c r="AM616" s="17">
        <v>0.245326198603872</v>
      </c>
      <c r="AN616" s="17">
        <v>0.23792394776623799</v>
      </c>
      <c r="AO616" s="17">
        <v>0.220558891450333</v>
      </c>
      <c r="AP616" s="17">
        <v>0.385928186195718</v>
      </c>
      <c r="AQ616" s="17">
        <v>0.21558577601910101</v>
      </c>
      <c r="AR616" s="17">
        <v>0.27660328998922401</v>
      </c>
      <c r="AS616" s="17">
        <v>0.44738125904454001</v>
      </c>
      <c r="AT616" s="17">
        <v>0.27276149900095997</v>
      </c>
      <c r="AU616" s="17">
        <v>0.56854819335717199</v>
      </c>
      <c r="AV616" s="17"/>
      <c r="AW616" s="17">
        <v>0.28686573507652702</v>
      </c>
      <c r="AX616" s="17">
        <v>0.26983469336328098</v>
      </c>
      <c r="AY616" s="17"/>
      <c r="AZ616" s="17">
        <v>0.33338983418130702</v>
      </c>
      <c r="BA616" s="17">
        <v>0.26838197834199301</v>
      </c>
      <c r="BB616" s="17"/>
      <c r="BC616" s="17">
        <v>0.39047077456052898</v>
      </c>
      <c r="BD616" s="17">
        <v>0.200854123502134</v>
      </c>
      <c r="BE616" s="17"/>
      <c r="BF616" s="17">
        <v>0.36172087454304003</v>
      </c>
      <c r="BG616" s="17">
        <v>0.27367431218146099</v>
      </c>
      <c r="BH616" s="17"/>
      <c r="BI616" s="17">
        <v>0.17820582969833701</v>
      </c>
      <c r="BJ616" s="17">
        <v>0.41022664940305997</v>
      </c>
      <c r="BK616" s="17">
        <v>0.29090103683575202</v>
      </c>
      <c r="BL616" s="17">
        <v>0.20416002814301701</v>
      </c>
      <c r="BM616" s="17">
        <v>0.218853488321295</v>
      </c>
      <c r="BN616" s="17"/>
      <c r="BO616" s="17">
        <v>0.44187540478049597</v>
      </c>
      <c r="BP616" s="17">
        <v>0.26565802262211302</v>
      </c>
      <c r="BQ616" s="17">
        <v>0.28417094891487799</v>
      </c>
      <c r="BR616" s="17">
        <v>0.25033603636044699</v>
      </c>
      <c r="BS616" s="17">
        <v>0.25595338823434699</v>
      </c>
      <c r="BT616" s="17">
        <v>0.144699045985343</v>
      </c>
      <c r="BU616" s="17"/>
      <c r="BV616" s="17">
        <v>0.42556061613840401</v>
      </c>
      <c r="BW616" s="17">
        <v>0.38178628903477402</v>
      </c>
      <c r="BX616" s="17"/>
      <c r="BY616" s="17">
        <v>0.53128101010334505</v>
      </c>
      <c r="BZ616" s="17"/>
      <c r="CA616" s="17">
        <v>0.46817558455959801</v>
      </c>
      <c r="CB616" s="17"/>
      <c r="CC616" s="17">
        <v>0.42942666900285598</v>
      </c>
    </row>
    <row r="617" spans="2:81" x14ac:dyDescent="0.3">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c r="CB617" s="17"/>
      <c r="CC617" s="17"/>
    </row>
    <row r="618" spans="2:81" x14ac:dyDescent="0.3">
      <c r="B618" s="6" t="s">
        <v>297</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row>
    <row r="619" spans="2:81" x14ac:dyDescent="0.3">
      <c r="B619" s="24" t="s">
        <v>94</v>
      </c>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row>
    <row r="620" spans="2:81" x14ac:dyDescent="0.3">
      <c r="B620" t="s">
        <v>230</v>
      </c>
      <c r="C620" s="17">
        <v>0.21212178571117299</v>
      </c>
      <c r="D620" s="17">
        <v>0.26951515119928998</v>
      </c>
      <c r="E620" s="17">
        <v>0.15691869332650499</v>
      </c>
      <c r="F620" s="17"/>
      <c r="G620" s="17">
        <v>0.15593010175167599</v>
      </c>
      <c r="H620" s="17">
        <v>0.24582907585673999</v>
      </c>
      <c r="I620" s="17">
        <v>0.22758789491932099</v>
      </c>
      <c r="J620" s="17">
        <v>0.22432391792275</v>
      </c>
      <c r="K620" s="17">
        <v>0.203239489047808</v>
      </c>
      <c r="L620" s="17">
        <v>0.205778513622941</v>
      </c>
      <c r="M620" s="17"/>
      <c r="N620" s="17">
        <v>0.242022666153277</v>
      </c>
      <c r="O620" s="17">
        <v>0.17048130853995999</v>
      </c>
      <c r="P620" s="17">
        <v>0.235592490115692</v>
      </c>
      <c r="Q620" s="17">
        <v>0.20417012666631101</v>
      </c>
      <c r="R620" s="17"/>
      <c r="S620" s="17">
        <v>0.23807864547065399</v>
      </c>
      <c r="T620" s="17">
        <v>0.174717727315266</v>
      </c>
      <c r="U620" s="17">
        <v>0.19575852333840599</v>
      </c>
      <c r="V620" s="17">
        <v>0.235208583464313</v>
      </c>
      <c r="W620" s="17">
        <v>0.20095931186975599</v>
      </c>
      <c r="X620" s="17">
        <v>0.181951309604761</v>
      </c>
      <c r="Y620" s="17">
        <v>0.22818318767406801</v>
      </c>
      <c r="Z620" s="17">
        <v>0.26422557334775498</v>
      </c>
      <c r="AA620" s="17">
        <v>0.24673199368243501</v>
      </c>
      <c r="AB620" s="17">
        <v>0.23276503349109101</v>
      </c>
      <c r="AC620" s="17">
        <v>0.16692736292315799</v>
      </c>
      <c r="AD620" s="17">
        <v>0.117597215813931</v>
      </c>
      <c r="AE620" s="17"/>
      <c r="AF620" s="17">
        <v>0.21164385028258201</v>
      </c>
      <c r="AG620" s="17">
        <v>0.20225930539502099</v>
      </c>
      <c r="AH620" s="17">
        <v>0.197447068363378</v>
      </c>
      <c r="AI620" s="17">
        <v>0.231288371187512</v>
      </c>
      <c r="AJ620" s="17">
        <v>0.22276762464980199</v>
      </c>
      <c r="AK620" s="17">
        <v>0.21078298323219</v>
      </c>
      <c r="AL620" s="17">
        <v>0.15553939720040999</v>
      </c>
      <c r="AM620" s="17">
        <v>0.16896706511661599</v>
      </c>
      <c r="AN620" s="17">
        <v>0.21941594538010201</v>
      </c>
      <c r="AO620" s="17">
        <v>0.30302744134550302</v>
      </c>
      <c r="AP620" s="17">
        <v>0.17653932541224901</v>
      </c>
      <c r="AQ620" s="17">
        <v>0.18685924004584101</v>
      </c>
      <c r="AR620" s="17">
        <v>0.16482427079728099</v>
      </c>
      <c r="AS620" s="17">
        <v>0.29575737349711201</v>
      </c>
      <c r="AT620" s="17">
        <v>0.25779055634325498</v>
      </c>
      <c r="AU620" s="17">
        <v>0.41566232531054498</v>
      </c>
      <c r="AV620" s="17"/>
      <c r="AW620" s="17">
        <v>0.23342690866052401</v>
      </c>
      <c r="AX620" s="17">
        <v>0.18023270484840601</v>
      </c>
      <c r="AY620" s="17"/>
      <c r="AZ620" s="17">
        <v>0.22977916555181099</v>
      </c>
      <c r="BA620" s="17">
        <v>0.20818912222034999</v>
      </c>
      <c r="BB620" s="17"/>
      <c r="BC620" s="17">
        <v>0.249011124240135</v>
      </c>
      <c r="BD620" s="17">
        <v>0.186916360893945</v>
      </c>
      <c r="BE620" s="17"/>
      <c r="BF620" s="17">
        <v>0.270604833518716</v>
      </c>
      <c r="BG620" s="17">
        <v>0.20742222334229901</v>
      </c>
      <c r="BH620" s="17"/>
      <c r="BI620" s="17">
        <v>0.227091703402589</v>
      </c>
      <c r="BJ620" s="17">
        <v>0.21108617008710301</v>
      </c>
      <c r="BK620" s="17">
        <v>0.203812686356031</v>
      </c>
      <c r="BL620" s="17">
        <v>0.33528987862780701</v>
      </c>
      <c r="BM620" s="17">
        <v>0.12711198949177499</v>
      </c>
      <c r="BN620" s="17"/>
      <c r="BO620" s="17">
        <v>0.21654225731301299</v>
      </c>
      <c r="BP620" s="17">
        <v>0.212882139865785</v>
      </c>
      <c r="BQ620" s="17">
        <v>0.16621758981006601</v>
      </c>
      <c r="BR620" s="17">
        <v>0.341491291384655</v>
      </c>
      <c r="BS620" s="17">
        <v>0.11767503379958399</v>
      </c>
      <c r="BT620" s="17">
        <v>0.10531293996963099</v>
      </c>
      <c r="BU620" s="17"/>
      <c r="BV620" s="17">
        <v>0.20828546138606199</v>
      </c>
      <c r="BW620" s="17">
        <v>0.21628072711979801</v>
      </c>
      <c r="BX620" s="17"/>
      <c r="BY620" s="17">
        <v>0.31460792600971199</v>
      </c>
      <c r="BZ620" s="17"/>
      <c r="CA620" s="17">
        <v>0.212719186017056</v>
      </c>
      <c r="CB620" s="17"/>
      <c r="CC620" s="17">
        <v>0.20631919328993201</v>
      </c>
    </row>
    <row r="621" spans="2:81" x14ac:dyDescent="0.3">
      <c r="B621" t="s">
        <v>231</v>
      </c>
      <c r="C621" s="17">
        <v>0.40670201281915802</v>
      </c>
      <c r="D621" s="17">
        <v>0.40447455592501003</v>
      </c>
      <c r="E621" s="17">
        <v>0.40754322305284002</v>
      </c>
      <c r="F621" s="17"/>
      <c r="G621" s="17">
        <v>0.35086799427801102</v>
      </c>
      <c r="H621" s="17">
        <v>0.365795631715642</v>
      </c>
      <c r="I621" s="17">
        <v>0.40368809820582202</v>
      </c>
      <c r="J621" s="17">
        <v>0.36655191339312299</v>
      </c>
      <c r="K621" s="17">
        <v>0.483972910584195</v>
      </c>
      <c r="L621" s="17">
        <v>0.46041679291749799</v>
      </c>
      <c r="M621" s="17"/>
      <c r="N621" s="17">
        <v>0.40505329591734801</v>
      </c>
      <c r="O621" s="17">
        <v>0.44059112730449701</v>
      </c>
      <c r="P621" s="17">
        <v>0.38993634770540803</v>
      </c>
      <c r="Q621" s="17">
        <v>0.38741729342500703</v>
      </c>
      <c r="R621" s="17"/>
      <c r="S621" s="17">
        <v>0.41336576700452698</v>
      </c>
      <c r="T621" s="17">
        <v>0.40410389494544102</v>
      </c>
      <c r="U621" s="17">
        <v>0.41303783880862399</v>
      </c>
      <c r="V621" s="17">
        <v>0.38243737922329002</v>
      </c>
      <c r="W621" s="17">
        <v>0.42440124592827</v>
      </c>
      <c r="X621" s="17">
        <v>0.402138676379244</v>
      </c>
      <c r="Y621" s="17">
        <v>0.41352386689459403</v>
      </c>
      <c r="Z621" s="17">
        <v>0.40995135678397698</v>
      </c>
      <c r="AA621" s="17">
        <v>0.40375150767228501</v>
      </c>
      <c r="AB621" s="17">
        <v>0.40594970973911698</v>
      </c>
      <c r="AC621" s="17">
        <v>0.326627477440595</v>
      </c>
      <c r="AD621" s="17">
        <v>0.53941796965451005</v>
      </c>
      <c r="AE621" s="17"/>
      <c r="AF621" s="17">
        <v>0.28609332043817298</v>
      </c>
      <c r="AG621" s="17">
        <v>0.36840521618025501</v>
      </c>
      <c r="AH621" s="17">
        <v>0.39607561524153001</v>
      </c>
      <c r="AI621" s="17">
        <v>0.39239935173504398</v>
      </c>
      <c r="AJ621" s="17">
        <v>0.37175538015972798</v>
      </c>
      <c r="AK621" s="17">
        <v>0.42777672977266101</v>
      </c>
      <c r="AL621" s="17">
        <v>0.41275229604129499</v>
      </c>
      <c r="AM621" s="17">
        <v>0.45184327981185601</v>
      </c>
      <c r="AN621" s="17">
        <v>0.42380928336688101</v>
      </c>
      <c r="AO621" s="17">
        <v>0.29641556323942198</v>
      </c>
      <c r="AP621" s="17">
        <v>0.46885395159850302</v>
      </c>
      <c r="AQ621" s="17">
        <v>0.40606280317765597</v>
      </c>
      <c r="AR621" s="17">
        <v>0.51868134876097305</v>
      </c>
      <c r="AS621" s="17">
        <v>0.35829743852541901</v>
      </c>
      <c r="AT621" s="17">
        <v>0.36101358977436199</v>
      </c>
      <c r="AU621" s="17">
        <v>0.38344652116030498</v>
      </c>
      <c r="AV621" s="17"/>
      <c r="AW621" s="17">
        <v>0.42044760054238001</v>
      </c>
      <c r="AX621" s="17">
        <v>0.386023208486653</v>
      </c>
      <c r="AY621" s="17"/>
      <c r="AZ621" s="17">
        <v>0.39812058821685797</v>
      </c>
      <c r="BA621" s="17">
        <v>0.40861327346696003</v>
      </c>
      <c r="BB621" s="17"/>
      <c r="BC621" s="17">
        <v>0.39687388205507801</v>
      </c>
      <c r="BD621" s="17">
        <v>0.41195559635932</v>
      </c>
      <c r="BE621" s="17"/>
      <c r="BF621" s="17">
        <v>0.421679651593864</v>
      </c>
      <c r="BG621" s="17">
        <v>0.40549844443141198</v>
      </c>
      <c r="BH621" s="17"/>
      <c r="BI621" s="17">
        <v>0.42409649013978301</v>
      </c>
      <c r="BJ621" s="17">
        <v>0.42688345926205901</v>
      </c>
      <c r="BK621" s="17">
        <v>0.419801628716442</v>
      </c>
      <c r="BL621" s="17">
        <v>0.38748768331963102</v>
      </c>
      <c r="BM621" s="17">
        <v>0.41259607643270002</v>
      </c>
      <c r="BN621" s="17"/>
      <c r="BO621" s="17">
        <v>0.40649863160266297</v>
      </c>
      <c r="BP621" s="17">
        <v>0.45116644423914798</v>
      </c>
      <c r="BQ621" s="17">
        <v>0.45523015634720798</v>
      </c>
      <c r="BR621" s="17">
        <v>0.40846490023458198</v>
      </c>
      <c r="BS621" s="17">
        <v>0.363205976520169</v>
      </c>
      <c r="BT621" s="17">
        <v>0.39947465470442201</v>
      </c>
      <c r="BU621" s="17"/>
      <c r="BV621" s="17">
        <v>0.41927368436482199</v>
      </c>
      <c r="BW621" s="17">
        <v>0.440997533208762</v>
      </c>
      <c r="BX621" s="17"/>
      <c r="BY621" s="17">
        <v>0.40481926504486299</v>
      </c>
      <c r="BZ621" s="17"/>
      <c r="CA621" s="17">
        <v>0.443158514772378</v>
      </c>
      <c r="CB621" s="17"/>
      <c r="CC621" s="17">
        <v>0.45982875035121201</v>
      </c>
    </row>
    <row r="622" spans="2:81" x14ac:dyDescent="0.3">
      <c r="B622" t="s">
        <v>232</v>
      </c>
      <c r="C622" s="17">
        <v>0.23275267379154699</v>
      </c>
      <c r="D622" s="17">
        <v>0.21333594317412599</v>
      </c>
      <c r="E622" s="17">
        <v>0.252629486420476</v>
      </c>
      <c r="F622" s="17"/>
      <c r="G622" s="17">
        <v>0.30262768491585201</v>
      </c>
      <c r="H622" s="17">
        <v>0.22651230601623701</v>
      </c>
      <c r="I622" s="17">
        <v>0.218281756339676</v>
      </c>
      <c r="J622" s="17">
        <v>0.24886799962911901</v>
      </c>
      <c r="K622" s="17">
        <v>0.20002226514989899</v>
      </c>
      <c r="L622" s="17">
        <v>0.21177302774180401</v>
      </c>
      <c r="M622" s="17"/>
      <c r="N622" s="17">
        <v>0.23657861230802599</v>
      </c>
      <c r="O622" s="17">
        <v>0.25009515785423198</v>
      </c>
      <c r="P622" s="17">
        <v>0.22859964808605601</v>
      </c>
      <c r="Q622" s="17">
        <v>0.216100434505651</v>
      </c>
      <c r="R622" s="17"/>
      <c r="S622" s="17">
        <v>0.22082959486112</v>
      </c>
      <c r="T622" s="17">
        <v>0.25917251105092598</v>
      </c>
      <c r="U622" s="17">
        <v>0.204675153758791</v>
      </c>
      <c r="V622" s="17">
        <v>0.27832322724824898</v>
      </c>
      <c r="W622" s="17">
        <v>0.20273480214970599</v>
      </c>
      <c r="X622" s="17">
        <v>0.21766232335025301</v>
      </c>
      <c r="Y622" s="17">
        <v>0.25084103006788599</v>
      </c>
      <c r="Z622" s="17">
        <v>0.20467514155835601</v>
      </c>
      <c r="AA622" s="17">
        <v>0.18556328119448701</v>
      </c>
      <c r="AB622" s="17">
        <v>0.223699542114869</v>
      </c>
      <c r="AC622" s="17">
        <v>0.35221843993166801</v>
      </c>
      <c r="AD622" s="17">
        <v>0.21801539547078799</v>
      </c>
      <c r="AE622" s="17"/>
      <c r="AF622" s="17">
        <v>0</v>
      </c>
      <c r="AG622" s="17">
        <v>0.26727782093640101</v>
      </c>
      <c r="AH622" s="17">
        <v>0.21360415339844199</v>
      </c>
      <c r="AI622" s="17">
        <v>0.200816752979525</v>
      </c>
      <c r="AJ622" s="17">
        <v>0.29627338299122402</v>
      </c>
      <c r="AK622" s="17">
        <v>0.20059165778784699</v>
      </c>
      <c r="AL622" s="17">
        <v>0.30938782845187301</v>
      </c>
      <c r="AM622" s="17">
        <v>0.21844661194600501</v>
      </c>
      <c r="AN622" s="17">
        <v>0.24311833564180901</v>
      </c>
      <c r="AO622" s="17">
        <v>0.24332605559182099</v>
      </c>
      <c r="AP622" s="17">
        <v>0.20888420470340599</v>
      </c>
      <c r="AQ622" s="17">
        <v>0.26436183190816498</v>
      </c>
      <c r="AR622" s="17">
        <v>0.221928037961203</v>
      </c>
      <c r="AS622" s="17">
        <v>0.16255243660061899</v>
      </c>
      <c r="AT622" s="17">
        <v>0.29652054619324503</v>
      </c>
      <c r="AU622" s="17">
        <v>0.12925759131789299</v>
      </c>
      <c r="AV622" s="17"/>
      <c r="AW622" s="17">
        <v>0.216562201923061</v>
      </c>
      <c r="AX622" s="17">
        <v>0.256824845819701</v>
      </c>
      <c r="AY622" s="17"/>
      <c r="AZ622" s="17">
        <v>0.21497070182880201</v>
      </c>
      <c r="BA622" s="17">
        <v>0.236713086523439</v>
      </c>
      <c r="BB622" s="17"/>
      <c r="BC622" s="17">
        <v>0.217418829470331</v>
      </c>
      <c r="BD622" s="17">
        <v>0.24426698157903701</v>
      </c>
      <c r="BE622" s="17"/>
      <c r="BF622" s="17">
        <v>0.19418216867197799</v>
      </c>
      <c r="BG622" s="17">
        <v>0.235852110315527</v>
      </c>
      <c r="BH622" s="17"/>
      <c r="BI622" s="17">
        <v>0.224809147737524</v>
      </c>
      <c r="BJ622" s="17">
        <v>0.235187991137562</v>
      </c>
      <c r="BK622" s="17">
        <v>0.24511739216193701</v>
      </c>
      <c r="BL622" s="17">
        <v>0.16762419416368099</v>
      </c>
      <c r="BM622" s="17">
        <v>0.267783462379866</v>
      </c>
      <c r="BN622" s="17"/>
      <c r="BO622" s="17">
        <v>0.24066128855305899</v>
      </c>
      <c r="BP622" s="17">
        <v>0.229680276651819</v>
      </c>
      <c r="BQ622" s="17">
        <v>0.24302559019220599</v>
      </c>
      <c r="BR622" s="17">
        <v>0.15786480071384601</v>
      </c>
      <c r="BS622" s="17">
        <v>0.25542831405178001</v>
      </c>
      <c r="BT622" s="17">
        <v>0.25153696256025698</v>
      </c>
      <c r="BU622" s="17"/>
      <c r="BV622" s="17">
        <v>0.24602496488043599</v>
      </c>
      <c r="BW622" s="17">
        <v>0.21508833630796201</v>
      </c>
      <c r="BX622" s="17"/>
      <c r="BY622" s="17">
        <v>0.20174098271282401</v>
      </c>
      <c r="BZ622" s="17"/>
      <c r="CA622" s="17">
        <v>0.22848000931763199</v>
      </c>
      <c r="CB622" s="17"/>
      <c r="CC622" s="17">
        <v>0.23254168092498501</v>
      </c>
    </row>
    <row r="623" spans="2:81" x14ac:dyDescent="0.3">
      <c r="B623" t="s">
        <v>233</v>
      </c>
      <c r="C623" s="17">
        <v>4.8027450642863602E-2</v>
      </c>
      <c r="D623" s="17">
        <v>5.2240387551526497E-2</v>
      </c>
      <c r="E623" s="17">
        <v>4.4103305970764999E-2</v>
      </c>
      <c r="F623" s="17"/>
      <c r="G623" s="17">
        <v>9.4883741644109496E-2</v>
      </c>
      <c r="H623" s="17">
        <v>4.6120577987593003E-2</v>
      </c>
      <c r="I623" s="17">
        <v>3.76245434537694E-2</v>
      </c>
      <c r="J623" s="17">
        <v>4.0477239856440798E-2</v>
      </c>
      <c r="K623" s="17">
        <v>4.64925962951288E-2</v>
      </c>
      <c r="L623" s="17">
        <v>3.3871490803015297E-2</v>
      </c>
      <c r="M623" s="17"/>
      <c r="N623" s="17">
        <v>4.7618020312865598E-2</v>
      </c>
      <c r="O623" s="17">
        <v>4.9773126725150101E-2</v>
      </c>
      <c r="P623" s="17">
        <v>3.76858809522541E-2</v>
      </c>
      <c r="Q623" s="17">
        <v>5.4345439438060701E-2</v>
      </c>
      <c r="R623" s="17"/>
      <c r="S623" s="17">
        <v>2.39917232365057E-2</v>
      </c>
      <c r="T623" s="17">
        <v>5.9792670467635402E-2</v>
      </c>
      <c r="U623" s="17">
        <v>4.5224598779867398E-2</v>
      </c>
      <c r="V623" s="17">
        <v>4.5087223888323799E-2</v>
      </c>
      <c r="W623" s="17">
        <v>5.5476849378409798E-2</v>
      </c>
      <c r="X623" s="17">
        <v>6.8670254858913704E-2</v>
      </c>
      <c r="Y623" s="17">
        <v>5.1908464913510297E-2</v>
      </c>
      <c r="Z623" s="17">
        <v>6.3909608816948196E-2</v>
      </c>
      <c r="AA623" s="17">
        <v>4.5971762303069E-2</v>
      </c>
      <c r="AB623" s="17">
        <v>5.5483877767615E-2</v>
      </c>
      <c r="AC623" s="17">
        <v>3.5472281778742898E-2</v>
      </c>
      <c r="AD623" s="17">
        <v>2.0556765347199399E-2</v>
      </c>
      <c r="AE623" s="17"/>
      <c r="AF623" s="17">
        <v>8.8791091571332595E-2</v>
      </c>
      <c r="AG623" s="17">
        <v>6.01161451288812E-2</v>
      </c>
      <c r="AH623" s="17">
        <v>4.6684666985942098E-2</v>
      </c>
      <c r="AI623" s="17">
        <v>4.0399917673547003E-2</v>
      </c>
      <c r="AJ623" s="17">
        <v>2.7391954749721101E-2</v>
      </c>
      <c r="AK623" s="17">
        <v>8.07006745172828E-2</v>
      </c>
      <c r="AL623" s="17">
        <v>3.4271921247365902E-2</v>
      </c>
      <c r="AM623" s="17">
        <v>3.7847429840223101E-2</v>
      </c>
      <c r="AN623" s="17">
        <v>1.3619911974292499E-2</v>
      </c>
      <c r="AO623" s="17">
        <v>7.1463541076096204E-2</v>
      </c>
      <c r="AP623" s="17">
        <v>4.2597848890691098E-2</v>
      </c>
      <c r="AQ623" s="17">
        <v>0.10726842261097699</v>
      </c>
      <c r="AR623" s="17">
        <v>5.40880135444579E-2</v>
      </c>
      <c r="AS623" s="17">
        <v>3.5511262505471902E-2</v>
      </c>
      <c r="AT623" s="17">
        <v>0</v>
      </c>
      <c r="AU623" s="17">
        <v>4.9054129040868498E-2</v>
      </c>
      <c r="AV623" s="17"/>
      <c r="AW623" s="17">
        <v>3.5871422829418201E-2</v>
      </c>
      <c r="AX623" s="17">
        <v>6.6047559672384196E-2</v>
      </c>
      <c r="AY623" s="17"/>
      <c r="AZ623" s="17">
        <v>3.46461335945107E-2</v>
      </c>
      <c r="BA623" s="17">
        <v>5.10077465582328E-2</v>
      </c>
      <c r="BB623" s="17"/>
      <c r="BC623" s="17">
        <v>4.3558954161240497E-2</v>
      </c>
      <c r="BD623" s="17">
        <v>5.0396643455187302E-2</v>
      </c>
      <c r="BE623" s="17"/>
      <c r="BF623" s="17">
        <v>3.7212918873154303E-2</v>
      </c>
      <c r="BG623" s="17">
        <v>4.8896481386766701E-2</v>
      </c>
      <c r="BH623" s="17"/>
      <c r="BI623" s="17">
        <v>5.0349848994460003E-2</v>
      </c>
      <c r="BJ623" s="17">
        <v>3.78349536409434E-2</v>
      </c>
      <c r="BK623" s="17">
        <v>3.1007655364463701E-2</v>
      </c>
      <c r="BL623" s="17">
        <v>3.6287113837891398E-2</v>
      </c>
      <c r="BM623" s="17">
        <v>7.9895711817993501E-2</v>
      </c>
      <c r="BN623" s="17"/>
      <c r="BO623" s="17">
        <v>5.1349135937940597E-2</v>
      </c>
      <c r="BP623" s="17">
        <v>3.9319166261446201E-2</v>
      </c>
      <c r="BQ623" s="17">
        <v>4.5151405141491498E-2</v>
      </c>
      <c r="BR623" s="17">
        <v>3.9616078867979097E-2</v>
      </c>
      <c r="BS623" s="17">
        <v>0.11361626647440499</v>
      </c>
      <c r="BT623" s="17">
        <v>3.0379577239586401E-2</v>
      </c>
      <c r="BU623" s="17"/>
      <c r="BV623" s="17">
        <v>4.2852896381028897E-2</v>
      </c>
      <c r="BW623" s="17">
        <v>2.8528027240319501E-2</v>
      </c>
      <c r="BX623" s="17"/>
      <c r="BY623" s="17">
        <v>2.2503014380112998E-2</v>
      </c>
      <c r="BZ623" s="17"/>
      <c r="CA623" s="17">
        <v>3.9020890618206697E-2</v>
      </c>
      <c r="CB623" s="17"/>
      <c r="CC623" s="17">
        <v>3.8769054064832303E-2</v>
      </c>
    </row>
    <row r="624" spans="2:81" x14ac:dyDescent="0.3">
      <c r="B624" t="s">
        <v>234</v>
      </c>
      <c r="C624" s="17">
        <v>1.2075046882997501E-2</v>
      </c>
      <c r="D624" s="17">
        <v>1.37299176684161E-2</v>
      </c>
      <c r="E624" s="17">
        <v>1.0506832668044599E-2</v>
      </c>
      <c r="F624" s="17"/>
      <c r="G624" s="17">
        <v>8.5346472036590092E-3</v>
      </c>
      <c r="H624" s="17">
        <v>1.15983754253622E-2</v>
      </c>
      <c r="I624" s="17">
        <v>1.02213689388651E-2</v>
      </c>
      <c r="J624" s="17">
        <v>1.7539420570924301E-2</v>
      </c>
      <c r="K624" s="17">
        <v>1.00727557627154E-2</v>
      </c>
      <c r="L624" s="17">
        <v>1.32420636826309E-2</v>
      </c>
      <c r="M624" s="17"/>
      <c r="N624" s="17">
        <v>1.1952874739205E-2</v>
      </c>
      <c r="O624" s="17">
        <v>1.0833336901206201E-2</v>
      </c>
      <c r="P624" s="17">
        <v>1.05195045938854E-2</v>
      </c>
      <c r="Q624" s="17">
        <v>1.26031752954234E-2</v>
      </c>
      <c r="R624" s="17"/>
      <c r="S624" s="17">
        <v>2.1042476860917501E-2</v>
      </c>
      <c r="T624" s="17">
        <v>1.95913415472657E-2</v>
      </c>
      <c r="U624" s="17">
        <v>1.24564583796374E-2</v>
      </c>
      <c r="V624" s="17">
        <v>6.0343072659908101E-3</v>
      </c>
      <c r="W624" s="17">
        <v>0</v>
      </c>
      <c r="X624" s="17">
        <v>1.1970124182612301E-2</v>
      </c>
      <c r="Y624" s="17">
        <v>5.95813165023932E-3</v>
      </c>
      <c r="Z624" s="17">
        <v>1.1618903255936E-2</v>
      </c>
      <c r="AA624" s="17">
        <v>8.6470873352660696E-3</v>
      </c>
      <c r="AB624" s="17">
        <v>1.0776319851967701E-2</v>
      </c>
      <c r="AC624" s="17">
        <v>7.8175693915466596E-3</v>
      </c>
      <c r="AD624" s="17">
        <v>2.3737393664198699E-2</v>
      </c>
      <c r="AE624" s="17"/>
      <c r="AF624" s="17">
        <v>0.114933986236054</v>
      </c>
      <c r="AG624" s="17">
        <v>0</v>
      </c>
      <c r="AH624" s="17">
        <v>3.76357518887388E-2</v>
      </c>
      <c r="AI624" s="17">
        <v>1.6415968268603798E-2</v>
      </c>
      <c r="AJ624" s="17">
        <v>1.49974841797091E-2</v>
      </c>
      <c r="AK624" s="17">
        <v>1.22688454659052E-2</v>
      </c>
      <c r="AL624" s="17">
        <v>0</v>
      </c>
      <c r="AM624" s="17">
        <v>0</v>
      </c>
      <c r="AN624" s="17">
        <v>1.4832642508058699E-2</v>
      </c>
      <c r="AO624" s="17">
        <v>0</v>
      </c>
      <c r="AP624" s="17">
        <v>5.7616137227330102E-3</v>
      </c>
      <c r="AQ624" s="17">
        <v>1.00674938894246E-2</v>
      </c>
      <c r="AR624" s="17">
        <v>1.94109266163979E-2</v>
      </c>
      <c r="AS624" s="17">
        <v>2.7024604323441399E-2</v>
      </c>
      <c r="AT624" s="17">
        <v>1.6526721702727998E-2</v>
      </c>
      <c r="AU624" s="17">
        <v>1.02186548636987E-2</v>
      </c>
      <c r="AV624" s="17"/>
      <c r="AW624" s="17">
        <v>8.7307325537508192E-3</v>
      </c>
      <c r="AX624" s="17">
        <v>1.7024389036667399E-2</v>
      </c>
      <c r="AY624" s="17"/>
      <c r="AZ624" s="17">
        <v>1.2772291346811E-2</v>
      </c>
      <c r="BA624" s="17">
        <v>1.1919756127983801E-2</v>
      </c>
      <c r="BB624" s="17"/>
      <c r="BC624" s="17">
        <v>1.0985282661994901E-2</v>
      </c>
      <c r="BD624" s="17">
        <v>1.3053938117509101E-2</v>
      </c>
      <c r="BE624" s="17"/>
      <c r="BF624" s="17">
        <v>0</v>
      </c>
      <c r="BG624" s="17">
        <v>1.30453697040732E-2</v>
      </c>
      <c r="BH624" s="17"/>
      <c r="BI624" s="17">
        <v>7.8976889644024294E-3</v>
      </c>
      <c r="BJ624" s="17">
        <v>1.1586453889656999E-2</v>
      </c>
      <c r="BK624" s="17">
        <v>1.2620333197916099E-2</v>
      </c>
      <c r="BL624" s="17">
        <v>0</v>
      </c>
      <c r="BM624" s="17">
        <v>2.0852384035224499E-2</v>
      </c>
      <c r="BN624" s="17"/>
      <c r="BO624" s="17">
        <v>1.14515799248779E-2</v>
      </c>
      <c r="BP624" s="17">
        <v>7.8063319990391402E-3</v>
      </c>
      <c r="BQ624" s="17">
        <v>1.7248656691522101E-2</v>
      </c>
      <c r="BR624" s="17">
        <v>0</v>
      </c>
      <c r="BS624" s="17">
        <v>4.1155343485303801E-2</v>
      </c>
      <c r="BT624" s="17">
        <v>5.0870038754429097E-3</v>
      </c>
      <c r="BU624" s="17"/>
      <c r="BV624" s="17">
        <v>1.31777482199132E-2</v>
      </c>
      <c r="BW624" s="17">
        <v>8.6350333612568893E-3</v>
      </c>
      <c r="BX624" s="17"/>
      <c r="BY624" s="17">
        <v>0</v>
      </c>
      <c r="BZ624" s="17"/>
      <c r="CA624" s="17">
        <v>1.7549482675009099E-2</v>
      </c>
      <c r="CB624" s="17"/>
      <c r="CC624" s="17">
        <v>8.11807491290761E-3</v>
      </c>
    </row>
    <row r="625" spans="2:81" x14ac:dyDescent="0.3">
      <c r="B625" t="s">
        <v>92</v>
      </c>
      <c r="C625" s="17">
        <v>8.8321030152261198E-2</v>
      </c>
      <c r="D625" s="17">
        <v>4.6704044481631797E-2</v>
      </c>
      <c r="E625" s="17">
        <v>0.12829845856137001</v>
      </c>
      <c r="F625" s="17"/>
      <c r="G625" s="17">
        <v>8.7155830206691903E-2</v>
      </c>
      <c r="H625" s="17">
        <v>0.10414403299842701</v>
      </c>
      <c r="I625" s="17">
        <v>0.102596338142546</v>
      </c>
      <c r="J625" s="17">
        <v>0.102239508627643</v>
      </c>
      <c r="K625" s="17">
        <v>5.6199983160253902E-2</v>
      </c>
      <c r="L625" s="17">
        <v>7.4918111232110896E-2</v>
      </c>
      <c r="M625" s="17"/>
      <c r="N625" s="17">
        <v>5.6774530569279502E-2</v>
      </c>
      <c r="O625" s="17">
        <v>7.8225942674954099E-2</v>
      </c>
      <c r="P625" s="17">
        <v>9.7666128546705394E-2</v>
      </c>
      <c r="Q625" s="17">
        <v>0.125363530669547</v>
      </c>
      <c r="R625" s="17"/>
      <c r="S625" s="17">
        <v>8.2691792566274902E-2</v>
      </c>
      <c r="T625" s="17">
        <v>8.2621854673465403E-2</v>
      </c>
      <c r="U625" s="17">
        <v>0.12884742693467399</v>
      </c>
      <c r="V625" s="17">
        <v>5.2909278909833803E-2</v>
      </c>
      <c r="W625" s="17">
        <v>0.116427790673858</v>
      </c>
      <c r="X625" s="17">
        <v>0.117607311624216</v>
      </c>
      <c r="Y625" s="17">
        <v>4.9585318799703099E-2</v>
      </c>
      <c r="Z625" s="17">
        <v>4.5619416237027199E-2</v>
      </c>
      <c r="AA625" s="17">
        <v>0.10933436781245801</v>
      </c>
      <c r="AB625" s="17">
        <v>7.1325517035339805E-2</v>
      </c>
      <c r="AC625" s="17">
        <v>0.110936868534289</v>
      </c>
      <c r="AD625" s="17">
        <v>8.0675260049372505E-2</v>
      </c>
      <c r="AE625" s="17"/>
      <c r="AF625" s="17">
        <v>0.29853775147185702</v>
      </c>
      <c r="AG625" s="17">
        <v>0.101941512359442</v>
      </c>
      <c r="AH625" s="17">
        <v>0.108552744121969</v>
      </c>
      <c r="AI625" s="17">
        <v>0.118679638155769</v>
      </c>
      <c r="AJ625" s="17">
        <v>6.6814173269815105E-2</v>
      </c>
      <c r="AK625" s="17">
        <v>6.7879109224114095E-2</v>
      </c>
      <c r="AL625" s="17">
        <v>8.8048557059056301E-2</v>
      </c>
      <c r="AM625" s="17">
        <v>0.12289561328530001</v>
      </c>
      <c r="AN625" s="17">
        <v>8.52038811288576E-2</v>
      </c>
      <c r="AO625" s="17">
        <v>8.57673987471574E-2</v>
      </c>
      <c r="AP625" s="17">
        <v>9.7363055672417195E-2</v>
      </c>
      <c r="AQ625" s="17">
        <v>2.5380208367936599E-2</v>
      </c>
      <c r="AR625" s="17">
        <v>2.1067402319687598E-2</v>
      </c>
      <c r="AS625" s="17">
        <v>0.120856884547936</v>
      </c>
      <c r="AT625" s="17">
        <v>6.8148585986410701E-2</v>
      </c>
      <c r="AU625" s="17">
        <v>1.23607783066905E-2</v>
      </c>
      <c r="AV625" s="17"/>
      <c r="AW625" s="17">
        <v>8.4961133490866494E-2</v>
      </c>
      <c r="AX625" s="17">
        <v>9.3847292136189003E-2</v>
      </c>
      <c r="AY625" s="17"/>
      <c r="AZ625" s="17">
        <v>0.109711119461208</v>
      </c>
      <c r="BA625" s="17">
        <v>8.3557015103033705E-2</v>
      </c>
      <c r="BB625" s="17"/>
      <c r="BC625" s="17">
        <v>8.2151927411220599E-2</v>
      </c>
      <c r="BD625" s="17">
        <v>9.34104795950009E-2</v>
      </c>
      <c r="BE625" s="17"/>
      <c r="BF625" s="17">
        <v>7.63204273422875E-2</v>
      </c>
      <c r="BG625" s="17">
        <v>8.9285370819921703E-2</v>
      </c>
      <c r="BH625" s="17"/>
      <c r="BI625" s="17">
        <v>6.5755120761242694E-2</v>
      </c>
      <c r="BJ625" s="17">
        <v>7.7420971982676196E-2</v>
      </c>
      <c r="BK625" s="17">
        <v>8.7640304203210007E-2</v>
      </c>
      <c r="BL625" s="17">
        <v>7.3311130050989201E-2</v>
      </c>
      <c r="BM625" s="17">
        <v>9.1760375842441094E-2</v>
      </c>
      <c r="BN625" s="17"/>
      <c r="BO625" s="17">
        <v>7.3497106668445597E-2</v>
      </c>
      <c r="BP625" s="17">
        <v>5.9145640982762301E-2</v>
      </c>
      <c r="BQ625" s="17">
        <v>7.3126601817506701E-2</v>
      </c>
      <c r="BR625" s="17">
        <v>5.2562928798937501E-2</v>
      </c>
      <c r="BS625" s="17">
        <v>0.108919065668758</v>
      </c>
      <c r="BT625" s="17">
        <v>0.20820886165065999</v>
      </c>
      <c r="BU625" s="17"/>
      <c r="BV625" s="17">
        <v>7.0385244767737901E-2</v>
      </c>
      <c r="BW625" s="17">
        <v>9.0470342761901301E-2</v>
      </c>
      <c r="BX625" s="17"/>
      <c r="BY625" s="17">
        <v>5.6328811852488801E-2</v>
      </c>
      <c r="BZ625" s="17"/>
      <c r="CA625" s="17">
        <v>5.9071916599718097E-2</v>
      </c>
      <c r="CB625" s="17"/>
      <c r="CC625" s="17">
        <v>5.4423246456131197E-2</v>
      </c>
    </row>
    <row r="626" spans="2:81" x14ac:dyDescent="0.3">
      <c r="B626" t="s">
        <v>192</v>
      </c>
      <c r="C626" s="17">
        <v>0.61882379853032998</v>
      </c>
      <c r="D626" s="17">
        <v>0.67398970712429895</v>
      </c>
      <c r="E626" s="17">
        <v>0.56446191637934495</v>
      </c>
      <c r="F626" s="17"/>
      <c r="G626" s="17">
        <v>0.50679809602968695</v>
      </c>
      <c r="H626" s="17">
        <v>0.61162470757238097</v>
      </c>
      <c r="I626" s="17">
        <v>0.63127599312514304</v>
      </c>
      <c r="J626" s="17">
        <v>0.59087583131587296</v>
      </c>
      <c r="K626" s="17">
        <v>0.68721239963200298</v>
      </c>
      <c r="L626" s="17">
        <v>0.66619530654043901</v>
      </c>
      <c r="M626" s="17"/>
      <c r="N626" s="17">
        <v>0.64707596207062401</v>
      </c>
      <c r="O626" s="17">
        <v>0.61107243584445703</v>
      </c>
      <c r="P626" s="17">
        <v>0.62552883782109903</v>
      </c>
      <c r="Q626" s="17">
        <v>0.59158742009131804</v>
      </c>
      <c r="R626" s="17"/>
      <c r="S626" s="17">
        <v>0.65144441247518103</v>
      </c>
      <c r="T626" s="17">
        <v>0.57882162226070799</v>
      </c>
      <c r="U626" s="17">
        <v>0.60879636214703003</v>
      </c>
      <c r="V626" s="17">
        <v>0.61764596268760197</v>
      </c>
      <c r="W626" s="17">
        <v>0.62536055779802602</v>
      </c>
      <c r="X626" s="17">
        <v>0.58408998598400497</v>
      </c>
      <c r="Y626" s="17">
        <v>0.64170705456866195</v>
      </c>
      <c r="Z626" s="17">
        <v>0.67417693013173297</v>
      </c>
      <c r="AA626" s="17">
        <v>0.65048350135472099</v>
      </c>
      <c r="AB626" s="17">
        <v>0.63871474323020805</v>
      </c>
      <c r="AC626" s="17">
        <v>0.49355484036375402</v>
      </c>
      <c r="AD626" s="17">
        <v>0.65701518546844195</v>
      </c>
      <c r="AE626" s="17"/>
      <c r="AF626" s="17">
        <v>0.49773717072075602</v>
      </c>
      <c r="AG626" s="17">
        <v>0.57066452157527603</v>
      </c>
      <c r="AH626" s="17">
        <v>0.59352268360490801</v>
      </c>
      <c r="AI626" s="17">
        <v>0.62368772292255503</v>
      </c>
      <c r="AJ626" s="17">
        <v>0.59452300480953002</v>
      </c>
      <c r="AK626" s="17">
        <v>0.63855971300485104</v>
      </c>
      <c r="AL626" s="17">
        <v>0.56829169324170503</v>
      </c>
      <c r="AM626" s="17">
        <v>0.62081034492847198</v>
      </c>
      <c r="AN626" s="17">
        <v>0.64322522874698296</v>
      </c>
      <c r="AO626" s="17">
        <v>0.59944300458492505</v>
      </c>
      <c r="AP626" s="17">
        <v>0.645393277010753</v>
      </c>
      <c r="AQ626" s="17">
        <v>0.59292204322349695</v>
      </c>
      <c r="AR626" s="17">
        <v>0.68350561955825395</v>
      </c>
      <c r="AS626" s="17">
        <v>0.65405481202253202</v>
      </c>
      <c r="AT626" s="17">
        <v>0.61880414611761703</v>
      </c>
      <c r="AU626" s="17">
        <v>0.79910884647084901</v>
      </c>
      <c r="AV626" s="17"/>
      <c r="AW626" s="17">
        <v>0.65387450920290302</v>
      </c>
      <c r="AX626" s="17">
        <v>0.56625591333505898</v>
      </c>
      <c r="AY626" s="17"/>
      <c r="AZ626" s="17">
        <v>0.62789975376866802</v>
      </c>
      <c r="BA626" s="17">
        <v>0.61680239568730999</v>
      </c>
      <c r="BB626" s="17"/>
      <c r="BC626" s="17">
        <v>0.64588500629521295</v>
      </c>
      <c r="BD626" s="17">
        <v>0.59887195725326503</v>
      </c>
      <c r="BE626" s="17"/>
      <c r="BF626" s="17">
        <v>0.69228448511258001</v>
      </c>
      <c r="BG626" s="17">
        <v>0.61292066777371101</v>
      </c>
      <c r="BH626" s="17"/>
      <c r="BI626" s="17">
        <v>0.65118819354237101</v>
      </c>
      <c r="BJ626" s="17">
        <v>0.63796962934916102</v>
      </c>
      <c r="BK626" s="17">
        <v>0.623614315072473</v>
      </c>
      <c r="BL626" s="17">
        <v>0.72277756194743803</v>
      </c>
      <c r="BM626" s="17">
        <v>0.53970806592447496</v>
      </c>
      <c r="BN626" s="17"/>
      <c r="BO626" s="17">
        <v>0.62304088891567599</v>
      </c>
      <c r="BP626" s="17">
        <v>0.66404858410493395</v>
      </c>
      <c r="BQ626" s="17">
        <v>0.62144774615727405</v>
      </c>
      <c r="BR626" s="17">
        <v>0.74995619161923699</v>
      </c>
      <c r="BS626" s="17">
        <v>0.480881010319754</v>
      </c>
      <c r="BT626" s="17">
        <v>0.50478759467405299</v>
      </c>
      <c r="BU626" s="17"/>
      <c r="BV626" s="17">
        <v>0.62755914575088401</v>
      </c>
      <c r="BW626" s="17">
        <v>0.65727826032855996</v>
      </c>
      <c r="BX626" s="17"/>
      <c r="BY626" s="17">
        <v>0.71942719105457498</v>
      </c>
      <c r="BZ626" s="17"/>
      <c r="CA626" s="17">
        <v>0.65587770078943397</v>
      </c>
      <c r="CB626" s="17"/>
      <c r="CC626" s="17">
        <v>0.66614794364114405</v>
      </c>
    </row>
    <row r="627" spans="2:81" x14ac:dyDescent="0.3">
      <c r="B627" t="s">
        <v>193</v>
      </c>
      <c r="C627" s="17">
        <v>6.0102497525861102E-2</v>
      </c>
      <c r="D627" s="17">
        <v>6.5970305219942696E-2</v>
      </c>
      <c r="E627" s="17">
        <v>5.4610138638809598E-2</v>
      </c>
      <c r="F627" s="17"/>
      <c r="G627" s="17">
        <v>0.10341838884776899</v>
      </c>
      <c r="H627" s="17">
        <v>5.7718953412955097E-2</v>
      </c>
      <c r="I627" s="17">
        <v>4.7845912392634499E-2</v>
      </c>
      <c r="J627" s="17">
        <v>5.8016660427365099E-2</v>
      </c>
      <c r="K627" s="17">
        <v>5.6565352057844201E-2</v>
      </c>
      <c r="L627" s="17">
        <v>4.7113554485646199E-2</v>
      </c>
      <c r="M627" s="17"/>
      <c r="N627" s="17">
        <v>5.9570895052070597E-2</v>
      </c>
      <c r="O627" s="17">
        <v>6.0606463626356299E-2</v>
      </c>
      <c r="P627" s="17">
        <v>4.8205385546139498E-2</v>
      </c>
      <c r="Q627" s="17">
        <v>6.6948614733484096E-2</v>
      </c>
      <c r="R627" s="17"/>
      <c r="S627" s="17">
        <v>4.5034200097423198E-2</v>
      </c>
      <c r="T627" s="17">
        <v>7.9384012014901098E-2</v>
      </c>
      <c r="U627" s="17">
        <v>5.7681057159504799E-2</v>
      </c>
      <c r="V627" s="17">
        <v>5.1121531154314601E-2</v>
      </c>
      <c r="W627" s="17">
        <v>5.5476849378409798E-2</v>
      </c>
      <c r="X627" s="17">
        <v>8.0640379041526003E-2</v>
      </c>
      <c r="Y627" s="17">
        <v>5.7866596563749602E-2</v>
      </c>
      <c r="Z627" s="17">
        <v>7.5528512072884205E-2</v>
      </c>
      <c r="AA627" s="17">
        <v>5.4618849638335E-2</v>
      </c>
      <c r="AB627" s="17">
        <v>6.6260197619582697E-2</v>
      </c>
      <c r="AC627" s="17">
        <v>4.3289851170289599E-2</v>
      </c>
      <c r="AD627" s="17">
        <v>4.4294159011398097E-2</v>
      </c>
      <c r="AE627" s="17"/>
      <c r="AF627" s="17">
        <v>0.203725077807387</v>
      </c>
      <c r="AG627" s="17">
        <v>6.01161451288812E-2</v>
      </c>
      <c r="AH627" s="17">
        <v>8.4320418874680905E-2</v>
      </c>
      <c r="AI627" s="17">
        <v>5.6815885942150798E-2</v>
      </c>
      <c r="AJ627" s="17">
        <v>4.2389438929430201E-2</v>
      </c>
      <c r="AK627" s="17">
        <v>9.2969519983188004E-2</v>
      </c>
      <c r="AL627" s="17">
        <v>3.4271921247365902E-2</v>
      </c>
      <c r="AM627" s="17">
        <v>3.7847429840223101E-2</v>
      </c>
      <c r="AN627" s="17">
        <v>2.8452554482351199E-2</v>
      </c>
      <c r="AO627" s="17">
        <v>7.1463541076096204E-2</v>
      </c>
      <c r="AP627" s="17">
        <v>4.8359462613424102E-2</v>
      </c>
      <c r="AQ627" s="17">
        <v>0.117335916500401</v>
      </c>
      <c r="AR627" s="17">
        <v>7.34989401608558E-2</v>
      </c>
      <c r="AS627" s="17">
        <v>6.2535866828913295E-2</v>
      </c>
      <c r="AT627" s="17">
        <v>1.6526721702727998E-2</v>
      </c>
      <c r="AU627" s="17">
        <v>5.9272783904567201E-2</v>
      </c>
      <c r="AV627" s="17"/>
      <c r="AW627" s="17">
        <v>4.4602155383169001E-2</v>
      </c>
      <c r="AX627" s="17">
        <v>8.3071948709051602E-2</v>
      </c>
      <c r="AY627" s="17"/>
      <c r="AZ627" s="17">
        <v>4.7418424941321598E-2</v>
      </c>
      <c r="BA627" s="17">
        <v>6.2927502686216594E-2</v>
      </c>
      <c r="BB627" s="17"/>
      <c r="BC627" s="17">
        <v>5.4544236823235399E-2</v>
      </c>
      <c r="BD627" s="17">
        <v>6.3450581572696396E-2</v>
      </c>
      <c r="BE627" s="17"/>
      <c r="BF627" s="17">
        <v>3.7212918873154303E-2</v>
      </c>
      <c r="BG627" s="17">
        <v>6.1941851090839897E-2</v>
      </c>
      <c r="BH627" s="17"/>
      <c r="BI627" s="17">
        <v>5.8247537958862498E-2</v>
      </c>
      <c r="BJ627" s="17">
        <v>4.94214075306003E-2</v>
      </c>
      <c r="BK627" s="17">
        <v>4.3627988562379802E-2</v>
      </c>
      <c r="BL627" s="17">
        <v>3.6287113837891398E-2</v>
      </c>
      <c r="BM627" s="17">
        <v>0.10074809585321801</v>
      </c>
      <c r="BN627" s="17"/>
      <c r="BO627" s="17">
        <v>6.2800715862818504E-2</v>
      </c>
      <c r="BP627" s="17">
        <v>4.7125498260485302E-2</v>
      </c>
      <c r="BQ627" s="17">
        <v>6.2400061833013498E-2</v>
      </c>
      <c r="BR627" s="17">
        <v>3.9616078867979097E-2</v>
      </c>
      <c r="BS627" s="17">
        <v>0.15477160995970801</v>
      </c>
      <c r="BT627" s="17">
        <v>3.5466581115029303E-2</v>
      </c>
      <c r="BU627" s="17"/>
      <c r="BV627" s="17">
        <v>5.6030644600942099E-2</v>
      </c>
      <c r="BW627" s="17">
        <v>3.7163060601576398E-2</v>
      </c>
      <c r="BX627" s="17"/>
      <c r="BY627" s="17">
        <v>2.2503014380112998E-2</v>
      </c>
      <c r="BZ627" s="17"/>
      <c r="CA627" s="17">
        <v>5.6570373293215903E-2</v>
      </c>
      <c r="CB627" s="17"/>
      <c r="CC627" s="17">
        <v>4.688712897774E-2</v>
      </c>
    </row>
    <row r="628" spans="2:81" x14ac:dyDescent="0.3">
      <c r="B628" t="s">
        <v>194</v>
      </c>
      <c r="C628" s="17">
        <v>0.55872130100446904</v>
      </c>
      <c r="D628" s="17">
        <v>0.60801940190435599</v>
      </c>
      <c r="E628" s="17">
        <v>0.50985177774053503</v>
      </c>
      <c r="F628" s="17"/>
      <c r="G628" s="17">
        <v>0.40337970718191901</v>
      </c>
      <c r="H628" s="17">
        <v>0.553905754159426</v>
      </c>
      <c r="I628" s="17">
        <v>0.58343008073250802</v>
      </c>
      <c r="J628" s="17">
        <v>0.53285917088850798</v>
      </c>
      <c r="K628" s="17">
        <v>0.63064704757415901</v>
      </c>
      <c r="L628" s="17">
        <v>0.61908175205479199</v>
      </c>
      <c r="M628" s="17"/>
      <c r="N628" s="17">
        <v>0.58750506701855398</v>
      </c>
      <c r="O628" s="17">
        <v>0.55046597221810101</v>
      </c>
      <c r="P628" s="17">
        <v>0.57732345227495996</v>
      </c>
      <c r="Q628" s="17">
        <v>0.52463880535783403</v>
      </c>
      <c r="R628" s="17"/>
      <c r="S628" s="17">
        <v>0.60641021237775805</v>
      </c>
      <c r="T628" s="17">
        <v>0.49943761024580702</v>
      </c>
      <c r="U628" s="17">
        <v>0.55111530498752503</v>
      </c>
      <c r="V628" s="17">
        <v>0.56652443153328802</v>
      </c>
      <c r="W628" s="17">
        <v>0.569883708419617</v>
      </c>
      <c r="X628" s="17">
        <v>0.50344960694247898</v>
      </c>
      <c r="Y628" s="17">
        <v>0.58384045800491202</v>
      </c>
      <c r="Z628" s="17">
        <v>0.59864841805884805</v>
      </c>
      <c r="AA628" s="17">
        <v>0.59586465171638503</v>
      </c>
      <c r="AB628" s="17">
        <v>0.57245454561062503</v>
      </c>
      <c r="AC628" s="17">
        <v>0.45026498919346403</v>
      </c>
      <c r="AD628" s="17">
        <v>0.61272102645704396</v>
      </c>
      <c r="AE628" s="17"/>
      <c r="AF628" s="17">
        <v>0.29401209291336899</v>
      </c>
      <c r="AG628" s="17">
        <v>0.51054837644639495</v>
      </c>
      <c r="AH628" s="17">
        <v>0.50920226473022701</v>
      </c>
      <c r="AI628" s="17">
        <v>0.566871836980404</v>
      </c>
      <c r="AJ628" s="17">
        <v>0.55213356588009999</v>
      </c>
      <c r="AK628" s="17">
        <v>0.54559019302166301</v>
      </c>
      <c r="AL628" s="17">
        <v>0.53401977199433903</v>
      </c>
      <c r="AM628" s="17">
        <v>0.58296291508824905</v>
      </c>
      <c r="AN628" s="17">
        <v>0.614772674264631</v>
      </c>
      <c r="AO628" s="17">
        <v>0.52797946350882896</v>
      </c>
      <c r="AP628" s="17">
        <v>0.59703381439732806</v>
      </c>
      <c r="AQ628" s="17">
        <v>0.47558612672309603</v>
      </c>
      <c r="AR628" s="17">
        <v>0.61000667939739806</v>
      </c>
      <c r="AS628" s="17">
        <v>0.59151894519361803</v>
      </c>
      <c r="AT628" s="17">
        <v>0.60227742441488896</v>
      </c>
      <c r="AU628" s="17">
        <v>0.73983606256628198</v>
      </c>
      <c r="AV628" s="17"/>
      <c r="AW628" s="17">
        <v>0.60927235381973399</v>
      </c>
      <c r="AX628" s="17">
        <v>0.48318396462600699</v>
      </c>
      <c r="AY628" s="17"/>
      <c r="AZ628" s="17">
        <v>0.58048132882734704</v>
      </c>
      <c r="BA628" s="17">
        <v>0.55387489300109405</v>
      </c>
      <c r="BB628" s="17"/>
      <c r="BC628" s="17">
        <v>0.591340769471977</v>
      </c>
      <c r="BD628" s="17">
        <v>0.53542137568056902</v>
      </c>
      <c r="BE628" s="17"/>
      <c r="BF628" s="17">
        <v>0.65507156623942597</v>
      </c>
      <c r="BG628" s="17">
        <v>0.55097881668287096</v>
      </c>
      <c r="BH628" s="17"/>
      <c r="BI628" s="17">
        <v>0.59294065558350895</v>
      </c>
      <c r="BJ628" s="17">
        <v>0.58854822181856103</v>
      </c>
      <c r="BK628" s="17">
        <v>0.57998632651009296</v>
      </c>
      <c r="BL628" s="17">
        <v>0.68649044810954696</v>
      </c>
      <c r="BM628" s="17">
        <v>0.43895997007125698</v>
      </c>
      <c r="BN628" s="17"/>
      <c r="BO628" s="17">
        <v>0.560240173052858</v>
      </c>
      <c r="BP628" s="17">
        <v>0.61692308584444799</v>
      </c>
      <c r="BQ628" s="17">
        <v>0.559047684324261</v>
      </c>
      <c r="BR628" s="17">
        <v>0.71034011275125797</v>
      </c>
      <c r="BS628" s="17">
        <v>0.32610940036004499</v>
      </c>
      <c r="BT628" s="17">
        <v>0.469321013559024</v>
      </c>
      <c r="BU628" s="17"/>
      <c r="BV628" s="17">
        <v>0.57152850114994203</v>
      </c>
      <c r="BW628" s="17">
        <v>0.62011519972698403</v>
      </c>
      <c r="BX628" s="17"/>
      <c r="BY628" s="17">
        <v>0.69692417667446205</v>
      </c>
      <c r="BZ628" s="17"/>
      <c r="CA628" s="17">
        <v>0.59930732749621796</v>
      </c>
      <c r="CB628" s="17"/>
      <c r="CC628" s="17">
        <v>0.61926081466340399</v>
      </c>
    </row>
    <row r="629" spans="2:81" x14ac:dyDescent="0.3">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row>
    <row r="630" spans="2:81" x14ac:dyDescent="0.3">
      <c r="B630" s="6" t="s">
        <v>298</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row>
    <row r="631" spans="2:81" x14ac:dyDescent="0.3">
      <c r="B631" s="24" t="s">
        <v>94</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row>
    <row r="632" spans="2:81" x14ac:dyDescent="0.3">
      <c r="B632" t="s">
        <v>230</v>
      </c>
      <c r="C632" s="17">
        <v>0.169520512634912</v>
      </c>
      <c r="D632" s="17">
        <v>0.198308425501701</v>
      </c>
      <c r="E632" s="17">
        <v>0.14208018592222199</v>
      </c>
      <c r="F632" s="17"/>
      <c r="G632" s="17">
        <v>0.22702675567976899</v>
      </c>
      <c r="H632" s="17">
        <v>0.188591175180918</v>
      </c>
      <c r="I632" s="17">
        <v>0.20219170134995301</v>
      </c>
      <c r="J632" s="17">
        <v>0.172664402048158</v>
      </c>
      <c r="K632" s="17">
        <v>0.12748153873889401</v>
      </c>
      <c r="L632" s="17">
        <v>0.11478239006169</v>
      </c>
      <c r="M632" s="17"/>
      <c r="N632" s="17">
        <v>0.20333129295098301</v>
      </c>
      <c r="O632" s="17">
        <v>0.13350581116479299</v>
      </c>
      <c r="P632" s="17">
        <v>0.16615589650327101</v>
      </c>
      <c r="Q632" s="17">
        <v>0.17064920278218701</v>
      </c>
      <c r="R632" s="17"/>
      <c r="S632" s="17">
        <v>0.25004844039530599</v>
      </c>
      <c r="T632" s="17">
        <v>0.13647238647579599</v>
      </c>
      <c r="U632" s="17">
        <v>0.16149186630696299</v>
      </c>
      <c r="V632" s="17">
        <v>0.17130159886507701</v>
      </c>
      <c r="W632" s="17">
        <v>0.13399517296111599</v>
      </c>
      <c r="X632" s="17">
        <v>0.18097372709574</v>
      </c>
      <c r="Y632" s="17">
        <v>0.14347198505516701</v>
      </c>
      <c r="Z632" s="17">
        <v>0.146284199499714</v>
      </c>
      <c r="AA632" s="17">
        <v>0.17479622905862</v>
      </c>
      <c r="AB632" s="17">
        <v>0.15981751559757601</v>
      </c>
      <c r="AC632" s="17">
        <v>0.148128697321427</v>
      </c>
      <c r="AD632" s="17">
        <v>0.14704998605125999</v>
      </c>
      <c r="AE632" s="17"/>
      <c r="AF632" s="17">
        <v>0.42633375522418998</v>
      </c>
      <c r="AG632" s="17">
        <v>0.18908860337354599</v>
      </c>
      <c r="AH632" s="17">
        <v>0.158755999362132</v>
      </c>
      <c r="AI632" s="17">
        <v>0.12160174784293</v>
      </c>
      <c r="AJ632" s="17">
        <v>0.19468598188101099</v>
      </c>
      <c r="AK632" s="17">
        <v>0.13362508977783899</v>
      </c>
      <c r="AL632" s="17">
        <v>0.134054371509603</v>
      </c>
      <c r="AM632" s="17">
        <v>0.141162915349347</v>
      </c>
      <c r="AN632" s="17">
        <v>0.13066279438610301</v>
      </c>
      <c r="AO632" s="17">
        <v>0.25659176688290403</v>
      </c>
      <c r="AP632" s="17">
        <v>0.20226205880419099</v>
      </c>
      <c r="AQ632" s="17">
        <v>0.208683675460552</v>
      </c>
      <c r="AR632" s="17">
        <v>0.13755129419648399</v>
      </c>
      <c r="AS632" s="17">
        <v>0.212757460942577</v>
      </c>
      <c r="AT632" s="17">
        <v>0.20198744835787899</v>
      </c>
      <c r="AU632" s="17">
        <v>0.28101033284339999</v>
      </c>
      <c r="AV632" s="17"/>
      <c r="AW632" s="17">
        <v>0.18389635451201</v>
      </c>
      <c r="AX632" s="17">
        <v>0.14985496326086301</v>
      </c>
      <c r="AY632" s="17"/>
      <c r="AZ632" s="17">
        <v>0.18026244041404699</v>
      </c>
      <c r="BA632" s="17">
        <v>0.16712806326930199</v>
      </c>
      <c r="BB632" s="17"/>
      <c r="BC632" s="17">
        <v>0.19921931148855801</v>
      </c>
      <c r="BD632" s="17">
        <v>0.149230217340971</v>
      </c>
      <c r="BE632" s="17"/>
      <c r="BF632" s="17">
        <v>0.197738047500161</v>
      </c>
      <c r="BG632" s="17">
        <v>0.16725301683969401</v>
      </c>
      <c r="BH632" s="17"/>
      <c r="BI632" s="17">
        <v>0.165483423095661</v>
      </c>
      <c r="BJ632" s="17">
        <v>0.19142493811630301</v>
      </c>
      <c r="BK632" s="17">
        <v>0.19163709205387799</v>
      </c>
      <c r="BL632" s="17">
        <v>0.16921588933878301</v>
      </c>
      <c r="BM632" s="17">
        <v>0.12663334149542399</v>
      </c>
      <c r="BN632" s="17"/>
      <c r="BO632" s="17">
        <v>0.204361323403325</v>
      </c>
      <c r="BP632" s="17">
        <v>0.17782631496993001</v>
      </c>
      <c r="BQ632" s="17">
        <v>0.189619713656483</v>
      </c>
      <c r="BR632" s="17">
        <v>0.18016015295822099</v>
      </c>
      <c r="BS632" s="17">
        <v>0.123818441463293</v>
      </c>
      <c r="BT632" s="17">
        <v>8.1381116379300997E-2</v>
      </c>
      <c r="BU632" s="17"/>
      <c r="BV632" s="17">
        <v>0.191378654477003</v>
      </c>
      <c r="BW632" s="17">
        <v>0.191510781747216</v>
      </c>
      <c r="BX632" s="17"/>
      <c r="BY632" s="17">
        <v>0.24257341015852099</v>
      </c>
      <c r="BZ632" s="17"/>
      <c r="CA632" s="17">
        <v>0.220788025215749</v>
      </c>
      <c r="CB632" s="17"/>
      <c r="CC632" s="17">
        <v>0.191240531235052</v>
      </c>
    </row>
    <row r="633" spans="2:81" x14ac:dyDescent="0.3">
      <c r="B633" t="s">
        <v>231</v>
      </c>
      <c r="C633" s="17">
        <v>0.37635035770118802</v>
      </c>
      <c r="D633" s="17">
        <v>0.390230566060566</v>
      </c>
      <c r="E633" s="17">
        <v>0.36324644555917901</v>
      </c>
      <c r="F633" s="17"/>
      <c r="G633" s="17">
        <v>0.380672512092811</v>
      </c>
      <c r="H633" s="17">
        <v>0.45859987888278197</v>
      </c>
      <c r="I633" s="17">
        <v>0.390383666352831</v>
      </c>
      <c r="J633" s="17">
        <v>0.35889395041313099</v>
      </c>
      <c r="K633" s="17">
        <v>0.32684000178772199</v>
      </c>
      <c r="L633" s="17">
        <v>0.34257234915351398</v>
      </c>
      <c r="M633" s="17"/>
      <c r="N633" s="17">
        <v>0.336812219085727</v>
      </c>
      <c r="O633" s="17">
        <v>0.40885212702544799</v>
      </c>
      <c r="P633" s="17">
        <v>0.38569603042547401</v>
      </c>
      <c r="Q633" s="17">
        <v>0.38002435254684203</v>
      </c>
      <c r="R633" s="17"/>
      <c r="S633" s="17">
        <v>0.346791038319894</v>
      </c>
      <c r="T633" s="17">
        <v>0.401133736475415</v>
      </c>
      <c r="U633" s="17">
        <v>0.37877024602540299</v>
      </c>
      <c r="V633" s="17">
        <v>0.33934496197383901</v>
      </c>
      <c r="W633" s="17">
        <v>0.41473386645654903</v>
      </c>
      <c r="X633" s="17">
        <v>0.38923473164070999</v>
      </c>
      <c r="Y633" s="17">
        <v>0.39420435555780198</v>
      </c>
      <c r="Z633" s="17">
        <v>0.46136560547600303</v>
      </c>
      <c r="AA633" s="17">
        <v>0.37881005865022199</v>
      </c>
      <c r="AB633" s="17">
        <v>0.37673922596037801</v>
      </c>
      <c r="AC633" s="17">
        <v>0.34374214950001503</v>
      </c>
      <c r="AD633" s="17">
        <v>0.266527807536316</v>
      </c>
      <c r="AE633" s="17"/>
      <c r="AF633" s="17">
        <v>0.29028056672164199</v>
      </c>
      <c r="AG633" s="17">
        <v>0.34143034302819403</v>
      </c>
      <c r="AH633" s="17">
        <v>0.34654314555975002</v>
      </c>
      <c r="AI633" s="17">
        <v>0.43373252229242798</v>
      </c>
      <c r="AJ633" s="17">
        <v>0.39050815899332703</v>
      </c>
      <c r="AK633" s="17">
        <v>0.36411380730427401</v>
      </c>
      <c r="AL633" s="17">
        <v>0.43019126807354102</v>
      </c>
      <c r="AM633" s="17">
        <v>0.33839293281563898</v>
      </c>
      <c r="AN633" s="17">
        <v>0.37068055764631402</v>
      </c>
      <c r="AO633" s="17">
        <v>0.30736717353385501</v>
      </c>
      <c r="AP633" s="17">
        <v>0.37960728475591199</v>
      </c>
      <c r="AQ633" s="17">
        <v>0.407646043301432</v>
      </c>
      <c r="AR633" s="17">
        <v>0.44654459692794102</v>
      </c>
      <c r="AS633" s="17">
        <v>0.45876199646439603</v>
      </c>
      <c r="AT633" s="17">
        <v>0.23945157007367199</v>
      </c>
      <c r="AU633" s="17">
        <v>0.48171431917160101</v>
      </c>
      <c r="AV633" s="17"/>
      <c r="AW633" s="17">
        <v>0.40236034365476198</v>
      </c>
      <c r="AX633" s="17">
        <v>0.33881106159403301</v>
      </c>
      <c r="AY633" s="17"/>
      <c r="AZ633" s="17">
        <v>0.38979184585624099</v>
      </c>
      <c r="BA633" s="17">
        <v>0.37335666043654397</v>
      </c>
      <c r="BB633" s="17"/>
      <c r="BC633" s="17">
        <v>0.39510088313046299</v>
      </c>
      <c r="BD633" s="17">
        <v>0.364813664829155</v>
      </c>
      <c r="BE633" s="17"/>
      <c r="BF633" s="17">
        <v>0.427391591311095</v>
      </c>
      <c r="BG633" s="17">
        <v>0.372248802297931</v>
      </c>
      <c r="BH633" s="17"/>
      <c r="BI633" s="17">
        <v>0.33728437199321798</v>
      </c>
      <c r="BJ633" s="17">
        <v>0.45898491974759997</v>
      </c>
      <c r="BK633" s="17">
        <v>0.38336532531609502</v>
      </c>
      <c r="BL633" s="17">
        <v>0.32205837946696098</v>
      </c>
      <c r="BM633" s="17">
        <v>0.34971103431767298</v>
      </c>
      <c r="BN633" s="17"/>
      <c r="BO633" s="17">
        <v>0.46016128259300998</v>
      </c>
      <c r="BP633" s="17">
        <v>0.37919650145188499</v>
      </c>
      <c r="BQ633" s="17">
        <v>0.41789365698180098</v>
      </c>
      <c r="BR633" s="17">
        <v>0.343764723131252</v>
      </c>
      <c r="BS633" s="17">
        <v>0.30808375350267497</v>
      </c>
      <c r="BT633" s="17">
        <v>0.35255309307564398</v>
      </c>
      <c r="BU633" s="17"/>
      <c r="BV633" s="17">
        <v>0.46860523126761899</v>
      </c>
      <c r="BW633" s="17">
        <v>0.44114184422730002</v>
      </c>
      <c r="BX633" s="17"/>
      <c r="BY633" s="17">
        <v>0.49004800242203</v>
      </c>
      <c r="BZ633" s="17"/>
      <c r="CA633" s="17">
        <v>0.479293669825618</v>
      </c>
      <c r="CB633" s="17"/>
      <c r="CC633" s="17">
        <v>0.48588333153546598</v>
      </c>
    </row>
    <row r="634" spans="2:81" x14ac:dyDescent="0.3">
      <c r="B634" t="s">
        <v>232</v>
      </c>
      <c r="C634" s="17">
        <v>0.268585075279824</v>
      </c>
      <c r="D634" s="17">
        <v>0.236695915364142</v>
      </c>
      <c r="E634" s="17">
        <v>0.29989817122610701</v>
      </c>
      <c r="F634" s="17"/>
      <c r="G634" s="17">
        <v>0.24257532482822999</v>
      </c>
      <c r="H634" s="17">
        <v>0.20769894001841899</v>
      </c>
      <c r="I634" s="17">
        <v>0.24704622123095299</v>
      </c>
      <c r="J634" s="17">
        <v>0.26703943806828201</v>
      </c>
      <c r="K634" s="17">
        <v>0.34353908135069899</v>
      </c>
      <c r="L634" s="17">
        <v>0.30391267411157302</v>
      </c>
      <c r="M634" s="17"/>
      <c r="N634" s="17">
        <v>0.27117718872173502</v>
      </c>
      <c r="O634" s="17">
        <v>0.28174646020004601</v>
      </c>
      <c r="P634" s="17">
        <v>0.27849242130288099</v>
      </c>
      <c r="Q634" s="17">
        <v>0.241667344739046</v>
      </c>
      <c r="R634" s="17"/>
      <c r="S634" s="17">
        <v>0.23836390972546501</v>
      </c>
      <c r="T634" s="17">
        <v>0.27148556184934097</v>
      </c>
      <c r="U634" s="17">
        <v>0.27889603933749901</v>
      </c>
      <c r="V634" s="17">
        <v>0.27279737570997298</v>
      </c>
      <c r="W634" s="17">
        <v>0.24084775442678999</v>
      </c>
      <c r="X634" s="17">
        <v>0.21565014455767501</v>
      </c>
      <c r="Y634" s="17">
        <v>0.28674300606904202</v>
      </c>
      <c r="Z634" s="17">
        <v>0.23752171319353099</v>
      </c>
      <c r="AA634" s="17">
        <v>0.30516753807625702</v>
      </c>
      <c r="AB634" s="17">
        <v>0.28653015846759999</v>
      </c>
      <c r="AC634" s="17">
        <v>0.304395169839274</v>
      </c>
      <c r="AD634" s="17">
        <v>0.32565742166010497</v>
      </c>
      <c r="AE634" s="17"/>
      <c r="AF634" s="17">
        <v>9.0171405220908898E-2</v>
      </c>
      <c r="AG634" s="17">
        <v>0.29382367429999601</v>
      </c>
      <c r="AH634" s="17">
        <v>0.25410877956781303</v>
      </c>
      <c r="AI634" s="17">
        <v>0.28314393311937303</v>
      </c>
      <c r="AJ634" s="17">
        <v>0.26422056184057702</v>
      </c>
      <c r="AK634" s="17">
        <v>0.28444714375163499</v>
      </c>
      <c r="AL634" s="17">
        <v>0.28337178433017202</v>
      </c>
      <c r="AM634" s="17">
        <v>0.277225719736163</v>
      </c>
      <c r="AN634" s="17">
        <v>0.29816561169057798</v>
      </c>
      <c r="AO634" s="17">
        <v>0.29099144834768298</v>
      </c>
      <c r="AP634" s="17">
        <v>0.25555642958056002</v>
      </c>
      <c r="AQ634" s="17">
        <v>0.18892204536879501</v>
      </c>
      <c r="AR634" s="17">
        <v>0.29460661028060398</v>
      </c>
      <c r="AS634" s="17">
        <v>0.136771415172081</v>
      </c>
      <c r="AT634" s="17">
        <v>0.40214724193981499</v>
      </c>
      <c r="AU634" s="17">
        <v>0.15705877414941899</v>
      </c>
      <c r="AV634" s="17"/>
      <c r="AW634" s="17">
        <v>0.25944780554081798</v>
      </c>
      <c r="AX634" s="17">
        <v>0.28024860638955701</v>
      </c>
      <c r="AY634" s="17"/>
      <c r="AZ634" s="17">
        <v>0.24636920428491901</v>
      </c>
      <c r="BA634" s="17">
        <v>0.27353300898046401</v>
      </c>
      <c r="BB634" s="17"/>
      <c r="BC634" s="17">
        <v>0.23647586937227499</v>
      </c>
      <c r="BD634" s="17">
        <v>0.28831431755665599</v>
      </c>
      <c r="BE634" s="17"/>
      <c r="BF634" s="17">
        <v>0.26720225759606903</v>
      </c>
      <c r="BG634" s="17">
        <v>0.26869619530850303</v>
      </c>
      <c r="BH634" s="17"/>
      <c r="BI634" s="17">
        <v>0.31946171025150399</v>
      </c>
      <c r="BJ634" s="17">
        <v>0.22208069591098401</v>
      </c>
      <c r="BK634" s="17">
        <v>0.22573898291116401</v>
      </c>
      <c r="BL634" s="17">
        <v>0.26551538756557302</v>
      </c>
      <c r="BM634" s="17">
        <v>0.30910809225424102</v>
      </c>
      <c r="BN634" s="17"/>
      <c r="BO634" s="17">
        <v>0.21244496879659999</v>
      </c>
      <c r="BP634" s="17">
        <v>0.28247971705446401</v>
      </c>
      <c r="BQ634" s="17">
        <v>0.23454765109397699</v>
      </c>
      <c r="BR634" s="17">
        <v>0.25967274945498497</v>
      </c>
      <c r="BS634" s="17">
        <v>0.34891516571125503</v>
      </c>
      <c r="BT634" s="17">
        <v>0.30249898418868398</v>
      </c>
      <c r="BU634" s="17"/>
      <c r="BV634" s="17">
        <v>0.223502825135452</v>
      </c>
      <c r="BW634" s="17">
        <v>0.21944303089369299</v>
      </c>
      <c r="BX634" s="17"/>
      <c r="BY634" s="17">
        <v>0.154476548706144</v>
      </c>
      <c r="BZ634" s="17"/>
      <c r="CA634" s="17">
        <v>0.20594294479723199</v>
      </c>
      <c r="CB634" s="17"/>
      <c r="CC634" s="17">
        <v>0.222531191020994</v>
      </c>
    </row>
    <row r="635" spans="2:81" x14ac:dyDescent="0.3">
      <c r="B635" t="s">
        <v>233</v>
      </c>
      <c r="C635" s="17">
        <v>8.8794371436978797E-2</v>
      </c>
      <c r="D635" s="17">
        <v>9.35701369233366E-2</v>
      </c>
      <c r="E635" s="17">
        <v>8.3462422926012705E-2</v>
      </c>
      <c r="F635" s="17"/>
      <c r="G635" s="17">
        <v>6.7310049261451996E-2</v>
      </c>
      <c r="H635" s="17">
        <v>5.80350811874333E-2</v>
      </c>
      <c r="I635" s="17">
        <v>7.1950351915996705E-2</v>
      </c>
      <c r="J635" s="17">
        <v>9.8708927437253194E-2</v>
      </c>
      <c r="K635" s="17">
        <v>9.8611455646336998E-2</v>
      </c>
      <c r="L635" s="17">
        <v>0.12716683604328799</v>
      </c>
      <c r="M635" s="17"/>
      <c r="N635" s="17">
        <v>0.11550032811477499</v>
      </c>
      <c r="O635" s="17">
        <v>9.3442869788600405E-2</v>
      </c>
      <c r="P635" s="17">
        <v>7.1470255243683098E-2</v>
      </c>
      <c r="Q635" s="17">
        <v>7.1080443612805799E-2</v>
      </c>
      <c r="R635" s="17"/>
      <c r="S635" s="17">
        <v>8.8226560650268598E-2</v>
      </c>
      <c r="T635" s="17">
        <v>9.9723507282191801E-2</v>
      </c>
      <c r="U635" s="17">
        <v>3.9560208709686198E-2</v>
      </c>
      <c r="V635" s="17">
        <v>0.124502989481539</v>
      </c>
      <c r="W635" s="17">
        <v>0.10171457030135</v>
      </c>
      <c r="X635" s="17">
        <v>0.116083677754673</v>
      </c>
      <c r="Y635" s="17">
        <v>7.4386103794288394E-2</v>
      </c>
      <c r="Z635" s="17">
        <v>8.9074532554175606E-2</v>
      </c>
      <c r="AA635" s="17">
        <v>5.3970420113096003E-2</v>
      </c>
      <c r="AB635" s="17">
        <v>0.10017163243084801</v>
      </c>
      <c r="AC635" s="17">
        <v>6.7259184722237006E-2</v>
      </c>
      <c r="AD635" s="17">
        <v>0.12396524096917599</v>
      </c>
      <c r="AE635" s="17"/>
      <c r="AF635" s="17">
        <v>0</v>
      </c>
      <c r="AG635" s="17">
        <v>4.4696360945723802E-2</v>
      </c>
      <c r="AH635" s="17">
        <v>7.1198999548408096E-2</v>
      </c>
      <c r="AI635" s="17">
        <v>6.0683021606360701E-2</v>
      </c>
      <c r="AJ635" s="17">
        <v>7.5415918283366398E-2</v>
      </c>
      <c r="AK635" s="17">
        <v>0.11520325406615201</v>
      </c>
      <c r="AL635" s="17">
        <v>9.0298315796233902E-2</v>
      </c>
      <c r="AM635" s="17">
        <v>0.11647144978891801</v>
      </c>
      <c r="AN635" s="17">
        <v>9.9164630596888695E-2</v>
      </c>
      <c r="AO635" s="17">
        <v>7.96450456171236E-2</v>
      </c>
      <c r="AP635" s="17">
        <v>7.0062026743599307E-2</v>
      </c>
      <c r="AQ635" s="17">
        <v>0.147061037019529</v>
      </c>
      <c r="AR635" s="17">
        <v>7.4444539303589893E-2</v>
      </c>
      <c r="AS635" s="17">
        <v>0.12854375725675399</v>
      </c>
      <c r="AT635" s="17">
        <v>8.0155121759896197E-2</v>
      </c>
      <c r="AU635" s="17">
        <v>5.01337420333633E-2</v>
      </c>
      <c r="AV635" s="17"/>
      <c r="AW635" s="17">
        <v>7.5673774902142096E-2</v>
      </c>
      <c r="AX635" s="17">
        <v>0.107280111057681</v>
      </c>
      <c r="AY635" s="17"/>
      <c r="AZ635" s="17">
        <v>0.101518812593114</v>
      </c>
      <c r="BA635" s="17">
        <v>8.5960375361259694E-2</v>
      </c>
      <c r="BB635" s="17"/>
      <c r="BC635" s="17">
        <v>8.3263958625236195E-2</v>
      </c>
      <c r="BD635" s="17">
        <v>9.2458543324371603E-2</v>
      </c>
      <c r="BE635" s="17"/>
      <c r="BF635" s="17">
        <v>6.9654646801577902E-2</v>
      </c>
      <c r="BG635" s="17">
        <v>9.0332395411774596E-2</v>
      </c>
      <c r="BH635" s="17"/>
      <c r="BI635" s="17">
        <v>0.101798760643148</v>
      </c>
      <c r="BJ635" s="17">
        <v>6.6833636447870395E-2</v>
      </c>
      <c r="BK635" s="17">
        <v>8.9428300523288998E-2</v>
      </c>
      <c r="BL635" s="17">
        <v>0.117073622291938</v>
      </c>
      <c r="BM635" s="17">
        <v>9.2897715742990494E-2</v>
      </c>
      <c r="BN635" s="17"/>
      <c r="BO635" s="17">
        <v>6.9619599424821599E-2</v>
      </c>
      <c r="BP635" s="17">
        <v>9.2150727765910295E-2</v>
      </c>
      <c r="BQ635" s="17">
        <v>7.8408669698497593E-2</v>
      </c>
      <c r="BR635" s="17">
        <v>0.112156162379173</v>
      </c>
      <c r="BS635" s="17">
        <v>7.4137734062703797E-2</v>
      </c>
      <c r="BT635" s="17">
        <v>9.7719027881207399E-2</v>
      </c>
      <c r="BU635" s="17"/>
      <c r="BV635" s="17">
        <v>7.3285158181502705E-2</v>
      </c>
      <c r="BW635" s="17">
        <v>5.4867808805540999E-2</v>
      </c>
      <c r="BX635" s="17"/>
      <c r="BY635" s="17">
        <v>5.2895440824760699E-2</v>
      </c>
      <c r="BZ635" s="17"/>
      <c r="CA635" s="17">
        <v>5.7216950726612599E-2</v>
      </c>
      <c r="CB635" s="17"/>
      <c r="CC635" s="17">
        <v>6.23088302131092E-2</v>
      </c>
    </row>
    <row r="636" spans="2:81" x14ac:dyDescent="0.3">
      <c r="B636" t="s">
        <v>234</v>
      </c>
      <c r="C636" s="17">
        <v>3.4466094903350099E-2</v>
      </c>
      <c r="D636" s="17">
        <v>4.4479698804738899E-2</v>
      </c>
      <c r="E636" s="17">
        <v>2.4824602971579901E-2</v>
      </c>
      <c r="F636" s="17"/>
      <c r="G636" s="17">
        <v>1.7333198639209998E-2</v>
      </c>
      <c r="H636" s="17">
        <v>1.5706425700749899E-2</v>
      </c>
      <c r="I636" s="17">
        <v>1.8210899425178201E-2</v>
      </c>
      <c r="J636" s="17">
        <v>2.76120330784193E-2</v>
      </c>
      <c r="K636" s="17">
        <v>6.8302793475716606E-2</v>
      </c>
      <c r="L636" s="17">
        <v>5.7201579231420101E-2</v>
      </c>
      <c r="M636" s="17"/>
      <c r="N636" s="17">
        <v>3.5134956273179002E-2</v>
      </c>
      <c r="O636" s="17">
        <v>2.69819613992325E-2</v>
      </c>
      <c r="P636" s="17">
        <v>4.1970337394745302E-2</v>
      </c>
      <c r="Q636" s="17">
        <v>3.5196380480648902E-2</v>
      </c>
      <c r="R636" s="17"/>
      <c r="S636" s="17">
        <v>2.0149684009525898E-2</v>
      </c>
      <c r="T636" s="17">
        <v>5.53099072339358E-2</v>
      </c>
      <c r="U636" s="17">
        <v>4.5594197050100198E-2</v>
      </c>
      <c r="V636" s="17">
        <v>6.4980078946031E-2</v>
      </c>
      <c r="W636" s="17">
        <v>2.6045703187569502E-2</v>
      </c>
      <c r="X636" s="17">
        <v>1.17397694289682E-2</v>
      </c>
      <c r="Y636" s="17">
        <v>3.0314270006808999E-2</v>
      </c>
      <c r="Z636" s="17">
        <v>1.1618903255936E-2</v>
      </c>
      <c r="AA636" s="17">
        <v>1.9902851717143101E-2</v>
      </c>
      <c r="AB636" s="17">
        <v>3.4074573672080298E-2</v>
      </c>
      <c r="AC636" s="17">
        <v>4.4273693886291599E-2</v>
      </c>
      <c r="AD636" s="17">
        <v>5.7217293464503598E-2</v>
      </c>
      <c r="AE636" s="17"/>
      <c r="AF636" s="17">
        <v>0.19321427283325801</v>
      </c>
      <c r="AG636" s="17">
        <v>1.1819014577314E-2</v>
      </c>
      <c r="AH636" s="17">
        <v>1.8252690045385E-2</v>
      </c>
      <c r="AI636" s="17">
        <v>3.2265786247806898E-2</v>
      </c>
      <c r="AJ636" s="17">
        <v>2.7079959789969198E-2</v>
      </c>
      <c r="AK636" s="17">
        <v>6.1340456583396298E-2</v>
      </c>
      <c r="AL636" s="17">
        <v>1.41619353044963E-2</v>
      </c>
      <c r="AM636" s="17">
        <v>5.2558420672372201E-2</v>
      </c>
      <c r="AN636" s="17">
        <v>4.5025500512881303E-2</v>
      </c>
      <c r="AO636" s="17">
        <v>2.6793958587663699E-2</v>
      </c>
      <c r="AP636" s="17">
        <v>4.2178084114109303E-2</v>
      </c>
      <c r="AQ636" s="17">
        <v>4.0254950814319602E-2</v>
      </c>
      <c r="AR636" s="17">
        <v>3.7763122704523498E-2</v>
      </c>
      <c r="AS636" s="17">
        <v>4.3155743571309899E-2</v>
      </c>
      <c r="AT636" s="17">
        <v>3.0491500539700699E-2</v>
      </c>
      <c r="AU636" s="17">
        <v>8.8666981506574597E-3</v>
      </c>
      <c r="AV636" s="17"/>
      <c r="AW636" s="17">
        <v>2.7483271830768902E-2</v>
      </c>
      <c r="AX636" s="17">
        <v>4.4867435643266097E-2</v>
      </c>
      <c r="AY636" s="17"/>
      <c r="AZ636" s="17">
        <v>1.89467574618448E-2</v>
      </c>
      <c r="BA636" s="17">
        <v>3.7922572155852499E-2</v>
      </c>
      <c r="BB636" s="17"/>
      <c r="BC636" s="17">
        <v>2.58540578737033E-2</v>
      </c>
      <c r="BD636" s="17">
        <v>4.1033073432117498E-2</v>
      </c>
      <c r="BE636" s="17"/>
      <c r="BF636" s="17">
        <v>1.90482720840035E-2</v>
      </c>
      <c r="BG636" s="17">
        <v>3.5705035462162998E-2</v>
      </c>
      <c r="BH636" s="17"/>
      <c r="BI636" s="17">
        <v>3.8468751594472397E-2</v>
      </c>
      <c r="BJ636" s="17">
        <v>1.49784178823184E-2</v>
      </c>
      <c r="BK636" s="17">
        <v>2.5539997302056801E-2</v>
      </c>
      <c r="BL636" s="17">
        <v>7.1316975711434097E-2</v>
      </c>
      <c r="BM636" s="17">
        <v>3.962874868796E-2</v>
      </c>
      <c r="BN636" s="17"/>
      <c r="BO636" s="17">
        <v>1.9112878514932201E-2</v>
      </c>
      <c r="BP636" s="17">
        <v>3.6040602235730301E-2</v>
      </c>
      <c r="BQ636" s="17">
        <v>1.89991819432602E-2</v>
      </c>
      <c r="BR636" s="17">
        <v>4.7768461150179999E-2</v>
      </c>
      <c r="BS636" s="17">
        <v>5.2532579211338699E-2</v>
      </c>
      <c r="BT636" s="17">
        <v>1.08574883820831E-2</v>
      </c>
      <c r="BU636" s="17"/>
      <c r="BV636" s="17">
        <v>1.7834257123591001E-2</v>
      </c>
      <c r="BW636" s="17">
        <v>9.6816086106198997E-3</v>
      </c>
      <c r="BX636" s="17"/>
      <c r="BY636" s="17">
        <v>4.9954906323276902E-3</v>
      </c>
      <c r="BZ636" s="17"/>
      <c r="CA636" s="17">
        <v>9.1606452293018607E-3</v>
      </c>
      <c r="CB636" s="17"/>
      <c r="CC636" s="17">
        <v>9.69835927692295E-3</v>
      </c>
    </row>
    <row r="637" spans="2:81" x14ac:dyDescent="0.3">
      <c r="B637" t="s">
        <v>92</v>
      </c>
      <c r="C637" s="17">
        <v>6.2283588043746903E-2</v>
      </c>
      <c r="D637" s="17">
        <v>3.6715257345515499E-2</v>
      </c>
      <c r="E637" s="17">
        <v>8.6488171394899602E-2</v>
      </c>
      <c r="F637" s="17"/>
      <c r="G637" s="17">
        <v>6.5082159498527706E-2</v>
      </c>
      <c r="H637" s="17">
        <v>7.1368499029698093E-2</v>
      </c>
      <c r="I637" s="17">
        <v>7.0217159725088102E-2</v>
      </c>
      <c r="J637" s="17">
        <v>7.5081248954755597E-2</v>
      </c>
      <c r="K637" s="17">
        <v>3.52251290006316E-2</v>
      </c>
      <c r="L637" s="17">
        <v>5.4364171398515501E-2</v>
      </c>
      <c r="M637" s="17"/>
      <c r="N637" s="17">
        <v>3.8044014853600698E-2</v>
      </c>
      <c r="O637" s="17">
        <v>5.54707704218797E-2</v>
      </c>
      <c r="P637" s="17">
        <v>5.6215059129945601E-2</v>
      </c>
      <c r="Q637" s="17">
        <v>0.10138227583847099</v>
      </c>
      <c r="R637" s="17"/>
      <c r="S637" s="17">
        <v>5.6420366899541399E-2</v>
      </c>
      <c r="T637" s="17">
        <v>3.5874900683320401E-2</v>
      </c>
      <c r="U637" s="17">
        <v>9.5687442570348405E-2</v>
      </c>
      <c r="V637" s="17">
        <v>2.70729950235414E-2</v>
      </c>
      <c r="W637" s="17">
        <v>8.2662932666626096E-2</v>
      </c>
      <c r="X637" s="17">
        <v>8.6317949522233997E-2</v>
      </c>
      <c r="Y637" s="17">
        <v>7.0880279516891506E-2</v>
      </c>
      <c r="Z637" s="17">
        <v>5.41350460206413E-2</v>
      </c>
      <c r="AA637" s="17">
        <v>6.7352902384662197E-2</v>
      </c>
      <c r="AB637" s="17">
        <v>4.2666893871518299E-2</v>
      </c>
      <c r="AC637" s="17">
        <v>9.2201104730755601E-2</v>
      </c>
      <c r="AD637" s="17">
        <v>7.9582250318639802E-2</v>
      </c>
      <c r="AE637" s="17"/>
      <c r="AF637" s="17">
        <v>0</v>
      </c>
      <c r="AG637" s="17">
        <v>0.119142003775227</v>
      </c>
      <c r="AH637" s="17">
        <v>0.15114038591651199</v>
      </c>
      <c r="AI637" s="17">
        <v>6.8572988891101E-2</v>
      </c>
      <c r="AJ637" s="17">
        <v>4.8089419211750202E-2</v>
      </c>
      <c r="AK637" s="17">
        <v>4.1270248516703099E-2</v>
      </c>
      <c r="AL637" s="17">
        <v>4.7922324985954501E-2</v>
      </c>
      <c r="AM637" s="17">
        <v>7.4188561637561004E-2</v>
      </c>
      <c r="AN637" s="17">
        <v>5.6300905167234301E-2</v>
      </c>
      <c r="AO637" s="17">
        <v>3.8610607030770898E-2</v>
      </c>
      <c r="AP637" s="17">
        <v>5.0334116001628397E-2</v>
      </c>
      <c r="AQ637" s="17">
        <v>7.4322480353729804E-3</v>
      </c>
      <c r="AR637" s="17">
        <v>9.0898365868578301E-3</v>
      </c>
      <c r="AS637" s="17">
        <v>2.0009626592882999E-2</v>
      </c>
      <c r="AT637" s="17">
        <v>4.5767117329036801E-2</v>
      </c>
      <c r="AU637" s="17">
        <v>2.1216133651559398E-2</v>
      </c>
      <c r="AV637" s="17"/>
      <c r="AW637" s="17">
        <v>5.1138449559499602E-2</v>
      </c>
      <c r="AX637" s="17">
        <v>7.8937822054600704E-2</v>
      </c>
      <c r="AY637" s="17"/>
      <c r="AZ637" s="17">
        <v>6.3110939389833406E-2</v>
      </c>
      <c r="BA637" s="17">
        <v>6.2099319796577498E-2</v>
      </c>
      <c r="BB637" s="17"/>
      <c r="BC637" s="17">
        <v>6.0085919509764302E-2</v>
      </c>
      <c r="BD637" s="17">
        <v>6.4150183516729298E-2</v>
      </c>
      <c r="BE637" s="17"/>
      <c r="BF637" s="17">
        <v>1.8965184707093598E-2</v>
      </c>
      <c r="BG637" s="17">
        <v>6.5764554679934403E-2</v>
      </c>
      <c r="BH637" s="17"/>
      <c r="BI637" s="17">
        <v>3.7502982421996497E-2</v>
      </c>
      <c r="BJ637" s="17">
        <v>4.5697391894923299E-2</v>
      </c>
      <c r="BK637" s="17">
        <v>8.4290301893516398E-2</v>
      </c>
      <c r="BL637" s="17">
        <v>5.4819745625311202E-2</v>
      </c>
      <c r="BM637" s="17">
        <v>8.2021067501712203E-2</v>
      </c>
      <c r="BN637" s="17"/>
      <c r="BO637" s="17">
        <v>3.4299947267310803E-2</v>
      </c>
      <c r="BP637" s="17">
        <v>3.2306136522080101E-2</v>
      </c>
      <c r="BQ637" s="17">
        <v>6.0531126625981098E-2</v>
      </c>
      <c r="BR637" s="17">
        <v>5.64777509261883E-2</v>
      </c>
      <c r="BS637" s="17">
        <v>9.2512326048733703E-2</v>
      </c>
      <c r="BT637" s="17">
        <v>0.15499029009307999</v>
      </c>
      <c r="BU637" s="17"/>
      <c r="BV637" s="17">
        <v>2.5393873814832199E-2</v>
      </c>
      <c r="BW637" s="17">
        <v>8.3354925715630399E-2</v>
      </c>
      <c r="BX637" s="17"/>
      <c r="BY637" s="17">
        <v>5.5011107256216801E-2</v>
      </c>
      <c r="BZ637" s="17"/>
      <c r="CA637" s="17">
        <v>2.7597764205487402E-2</v>
      </c>
      <c r="CB637" s="17"/>
      <c r="CC637" s="17">
        <v>2.83377567184558E-2</v>
      </c>
    </row>
    <row r="638" spans="2:81" x14ac:dyDescent="0.3">
      <c r="B638" t="s">
        <v>192</v>
      </c>
      <c r="C638" s="17">
        <v>0.54587087033610004</v>
      </c>
      <c r="D638" s="17">
        <v>0.58853899156226697</v>
      </c>
      <c r="E638" s="17">
        <v>0.505326631481401</v>
      </c>
      <c r="F638" s="17"/>
      <c r="G638" s="17">
        <v>0.60769926777257999</v>
      </c>
      <c r="H638" s="17">
        <v>0.64719105406370003</v>
      </c>
      <c r="I638" s="17">
        <v>0.59257536770278396</v>
      </c>
      <c r="J638" s="17">
        <v>0.53155835246128902</v>
      </c>
      <c r="K638" s="17">
        <v>0.454321540526615</v>
      </c>
      <c r="L638" s="17">
        <v>0.45735473921520298</v>
      </c>
      <c r="M638" s="17"/>
      <c r="N638" s="17">
        <v>0.54014351203670896</v>
      </c>
      <c r="O638" s="17">
        <v>0.54235793819024103</v>
      </c>
      <c r="P638" s="17">
        <v>0.55185192692874496</v>
      </c>
      <c r="Q638" s="17">
        <v>0.55067355532902795</v>
      </c>
      <c r="R638" s="17"/>
      <c r="S638" s="17">
        <v>0.59683947871519905</v>
      </c>
      <c r="T638" s="17">
        <v>0.53760612295121102</v>
      </c>
      <c r="U638" s="17">
        <v>0.54026211233236598</v>
      </c>
      <c r="V638" s="17">
        <v>0.51064656083891602</v>
      </c>
      <c r="W638" s="17">
        <v>0.54872903941766504</v>
      </c>
      <c r="X638" s="17">
        <v>0.57020845873644999</v>
      </c>
      <c r="Y638" s="17">
        <v>0.53767634061296898</v>
      </c>
      <c r="Z638" s="17">
        <v>0.60764980497571597</v>
      </c>
      <c r="AA638" s="17">
        <v>0.55360628770884202</v>
      </c>
      <c r="AB638" s="17">
        <v>0.53655674155795396</v>
      </c>
      <c r="AC638" s="17">
        <v>0.491870846821442</v>
      </c>
      <c r="AD638" s="17">
        <v>0.41357779358757601</v>
      </c>
      <c r="AE638" s="17"/>
      <c r="AF638" s="17">
        <v>0.71661432194583297</v>
      </c>
      <c r="AG638" s="17">
        <v>0.53051894640174002</v>
      </c>
      <c r="AH638" s="17">
        <v>0.50529914492188199</v>
      </c>
      <c r="AI638" s="17">
        <v>0.55533427013535797</v>
      </c>
      <c r="AJ638" s="17">
        <v>0.58519414087433796</v>
      </c>
      <c r="AK638" s="17">
        <v>0.497738897082113</v>
      </c>
      <c r="AL638" s="17">
        <v>0.564245639583143</v>
      </c>
      <c r="AM638" s="17">
        <v>0.47955584816498598</v>
      </c>
      <c r="AN638" s="17">
        <v>0.50134335203241698</v>
      </c>
      <c r="AO638" s="17">
        <v>0.56395894041675898</v>
      </c>
      <c r="AP638" s="17">
        <v>0.581869343560104</v>
      </c>
      <c r="AQ638" s="17">
        <v>0.61632971876198295</v>
      </c>
      <c r="AR638" s="17">
        <v>0.58409589112442495</v>
      </c>
      <c r="AS638" s="17">
        <v>0.67151945740697205</v>
      </c>
      <c r="AT638" s="17">
        <v>0.44143901843155098</v>
      </c>
      <c r="AU638" s="17">
        <v>0.76272465201500095</v>
      </c>
      <c r="AV638" s="17"/>
      <c r="AW638" s="17">
        <v>0.58625669816677095</v>
      </c>
      <c r="AX638" s="17">
        <v>0.48866602485489602</v>
      </c>
      <c r="AY638" s="17"/>
      <c r="AZ638" s="17">
        <v>0.57005428627028798</v>
      </c>
      <c r="BA638" s="17">
        <v>0.54048472370584599</v>
      </c>
      <c r="BB638" s="17"/>
      <c r="BC638" s="17">
        <v>0.59432019461902097</v>
      </c>
      <c r="BD638" s="17">
        <v>0.51404388217012598</v>
      </c>
      <c r="BE638" s="17"/>
      <c r="BF638" s="17">
        <v>0.62512963881125605</v>
      </c>
      <c r="BG638" s="17">
        <v>0.53950181913762496</v>
      </c>
      <c r="BH638" s="17"/>
      <c r="BI638" s="17">
        <v>0.50276779508887903</v>
      </c>
      <c r="BJ638" s="17">
        <v>0.65040985786390404</v>
      </c>
      <c r="BK638" s="17">
        <v>0.57500241736997304</v>
      </c>
      <c r="BL638" s="17">
        <v>0.49127426880574399</v>
      </c>
      <c r="BM638" s="17">
        <v>0.47634437581309602</v>
      </c>
      <c r="BN638" s="17"/>
      <c r="BO638" s="17">
        <v>0.66452260599633495</v>
      </c>
      <c r="BP638" s="17">
        <v>0.55702281642181495</v>
      </c>
      <c r="BQ638" s="17">
        <v>0.60751337063828403</v>
      </c>
      <c r="BR638" s="17">
        <v>0.52392487608947302</v>
      </c>
      <c r="BS638" s="17">
        <v>0.43190219496596899</v>
      </c>
      <c r="BT638" s="17">
        <v>0.43393420945494499</v>
      </c>
      <c r="BU638" s="17"/>
      <c r="BV638" s="17">
        <v>0.65998388574462197</v>
      </c>
      <c r="BW638" s="17">
        <v>0.63265262597451499</v>
      </c>
      <c r="BX638" s="17"/>
      <c r="BY638" s="17">
        <v>0.73262141258055102</v>
      </c>
      <c r="BZ638" s="17"/>
      <c r="CA638" s="17">
        <v>0.70008169504136697</v>
      </c>
      <c r="CB638" s="17"/>
      <c r="CC638" s="17">
        <v>0.67712386277051795</v>
      </c>
    </row>
    <row r="639" spans="2:81" x14ac:dyDescent="0.3">
      <c r="B639" t="s">
        <v>193</v>
      </c>
      <c r="C639" s="17">
        <v>0.123260466340329</v>
      </c>
      <c r="D639" s="17">
        <v>0.138049835728075</v>
      </c>
      <c r="E639" s="17">
        <v>0.108287025897593</v>
      </c>
      <c r="F639" s="17"/>
      <c r="G639" s="17">
        <v>8.4643247900661994E-2</v>
      </c>
      <c r="H639" s="17">
        <v>7.3741506888183206E-2</v>
      </c>
      <c r="I639" s="17">
        <v>9.0161251341174906E-2</v>
      </c>
      <c r="J639" s="17">
        <v>0.12632096051567299</v>
      </c>
      <c r="K639" s="17">
        <v>0.16691424912205299</v>
      </c>
      <c r="L639" s="17">
        <v>0.18436841527470799</v>
      </c>
      <c r="M639" s="17"/>
      <c r="N639" s="17">
        <v>0.15063528438795401</v>
      </c>
      <c r="O639" s="17">
        <v>0.120424831187833</v>
      </c>
      <c r="P639" s="17">
        <v>0.113440592638428</v>
      </c>
      <c r="Q639" s="17">
        <v>0.106276824093455</v>
      </c>
      <c r="R639" s="17"/>
      <c r="S639" s="17">
        <v>0.10837624465979399</v>
      </c>
      <c r="T639" s="17">
        <v>0.15503341451612801</v>
      </c>
      <c r="U639" s="17">
        <v>8.5154405759786403E-2</v>
      </c>
      <c r="V639" s="17">
        <v>0.18948306842757001</v>
      </c>
      <c r="W639" s="17">
        <v>0.127760273488919</v>
      </c>
      <c r="X639" s="17">
        <v>0.127823447183641</v>
      </c>
      <c r="Y639" s="17">
        <v>0.10470037380109699</v>
      </c>
      <c r="Z639" s="17">
        <v>0.100693435810112</v>
      </c>
      <c r="AA639" s="17">
        <v>7.3873271830239104E-2</v>
      </c>
      <c r="AB639" s="17">
        <v>0.13424620610292801</v>
      </c>
      <c r="AC639" s="17">
        <v>0.11153287860852901</v>
      </c>
      <c r="AD639" s="17">
        <v>0.18118253443367999</v>
      </c>
      <c r="AE639" s="17"/>
      <c r="AF639" s="17">
        <v>0.19321427283325801</v>
      </c>
      <c r="AG639" s="17">
        <v>5.6515375523037897E-2</v>
      </c>
      <c r="AH639" s="17">
        <v>8.9451689593793002E-2</v>
      </c>
      <c r="AI639" s="17">
        <v>9.2948807854167606E-2</v>
      </c>
      <c r="AJ639" s="17">
        <v>0.102495878073336</v>
      </c>
      <c r="AK639" s="17">
        <v>0.17654371064954899</v>
      </c>
      <c r="AL639" s="17">
        <v>0.10446025110073</v>
      </c>
      <c r="AM639" s="17">
        <v>0.16902987046129</v>
      </c>
      <c r="AN639" s="17">
        <v>0.14419013110977</v>
      </c>
      <c r="AO639" s="17">
        <v>0.106439004204787</v>
      </c>
      <c r="AP639" s="17">
        <v>0.11224011085770901</v>
      </c>
      <c r="AQ639" s="17">
        <v>0.18731598783384801</v>
      </c>
      <c r="AR639" s="17">
        <v>0.112207662008113</v>
      </c>
      <c r="AS639" s="17">
        <v>0.17169950082806401</v>
      </c>
      <c r="AT639" s="17">
        <v>0.110646622299597</v>
      </c>
      <c r="AU639" s="17">
        <v>5.9000440184020703E-2</v>
      </c>
      <c r="AV639" s="17"/>
      <c r="AW639" s="17">
        <v>0.103157046732911</v>
      </c>
      <c r="AX639" s="17">
        <v>0.15214754670094699</v>
      </c>
      <c r="AY639" s="17"/>
      <c r="AZ639" s="17">
        <v>0.120465570054959</v>
      </c>
      <c r="BA639" s="17">
        <v>0.123882947517112</v>
      </c>
      <c r="BB639" s="17"/>
      <c r="BC639" s="17">
        <v>0.10911801649894</v>
      </c>
      <c r="BD639" s="17">
        <v>0.13349161675648899</v>
      </c>
      <c r="BE639" s="17"/>
      <c r="BF639" s="17">
        <v>8.8702918885581294E-2</v>
      </c>
      <c r="BG639" s="17">
        <v>0.12603743087393801</v>
      </c>
      <c r="BH639" s="17"/>
      <c r="BI639" s="17">
        <v>0.14026751223761999</v>
      </c>
      <c r="BJ639" s="17">
        <v>8.1812054330188802E-2</v>
      </c>
      <c r="BK639" s="17">
        <v>0.114968297825346</v>
      </c>
      <c r="BL639" s="17">
        <v>0.18839059800337199</v>
      </c>
      <c r="BM639" s="17">
        <v>0.13252646443095001</v>
      </c>
      <c r="BN639" s="17"/>
      <c r="BO639" s="17">
        <v>8.8732477939753807E-2</v>
      </c>
      <c r="BP639" s="17">
        <v>0.12819133000164101</v>
      </c>
      <c r="BQ639" s="17">
        <v>9.7407851641757803E-2</v>
      </c>
      <c r="BR639" s="17">
        <v>0.15992462352935299</v>
      </c>
      <c r="BS639" s="17">
        <v>0.12667031327404199</v>
      </c>
      <c r="BT639" s="17">
        <v>0.10857651626329</v>
      </c>
      <c r="BU639" s="17"/>
      <c r="BV639" s="17">
        <v>9.1119415305093696E-2</v>
      </c>
      <c r="BW639" s="17">
        <v>6.4549417416160895E-2</v>
      </c>
      <c r="BX639" s="17"/>
      <c r="BY639" s="17">
        <v>5.7890931457088401E-2</v>
      </c>
      <c r="BZ639" s="17"/>
      <c r="CA639" s="17">
        <v>6.6377595955914401E-2</v>
      </c>
      <c r="CB639" s="17"/>
      <c r="CC639" s="17">
        <v>7.2007189490032195E-2</v>
      </c>
    </row>
    <row r="640" spans="2:81" x14ac:dyDescent="0.3">
      <c r="B640" t="s">
        <v>194</v>
      </c>
      <c r="C640" s="17">
        <v>0.42261040399577099</v>
      </c>
      <c r="D640" s="17">
        <v>0.45048915583419202</v>
      </c>
      <c r="E640" s="17">
        <v>0.39703960558380802</v>
      </c>
      <c r="F640" s="17"/>
      <c r="G640" s="17">
        <v>0.52305601987191797</v>
      </c>
      <c r="H640" s="17">
        <v>0.57344954717551699</v>
      </c>
      <c r="I640" s="17">
        <v>0.50241411636160904</v>
      </c>
      <c r="J640" s="17">
        <v>0.40523739194561698</v>
      </c>
      <c r="K640" s="17">
        <v>0.287407291404562</v>
      </c>
      <c r="L640" s="17">
        <v>0.27298632394049599</v>
      </c>
      <c r="M640" s="17"/>
      <c r="N640" s="17">
        <v>0.38950822764875498</v>
      </c>
      <c r="O640" s="17">
        <v>0.42193310700240799</v>
      </c>
      <c r="P640" s="17">
        <v>0.43841133429031598</v>
      </c>
      <c r="Q640" s="17">
        <v>0.44439673123557399</v>
      </c>
      <c r="R640" s="17"/>
      <c r="S640" s="17">
        <v>0.48846323405540498</v>
      </c>
      <c r="T640" s="17">
        <v>0.38257270843508401</v>
      </c>
      <c r="U640" s="17">
        <v>0.45510770657257998</v>
      </c>
      <c r="V640" s="17">
        <v>0.32116349241134601</v>
      </c>
      <c r="W640" s="17">
        <v>0.42096876592874499</v>
      </c>
      <c r="X640" s="17">
        <v>0.44238501155280902</v>
      </c>
      <c r="Y640" s="17">
        <v>0.432975966811871</v>
      </c>
      <c r="Z640" s="17">
        <v>0.50695636916560505</v>
      </c>
      <c r="AA640" s="17">
        <v>0.47973301587860301</v>
      </c>
      <c r="AB640" s="17">
        <v>0.40231053545502599</v>
      </c>
      <c r="AC640" s="17">
        <v>0.38033796821291399</v>
      </c>
      <c r="AD640" s="17">
        <v>0.232395259153896</v>
      </c>
      <c r="AE640" s="17"/>
      <c r="AF640" s="17">
        <v>0.52340004911257498</v>
      </c>
      <c r="AG640" s="17">
        <v>0.47400357087870199</v>
      </c>
      <c r="AH640" s="17">
        <v>0.41584745532808898</v>
      </c>
      <c r="AI640" s="17">
        <v>0.46238546228119098</v>
      </c>
      <c r="AJ640" s="17">
        <v>0.48269826280100198</v>
      </c>
      <c r="AK640" s="17">
        <v>0.32119518643256501</v>
      </c>
      <c r="AL640" s="17">
        <v>0.45978538848241302</v>
      </c>
      <c r="AM640" s="17">
        <v>0.310525977703695</v>
      </c>
      <c r="AN640" s="17">
        <v>0.35715322092264701</v>
      </c>
      <c r="AO640" s="17">
        <v>0.45751993621197201</v>
      </c>
      <c r="AP640" s="17">
        <v>0.46962923270239498</v>
      </c>
      <c r="AQ640" s="17">
        <v>0.429013730928135</v>
      </c>
      <c r="AR640" s="17">
        <v>0.47188822911631201</v>
      </c>
      <c r="AS640" s="17">
        <v>0.49981995657890899</v>
      </c>
      <c r="AT640" s="17">
        <v>0.33079239613195399</v>
      </c>
      <c r="AU640" s="17">
        <v>0.70372421183098</v>
      </c>
      <c r="AV640" s="17"/>
      <c r="AW640" s="17">
        <v>0.48309965143386002</v>
      </c>
      <c r="AX640" s="17">
        <v>0.33651847815394798</v>
      </c>
      <c r="AY640" s="17"/>
      <c r="AZ640" s="17">
        <v>0.44958871621532998</v>
      </c>
      <c r="BA640" s="17">
        <v>0.41660177618873401</v>
      </c>
      <c r="BB640" s="17"/>
      <c r="BC640" s="17">
        <v>0.48520217812008098</v>
      </c>
      <c r="BD640" s="17">
        <v>0.38055226541363701</v>
      </c>
      <c r="BE640" s="17"/>
      <c r="BF640" s="17">
        <v>0.53642671992567503</v>
      </c>
      <c r="BG640" s="17">
        <v>0.41346438826368698</v>
      </c>
      <c r="BH640" s="17"/>
      <c r="BI640" s="17">
        <v>0.36250028285125901</v>
      </c>
      <c r="BJ640" s="17">
        <v>0.56859780353371503</v>
      </c>
      <c r="BK640" s="17">
        <v>0.46003411954462797</v>
      </c>
      <c r="BL640" s="17">
        <v>0.302883670802372</v>
      </c>
      <c r="BM640" s="17">
        <v>0.34381791138214601</v>
      </c>
      <c r="BN640" s="17"/>
      <c r="BO640" s="17">
        <v>0.57579012805658103</v>
      </c>
      <c r="BP640" s="17">
        <v>0.42883148642017499</v>
      </c>
      <c r="BQ640" s="17">
        <v>0.51010551899652601</v>
      </c>
      <c r="BR640" s="17">
        <v>0.36400025256011997</v>
      </c>
      <c r="BS640" s="17">
        <v>0.305231881691926</v>
      </c>
      <c r="BT640" s="17">
        <v>0.32535769319165497</v>
      </c>
      <c r="BU640" s="17"/>
      <c r="BV640" s="17">
        <v>0.56886447043952904</v>
      </c>
      <c r="BW640" s="17">
        <v>0.56810320855835394</v>
      </c>
      <c r="BX640" s="17"/>
      <c r="BY640" s="17">
        <v>0.67473048112346301</v>
      </c>
      <c r="BZ640" s="17"/>
      <c r="CA640" s="17">
        <v>0.633704099085452</v>
      </c>
      <c r="CB640" s="17"/>
      <c r="CC640" s="17">
        <v>0.60511667328048602</v>
      </c>
    </row>
    <row r="641" spans="2:81" x14ac:dyDescent="0.3">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c r="CC641" s="17"/>
    </row>
    <row r="642" spans="2:81" x14ac:dyDescent="0.3">
      <c r="B642" s="6" t="s">
        <v>308</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c r="CB642" s="17"/>
      <c r="CC642" s="17"/>
    </row>
    <row r="643" spans="2:81" x14ac:dyDescent="0.3">
      <c r="B643" s="24" t="s">
        <v>94</v>
      </c>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c r="CC643" s="17"/>
    </row>
    <row r="644" spans="2:81" x14ac:dyDescent="0.3">
      <c r="B644" t="s">
        <v>230</v>
      </c>
      <c r="C644" s="17">
        <v>0.182969835364346</v>
      </c>
      <c r="D644" s="17">
        <v>0.207439213998413</v>
      </c>
      <c r="E644" s="17">
        <v>0.15879285879039301</v>
      </c>
      <c r="F644" s="17"/>
      <c r="G644" s="17">
        <v>0.224957109415095</v>
      </c>
      <c r="H644" s="17">
        <v>0.27386229698363601</v>
      </c>
      <c r="I644" s="17">
        <v>0.22228326730147499</v>
      </c>
      <c r="J644" s="17">
        <v>0.153496052208484</v>
      </c>
      <c r="K644" s="17">
        <v>0.116948711069894</v>
      </c>
      <c r="L644" s="17">
        <v>0.11734069392994299</v>
      </c>
      <c r="M644" s="17"/>
      <c r="N644" s="17">
        <v>0.211901174213597</v>
      </c>
      <c r="O644" s="17">
        <v>0.165797468548295</v>
      </c>
      <c r="P644" s="17">
        <v>0.17414173894111301</v>
      </c>
      <c r="Q644" s="17">
        <v>0.176457440725446</v>
      </c>
      <c r="R644" s="17"/>
      <c r="S644" s="17">
        <v>0.24927102555361499</v>
      </c>
      <c r="T644" s="17">
        <v>0.139695351420731</v>
      </c>
      <c r="U644" s="17">
        <v>0.16210781119223799</v>
      </c>
      <c r="V644" s="17">
        <v>0.212434106948824</v>
      </c>
      <c r="W644" s="17">
        <v>0.150976591373359</v>
      </c>
      <c r="X644" s="17">
        <v>0.22006690741295501</v>
      </c>
      <c r="Y644" s="17">
        <v>0.148918443950352</v>
      </c>
      <c r="Z644" s="17">
        <v>0.199189019579465</v>
      </c>
      <c r="AA644" s="17">
        <v>0.164874442679807</v>
      </c>
      <c r="AB644" s="17">
        <v>0.19811382952180501</v>
      </c>
      <c r="AC644" s="17">
        <v>0.147147304430222</v>
      </c>
      <c r="AD644" s="17">
        <v>0.140981812575798</v>
      </c>
      <c r="AE644" s="17"/>
      <c r="AF644" s="17">
        <v>0.51512484679552295</v>
      </c>
      <c r="AG644" s="17">
        <v>0.199755159985682</v>
      </c>
      <c r="AH644" s="17">
        <v>0.214228921370308</v>
      </c>
      <c r="AI644" s="17">
        <v>0.104595576675223</v>
      </c>
      <c r="AJ644" s="17">
        <v>0.18967873079859299</v>
      </c>
      <c r="AK644" s="17">
        <v>0.139465845137073</v>
      </c>
      <c r="AL644" s="17">
        <v>0.185882557090707</v>
      </c>
      <c r="AM644" s="17">
        <v>0.18811933143582399</v>
      </c>
      <c r="AN644" s="17">
        <v>0.107044252966777</v>
      </c>
      <c r="AO644" s="17">
        <v>0.27751033833630401</v>
      </c>
      <c r="AP644" s="17">
        <v>0.172398075764887</v>
      </c>
      <c r="AQ644" s="17">
        <v>0.21577618255221001</v>
      </c>
      <c r="AR644" s="17">
        <v>0.21270735664641799</v>
      </c>
      <c r="AS644" s="17">
        <v>0.149125078965405</v>
      </c>
      <c r="AT644" s="17">
        <v>0.20254873107862201</v>
      </c>
      <c r="AU644" s="17">
        <v>0.32008694989313702</v>
      </c>
      <c r="AV644" s="17"/>
      <c r="AW644" s="17">
        <v>0.19118363338215399</v>
      </c>
      <c r="AX644" s="17">
        <v>0.172359695530544</v>
      </c>
      <c r="AY644" s="17"/>
      <c r="AZ644" s="17">
        <v>0.205884765234677</v>
      </c>
      <c r="BA644" s="17">
        <v>0.17786620680172099</v>
      </c>
      <c r="BB644" s="17"/>
      <c r="BC644" s="17">
        <v>0.229446243472685</v>
      </c>
      <c r="BD644" s="17">
        <v>0.151131710531062</v>
      </c>
      <c r="BE644" s="17"/>
      <c r="BF644" s="17">
        <v>0.204060449070226</v>
      </c>
      <c r="BG644" s="17">
        <v>0.18127504245897699</v>
      </c>
      <c r="BH644" s="17"/>
      <c r="BI644" s="17">
        <v>0.14392453243330899</v>
      </c>
      <c r="BJ644" s="17">
        <v>0.22664369821323599</v>
      </c>
      <c r="BK644" s="17">
        <v>0.19497864360932901</v>
      </c>
      <c r="BL644" s="17">
        <v>0.12783583286738801</v>
      </c>
      <c r="BM644" s="17">
        <v>0.22379536022753699</v>
      </c>
      <c r="BN644" s="17"/>
      <c r="BO644" s="17">
        <v>0.24149886459994499</v>
      </c>
      <c r="BP644" s="17">
        <v>0.15722655294676199</v>
      </c>
      <c r="BQ644" s="17">
        <v>0.22468994375229501</v>
      </c>
      <c r="BR644" s="17">
        <v>0.15687470305364601</v>
      </c>
      <c r="BS644" s="17">
        <v>0.205731037372888</v>
      </c>
      <c r="BT644" s="17">
        <v>8.9433996839293997E-2</v>
      </c>
      <c r="BU644" s="17"/>
      <c r="BV644" s="17">
        <v>0.23082537011670101</v>
      </c>
      <c r="BW644" s="17">
        <v>0.21888782799849499</v>
      </c>
      <c r="BX644" s="17"/>
      <c r="BY644" s="17">
        <v>0.25844360709486602</v>
      </c>
      <c r="BZ644" s="17"/>
      <c r="CA644" s="17">
        <v>0.25180584700806202</v>
      </c>
      <c r="CB644" s="17"/>
      <c r="CC644" s="17">
        <v>0.24502863646940701</v>
      </c>
    </row>
    <row r="645" spans="2:81" x14ac:dyDescent="0.3">
      <c r="B645" t="s">
        <v>231</v>
      </c>
      <c r="C645" s="17">
        <v>0.35780446277751699</v>
      </c>
      <c r="D645" s="17">
        <v>0.33950636200194401</v>
      </c>
      <c r="E645" s="17">
        <v>0.37414442917153601</v>
      </c>
      <c r="F645" s="17"/>
      <c r="G645" s="17">
        <v>0.36716086374482099</v>
      </c>
      <c r="H645" s="17">
        <v>0.35430435803667398</v>
      </c>
      <c r="I645" s="17">
        <v>0.37287519168391198</v>
      </c>
      <c r="J645" s="17">
        <v>0.34762432882828198</v>
      </c>
      <c r="K645" s="17">
        <v>0.328239275977044</v>
      </c>
      <c r="L645" s="17">
        <v>0.37024373281299</v>
      </c>
      <c r="M645" s="17"/>
      <c r="N645" s="17">
        <v>0.37812501685362598</v>
      </c>
      <c r="O645" s="17">
        <v>0.377122399963981</v>
      </c>
      <c r="P645" s="17">
        <v>0.36037500806033501</v>
      </c>
      <c r="Q645" s="17">
        <v>0.31430627407039002</v>
      </c>
      <c r="R645" s="17"/>
      <c r="S645" s="17">
        <v>0.32990805740847801</v>
      </c>
      <c r="T645" s="17">
        <v>0.387208546169373</v>
      </c>
      <c r="U645" s="17">
        <v>0.39980554556243197</v>
      </c>
      <c r="V645" s="17">
        <v>0.283733290989505</v>
      </c>
      <c r="W645" s="17">
        <v>0.36945248511580098</v>
      </c>
      <c r="X645" s="17">
        <v>0.30009701927040999</v>
      </c>
      <c r="Y645" s="17">
        <v>0.36389521241371497</v>
      </c>
      <c r="Z645" s="17">
        <v>0.30446678020388901</v>
      </c>
      <c r="AA645" s="17">
        <v>0.38923541697071501</v>
      </c>
      <c r="AB645" s="17">
        <v>0.39616625302117903</v>
      </c>
      <c r="AC645" s="17">
        <v>0.41877566189947901</v>
      </c>
      <c r="AD645" s="17">
        <v>0.33984113232065399</v>
      </c>
      <c r="AE645" s="17"/>
      <c r="AF645" s="17">
        <v>9.6165996511710802E-2</v>
      </c>
      <c r="AG645" s="17">
        <v>0.36481452483773102</v>
      </c>
      <c r="AH645" s="17">
        <v>0.29091163418546301</v>
      </c>
      <c r="AI645" s="17">
        <v>0.33985575631343801</v>
      </c>
      <c r="AJ645" s="17">
        <v>0.359888438574192</v>
      </c>
      <c r="AK645" s="17">
        <v>0.38407454268254099</v>
      </c>
      <c r="AL645" s="17">
        <v>0.35117894104476199</v>
      </c>
      <c r="AM645" s="17">
        <v>0.36034752765288502</v>
      </c>
      <c r="AN645" s="17">
        <v>0.39679662086215101</v>
      </c>
      <c r="AO645" s="17">
        <v>0.30761310614120002</v>
      </c>
      <c r="AP645" s="17">
        <v>0.42739408001020202</v>
      </c>
      <c r="AQ645" s="17">
        <v>0.34781291065319397</v>
      </c>
      <c r="AR645" s="17">
        <v>0.40624325991960403</v>
      </c>
      <c r="AS645" s="17">
        <v>0.34668483493820201</v>
      </c>
      <c r="AT645" s="17">
        <v>0.41430590425059399</v>
      </c>
      <c r="AU645" s="17">
        <v>0.33487983986756598</v>
      </c>
      <c r="AV645" s="17"/>
      <c r="AW645" s="17">
        <v>0.36198417063612198</v>
      </c>
      <c r="AX645" s="17">
        <v>0.35186458693518702</v>
      </c>
      <c r="AY645" s="17"/>
      <c r="AZ645" s="17">
        <v>0.37193407709485099</v>
      </c>
      <c r="BA645" s="17">
        <v>0.35465750559209702</v>
      </c>
      <c r="BB645" s="17"/>
      <c r="BC645" s="17">
        <v>0.37386991202882502</v>
      </c>
      <c r="BD645" s="17">
        <v>0.34798477274079298</v>
      </c>
      <c r="BE645" s="17"/>
      <c r="BF645" s="17">
        <v>0.41305216889349899</v>
      </c>
      <c r="BG645" s="17">
        <v>0.353364884979115</v>
      </c>
      <c r="BH645" s="17"/>
      <c r="BI645" s="17">
        <v>0.31189006720157098</v>
      </c>
      <c r="BJ645" s="17">
        <v>0.421547869938803</v>
      </c>
      <c r="BK645" s="17">
        <v>0.40039218600985299</v>
      </c>
      <c r="BL645" s="17">
        <v>0.31232140412751103</v>
      </c>
      <c r="BM645" s="17">
        <v>0.341983613237892</v>
      </c>
      <c r="BN645" s="17"/>
      <c r="BO645" s="17">
        <v>0.42665625799429902</v>
      </c>
      <c r="BP645" s="17">
        <v>0.34143666088330898</v>
      </c>
      <c r="BQ645" s="17">
        <v>0.339750579551304</v>
      </c>
      <c r="BR645" s="17">
        <v>0.32892853472465999</v>
      </c>
      <c r="BS645" s="17">
        <v>0.40890728207577198</v>
      </c>
      <c r="BT645" s="17">
        <v>0.36542784239578502</v>
      </c>
      <c r="BU645" s="17"/>
      <c r="BV645" s="17">
        <v>0.434547751231532</v>
      </c>
      <c r="BW645" s="17">
        <v>0.397436606683092</v>
      </c>
      <c r="BX645" s="17"/>
      <c r="BY645" s="17">
        <v>0.39059701667400698</v>
      </c>
      <c r="BZ645" s="17"/>
      <c r="CA645" s="17">
        <v>0.46668279079577701</v>
      </c>
      <c r="CB645" s="17"/>
      <c r="CC645" s="17">
        <v>0.42800790810760297</v>
      </c>
    </row>
    <row r="646" spans="2:81" x14ac:dyDescent="0.3">
      <c r="B646" t="s">
        <v>232</v>
      </c>
      <c r="C646" s="17">
        <v>0.25095232077538698</v>
      </c>
      <c r="D646" s="17">
        <v>0.24707234780179799</v>
      </c>
      <c r="E646" s="17">
        <v>0.25573059287587502</v>
      </c>
      <c r="F646" s="17"/>
      <c r="G646" s="17">
        <v>0.25192713855459398</v>
      </c>
      <c r="H646" s="17">
        <v>0.22115608090258601</v>
      </c>
      <c r="I646" s="17">
        <v>0.22788047617957199</v>
      </c>
      <c r="J646" s="17">
        <v>0.28140836175040901</v>
      </c>
      <c r="K646" s="17">
        <v>0.27327526021235399</v>
      </c>
      <c r="L646" s="17">
        <v>0.25357866023818598</v>
      </c>
      <c r="M646" s="17"/>
      <c r="N646" s="17">
        <v>0.21622270563170801</v>
      </c>
      <c r="O646" s="17">
        <v>0.25993789381747201</v>
      </c>
      <c r="P646" s="17">
        <v>0.23913112454514199</v>
      </c>
      <c r="Q646" s="17">
        <v>0.29151957623947999</v>
      </c>
      <c r="R646" s="17"/>
      <c r="S646" s="17">
        <v>0.246006894100955</v>
      </c>
      <c r="T646" s="17">
        <v>0.25702662660608599</v>
      </c>
      <c r="U646" s="17">
        <v>0.26762790305161499</v>
      </c>
      <c r="V646" s="17">
        <v>0.23619902960285799</v>
      </c>
      <c r="W646" s="17">
        <v>0.27156684243604101</v>
      </c>
      <c r="X646" s="17">
        <v>0.23396695919480501</v>
      </c>
      <c r="Y646" s="17">
        <v>0.27166375651110097</v>
      </c>
      <c r="Z646" s="17">
        <v>0.22973034174229401</v>
      </c>
      <c r="AA646" s="17">
        <v>0.264796305455273</v>
      </c>
      <c r="AB646" s="17">
        <v>0.22915423742083199</v>
      </c>
      <c r="AC646" s="17">
        <v>0.26879308294585602</v>
      </c>
      <c r="AD646" s="17">
        <v>0.208335740149069</v>
      </c>
      <c r="AE646" s="17"/>
      <c r="AF646" s="17">
        <v>0</v>
      </c>
      <c r="AG646" s="17">
        <v>0.27907721447498801</v>
      </c>
      <c r="AH646" s="17">
        <v>0.25231059190100602</v>
      </c>
      <c r="AI646" s="17">
        <v>0.27553291347676601</v>
      </c>
      <c r="AJ646" s="17">
        <v>0.25073393824076201</v>
      </c>
      <c r="AK646" s="17">
        <v>0.28037076384846699</v>
      </c>
      <c r="AL646" s="17">
        <v>0.24121529957066401</v>
      </c>
      <c r="AM646" s="17">
        <v>0.22883726998364501</v>
      </c>
      <c r="AN646" s="17">
        <v>0.305591953126162</v>
      </c>
      <c r="AO646" s="17">
        <v>0.232900097734839</v>
      </c>
      <c r="AP646" s="17">
        <v>0.21225060500316001</v>
      </c>
      <c r="AQ646" s="17">
        <v>0.23506256211804999</v>
      </c>
      <c r="AR646" s="17">
        <v>0.22527544569616401</v>
      </c>
      <c r="AS646" s="17">
        <v>0.22387475072701399</v>
      </c>
      <c r="AT646" s="17">
        <v>0.20403924249694499</v>
      </c>
      <c r="AU646" s="17">
        <v>0.204182952929432</v>
      </c>
      <c r="AV646" s="17"/>
      <c r="AW646" s="17">
        <v>0.248077335344249</v>
      </c>
      <c r="AX646" s="17">
        <v>0.25580033802409902</v>
      </c>
      <c r="AY646" s="17"/>
      <c r="AZ646" s="17">
        <v>0.23776116114360901</v>
      </c>
      <c r="BA646" s="17">
        <v>0.25389026470329101</v>
      </c>
      <c r="BB646" s="17"/>
      <c r="BC646" s="17">
        <v>0.21810932171601</v>
      </c>
      <c r="BD646" s="17">
        <v>0.27067663800356601</v>
      </c>
      <c r="BE646" s="17"/>
      <c r="BF646" s="17">
        <v>0.24100593361704001</v>
      </c>
      <c r="BG646" s="17">
        <v>0.25175158942755099</v>
      </c>
      <c r="BH646" s="17"/>
      <c r="BI646" s="17">
        <v>0.266172507627843</v>
      </c>
      <c r="BJ646" s="17">
        <v>0.22081492376435499</v>
      </c>
      <c r="BK646" s="17">
        <v>0.197528945354288</v>
      </c>
      <c r="BL646" s="17">
        <v>0.28040603481271698</v>
      </c>
      <c r="BM646" s="17">
        <v>0.26622873698020999</v>
      </c>
      <c r="BN646" s="17"/>
      <c r="BO646" s="17">
        <v>0.20057463233791001</v>
      </c>
      <c r="BP646" s="17">
        <v>0.26594397920101798</v>
      </c>
      <c r="BQ646" s="17">
        <v>0.24057103851276701</v>
      </c>
      <c r="BR646" s="17">
        <v>0.26354584069223203</v>
      </c>
      <c r="BS646" s="17">
        <v>0.21238987352264299</v>
      </c>
      <c r="BT646" s="17">
        <v>0.28890682132112</v>
      </c>
      <c r="BU646" s="17"/>
      <c r="BV646" s="17">
        <v>0.20413537340846299</v>
      </c>
      <c r="BW646" s="17">
        <v>0.251750977760688</v>
      </c>
      <c r="BX646" s="17"/>
      <c r="BY646" s="17">
        <v>0.26128290060353399</v>
      </c>
      <c r="BZ646" s="17"/>
      <c r="CA646" s="17">
        <v>0.18793943114976</v>
      </c>
      <c r="CB646" s="17"/>
      <c r="CC646" s="17">
        <v>0.21935186471280399</v>
      </c>
    </row>
    <row r="647" spans="2:81" x14ac:dyDescent="0.3">
      <c r="B647" t="s">
        <v>233</v>
      </c>
      <c r="C647" s="17">
        <v>9.8477988253009796E-2</v>
      </c>
      <c r="D647" s="17">
        <v>0.104145021145495</v>
      </c>
      <c r="E647" s="17">
        <v>9.3333029819704497E-2</v>
      </c>
      <c r="F647" s="17"/>
      <c r="G647" s="17">
        <v>5.7626029587694902E-2</v>
      </c>
      <c r="H647" s="17">
        <v>6.1335978337577098E-2</v>
      </c>
      <c r="I647" s="17">
        <v>8.3571646345126399E-2</v>
      </c>
      <c r="J647" s="17">
        <v>0.10541774871347601</v>
      </c>
      <c r="K647" s="17">
        <v>0.14342759158465301</v>
      </c>
      <c r="L647" s="17">
        <v>0.132271656139024</v>
      </c>
      <c r="M647" s="17"/>
      <c r="N647" s="17">
        <v>0.10428235663627999</v>
      </c>
      <c r="O647" s="17">
        <v>0.10485214441471399</v>
      </c>
      <c r="P647" s="17">
        <v>0.106696069414054</v>
      </c>
      <c r="Q647" s="17">
        <v>7.5570808090425004E-2</v>
      </c>
      <c r="R647" s="17"/>
      <c r="S647" s="17">
        <v>8.1537813345681706E-2</v>
      </c>
      <c r="T647" s="17">
        <v>0.102467625706971</v>
      </c>
      <c r="U647" s="17">
        <v>8.5154516034529004E-2</v>
      </c>
      <c r="V647" s="17">
        <v>0.13740716043207901</v>
      </c>
      <c r="W647" s="17">
        <v>7.7660842472767E-2</v>
      </c>
      <c r="X647" s="17">
        <v>0.11957151604363001</v>
      </c>
      <c r="Y647" s="17">
        <v>9.8954462161410198E-2</v>
      </c>
      <c r="Z647" s="17">
        <v>0.14476581370053301</v>
      </c>
      <c r="AA647" s="17">
        <v>8.8284094033050806E-2</v>
      </c>
      <c r="AB647" s="17">
        <v>8.7770012184470794E-2</v>
      </c>
      <c r="AC647" s="17">
        <v>6.85603872880962E-2</v>
      </c>
      <c r="AD647" s="17">
        <v>0.12042919222814</v>
      </c>
      <c r="AE647" s="17"/>
      <c r="AF647" s="17">
        <v>0</v>
      </c>
      <c r="AG647" s="17">
        <v>4.4965870088800097E-2</v>
      </c>
      <c r="AH647" s="17">
        <v>0.110553867006998</v>
      </c>
      <c r="AI647" s="17">
        <v>6.0787072906032802E-2</v>
      </c>
      <c r="AJ647" s="17">
        <v>7.8616518053216802E-2</v>
      </c>
      <c r="AK647" s="17">
        <v>0.11715104799411</v>
      </c>
      <c r="AL647" s="17">
        <v>0.11868255993344699</v>
      </c>
      <c r="AM647" s="17">
        <v>0.11284410060035099</v>
      </c>
      <c r="AN647" s="17">
        <v>8.7153819551174003E-2</v>
      </c>
      <c r="AO647" s="17">
        <v>0.109280073600761</v>
      </c>
      <c r="AP647" s="17">
        <v>0.10313430445246501</v>
      </c>
      <c r="AQ647" s="17">
        <v>0.123355568402343</v>
      </c>
      <c r="AR647" s="17">
        <v>6.9779273560756805E-2</v>
      </c>
      <c r="AS647" s="17">
        <v>0.15327593420407701</v>
      </c>
      <c r="AT647" s="17">
        <v>9.2399580377078905E-2</v>
      </c>
      <c r="AU647" s="17">
        <v>8.6619860653145198E-2</v>
      </c>
      <c r="AV647" s="17"/>
      <c r="AW647" s="17">
        <v>9.8490157335731701E-2</v>
      </c>
      <c r="AX647" s="17">
        <v>9.7943283649532198E-2</v>
      </c>
      <c r="AY647" s="17"/>
      <c r="AZ647" s="17">
        <v>6.4405000143317098E-2</v>
      </c>
      <c r="BA647" s="17">
        <v>0.106066747036678</v>
      </c>
      <c r="BB647" s="17"/>
      <c r="BC647" s="17">
        <v>7.6895193380395202E-2</v>
      </c>
      <c r="BD647" s="17">
        <v>0.113575054333777</v>
      </c>
      <c r="BE647" s="17"/>
      <c r="BF647" s="17">
        <v>5.3836401723792802E-2</v>
      </c>
      <c r="BG647" s="17">
        <v>0.102065282828182</v>
      </c>
      <c r="BH647" s="17"/>
      <c r="BI647" s="17">
        <v>0.166658141585663</v>
      </c>
      <c r="BJ647" s="17">
        <v>6.3515440970399198E-2</v>
      </c>
      <c r="BK647" s="17">
        <v>0.10286506319745101</v>
      </c>
      <c r="BL647" s="17">
        <v>0.11425426204686499</v>
      </c>
      <c r="BM647" s="17">
        <v>7.2691415035938997E-2</v>
      </c>
      <c r="BN647" s="17"/>
      <c r="BO647" s="17">
        <v>6.6763600087130295E-2</v>
      </c>
      <c r="BP647" s="17">
        <v>0.13591631993572201</v>
      </c>
      <c r="BQ647" s="17">
        <v>0.104909948166492</v>
      </c>
      <c r="BR647" s="17">
        <v>0.12822072357699901</v>
      </c>
      <c r="BS647" s="17">
        <v>6.6025883835196197E-2</v>
      </c>
      <c r="BT647" s="17">
        <v>7.9011827211538099E-2</v>
      </c>
      <c r="BU647" s="17"/>
      <c r="BV647" s="17">
        <v>6.8120290767028205E-2</v>
      </c>
      <c r="BW647" s="17">
        <v>5.4974690235881599E-2</v>
      </c>
      <c r="BX647" s="17"/>
      <c r="BY647" s="17">
        <v>4.7710873708578301E-2</v>
      </c>
      <c r="BZ647" s="17"/>
      <c r="CA647" s="17">
        <v>5.1930860638512003E-2</v>
      </c>
      <c r="CB647" s="17"/>
      <c r="CC647" s="17">
        <v>6.11333660073392E-2</v>
      </c>
    </row>
    <row r="648" spans="2:81" x14ac:dyDescent="0.3">
      <c r="B648" t="s">
        <v>234</v>
      </c>
      <c r="C648" s="17">
        <v>3.5226030171725299E-2</v>
      </c>
      <c r="D648" s="17">
        <v>4.420398153789E-2</v>
      </c>
      <c r="E648" s="17">
        <v>2.6598762286777999E-2</v>
      </c>
      <c r="F648" s="17"/>
      <c r="G648" s="17">
        <v>1.8300001157882499E-2</v>
      </c>
      <c r="H648" s="17">
        <v>1.7214835482637799E-2</v>
      </c>
      <c r="I648" s="17">
        <v>3.1751327003484597E-2</v>
      </c>
      <c r="J648" s="17">
        <v>3.7154568762805797E-2</v>
      </c>
      <c r="K648" s="17">
        <v>7.0515053824352206E-2</v>
      </c>
      <c r="L648" s="17">
        <v>3.87736484921756E-2</v>
      </c>
      <c r="M648" s="17"/>
      <c r="N648" s="17">
        <v>2.9507986277954201E-2</v>
      </c>
      <c r="O648" s="17">
        <v>1.8405940800821901E-2</v>
      </c>
      <c r="P648" s="17">
        <v>5.0497955331461397E-2</v>
      </c>
      <c r="Q648" s="17">
        <v>4.5730448545742403E-2</v>
      </c>
      <c r="R648" s="17"/>
      <c r="S648" s="17">
        <v>2.1344221939796501E-2</v>
      </c>
      <c r="T648" s="17">
        <v>4.6108568850820597E-2</v>
      </c>
      <c r="U648" s="17">
        <v>3.4540542206673998E-2</v>
      </c>
      <c r="V648" s="17">
        <v>3.0170659475927598E-2</v>
      </c>
      <c r="W648" s="17">
        <v>2.61684518207453E-2</v>
      </c>
      <c r="X648" s="17">
        <v>3.6683056479472002E-2</v>
      </c>
      <c r="Y648" s="17">
        <v>4.38979731038035E-2</v>
      </c>
      <c r="Z648" s="17">
        <v>2.4691736052412799E-2</v>
      </c>
      <c r="AA648" s="17">
        <v>2.5225062533323898E-2</v>
      </c>
      <c r="AB648" s="17">
        <v>4.2841349927406201E-2</v>
      </c>
      <c r="AC648" s="17">
        <v>2.5675842338533102E-2</v>
      </c>
      <c r="AD648" s="17">
        <v>0.107280723238599</v>
      </c>
      <c r="AE648" s="17"/>
      <c r="AF648" s="17">
        <v>0.104423181261926</v>
      </c>
      <c r="AG648" s="17">
        <v>3.1728305507709997E-2</v>
      </c>
      <c r="AH648" s="17">
        <v>1.5936932087281801E-2</v>
      </c>
      <c r="AI648" s="17">
        <v>6.0738423627504902E-2</v>
      </c>
      <c r="AJ648" s="17">
        <v>4.2452201305170002E-2</v>
      </c>
      <c r="AK648" s="17">
        <v>4.3244556213477697E-2</v>
      </c>
      <c r="AL648" s="17">
        <v>3.0952909764345799E-2</v>
      </c>
      <c r="AM648" s="17">
        <v>2.5537495069939801E-2</v>
      </c>
      <c r="AN648" s="17">
        <v>4.96842728251886E-2</v>
      </c>
      <c r="AO648" s="17">
        <v>2.9544249230066402E-2</v>
      </c>
      <c r="AP648" s="17">
        <v>4.20239126036464E-2</v>
      </c>
      <c r="AQ648" s="17">
        <v>4.2544433778094998E-2</v>
      </c>
      <c r="AR648" s="17">
        <v>3.29188849484797E-2</v>
      </c>
      <c r="AS648" s="17">
        <v>6.7070450434792997E-2</v>
      </c>
      <c r="AT648" s="17">
        <v>0</v>
      </c>
      <c r="AU648" s="17">
        <v>1.05398797462803E-2</v>
      </c>
      <c r="AV648" s="17"/>
      <c r="AW648" s="17">
        <v>3.3740040584493002E-2</v>
      </c>
      <c r="AX648" s="17">
        <v>3.5226233657303999E-2</v>
      </c>
      <c r="AY648" s="17"/>
      <c r="AZ648" s="17">
        <v>4.5055586458543601E-2</v>
      </c>
      <c r="BA648" s="17">
        <v>3.3036784797324498E-2</v>
      </c>
      <c r="BB648" s="17"/>
      <c r="BC648" s="17">
        <v>3.2597881158849602E-2</v>
      </c>
      <c r="BD648" s="17">
        <v>3.6869027790244202E-2</v>
      </c>
      <c r="BE648" s="17"/>
      <c r="BF648" s="17">
        <v>3.5114235867410901E-2</v>
      </c>
      <c r="BG648" s="17">
        <v>3.5235013703283601E-2</v>
      </c>
      <c r="BH648" s="17"/>
      <c r="BI648" s="17">
        <v>3.1798160518024199E-2</v>
      </c>
      <c r="BJ648" s="17">
        <v>1.5865830606413198E-2</v>
      </c>
      <c r="BK648" s="17">
        <v>2.27894952236894E-2</v>
      </c>
      <c r="BL648" s="17">
        <v>8.5710247873791306E-2</v>
      </c>
      <c r="BM648" s="17">
        <v>3.0964522342355898E-2</v>
      </c>
      <c r="BN648" s="17"/>
      <c r="BO648" s="17">
        <v>1.0168033949723401E-2</v>
      </c>
      <c r="BP648" s="17">
        <v>2.5951089323645499E-2</v>
      </c>
      <c r="BQ648" s="17">
        <v>3.1723493264949602E-2</v>
      </c>
      <c r="BR648" s="17">
        <v>6.8498154497287495E-2</v>
      </c>
      <c r="BS648" s="17">
        <v>3.3486620733769901E-2</v>
      </c>
      <c r="BT648" s="17">
        <v>2.2775771379113002E-2</v>
      </c>
      <c r="BU648" s="17"/>
      <c r="BV648" s="17">
        <v>1.17007253287291E-2</v>
      </c>
      <c r="BW648" s="17">
        <v>2.3590974211697702E-2</v>
      </c>
      <c r="BX648" s="17"/>
      <c r="BY648" s="17">
        <v>1.5250228154608801E-2</v>
      </c>
      <c r="BZ648" s="17"/>
      <c r="CA648" s="17">
        <v>7.6427623219984904E-3</v>
      </c>
      <c r="CB648" s="17"/>
      <c r="CC648" s="17">
        <v>6.1498250591774098E-3</v>
      </c>
    </row>
    <row r="649" spans="2:81" x14ac:dyDescent="0.3">
      <c r="B649" t="s">
        <v>92</v>
      </c>
      <c r="C649" s="17">
        <v>7.4569362658015295E-2</v>
      </c>
      <c r="D649" s="17">
        <v>5.76330735144596E-2</v>
      </c>
      <c r="E649" s="17">
        <v>9.1400327055713396E-2</v>
      </c>
      <c r="F649" s="17"/>
      <c r="G649" s="17">
        <v>8.0028857539912304E-2</v>
      </c>
      <c r="H649" s="17">
        <v>7.2126450256888602E-2</v>
      </c>
      <c r="I649" s="17">
        <v>6.1638091486430797E-2</v>
      </c>
      <c r="J649" s="17">
        <v>7.48989397365427E-2</v>
      </c>
      <c r="K649" s="17">
        <v>6.7594107331702596E-2</v>
      </c>
      <c r="L649" s="17">
        <v>8.7791608387681505E-2</v>
      </c>
      <c r="M649" s="17"/>
      <c r="N649" s="17">
        <v>5.9960760386834601E-2</v>
      </c>
      <c r="O649" s="17">
        <v>7.3884152454715704E-2</v>
      </c>
      <c r="P649" s="17">
        <v>6.9158103707895699E-2</v>
      </c>
      <c r="Q649" s="17">
        <v>9.6415452328516296E-2</v>
      </c>
      <c r="R649" s="17"/>
      <c r="S649" s="17">
        <v>7.1931987651474502E-2</v>
      </c>
      <c r="T649" s="17">
        <v>6.7493281246018694E-2</v>
      </c>
      <c r="U649" s="17">
        <v>5.0763681952511103E-2</v>
      </c>
      <c r="V649" s="17">
        <v>0.100055752550807</v>
      </c>
      <c r="W649" s="17">
        <v>0.104174786781286</v>
      </c>
      <c r="X649" s="17">
        <v>8.9614541598727906E-2</v>
      </c>
      <c r="Y649" s="17">
        <v>7.2670151859619198E-2</v>
      </c>
      <c r="Z649" s="17">
        <v>9.7156308721406501E-2</v>
      </c>
      <c r="AA649" s="17">
        <v>6.75846783278303E-2</v>
      </c>
      <c r="AB649" s="17">
        <v>4.5954317924307597E-2</v>
      </c>
      <c r="AC649" s="17">
        <v>7.1047721097813196E-2</v>
      </c>
      <c r="AD649" s="17">
        <v>8.3131399487738802E-2</v>
      </c>
      <c r="AE649" s="17"/>
      <c r="AF649" s="17">
        <v>0.284285975430841</v>
      </c>
      <c r="AG649" s="17">
        <v>7.9658925105088998E-2</v>
      </c>
      <c r="AH649" s="17">
        <v>0.116058053448944</v>
      </c>
      <c r="AI649" s="17">
        <v>0.158490257001036</v>
      </c>
      <c r="AJ649" s="17">
        <v>7.8630173028066103E-2</v>
      </c>
      <c r="AK649" s="17">
        <v>3.5693244124331398E-2</v>
      </c>
      <c r="AL649" s="17">
        <v>7.2087732596074205E-2</v>
      </c>
      <c r="AM649" s="17">
        <v>8.4314275257355104E-2</v>
      </c>
      <c r="AN649" s="17">
        <v>5.3729080668547501E-2</v>
      </c>
      <c r="AO649" s="17">
        <v>4.3152134956829902E-2</v>
      </c>
      <c r="AP649" s="17">
        <v>4.2799022165640098E-2</v>
      </c>
      <c r="AQ649" s="17">
        <v>3.5448342496108898E-2</v>
      </c>
      <c r="AR649" s="17">
        <v>5.3075779228577598E-2</v>
      </c>
      <c r="AS649" s="17">
        <v>5.9968950730508799E-2</v>
      </c>
      <c r="AT649" s="17">
        <v>8.6706541796760406E-2</v>
      </c>
      <c r="AU649" s="17">
        <v>4.3690516910438897E-2</v>
      </c>
      <c r="AV649" s="17"/>
      <c r="AW649" s="17">
        <v>6.6524662717249702E-2</v>
      </c>
      <c r="AX649" s="17">
        <v>8.6805862203334097E-2</v>
      </c>
      <c r="AY649" s="17"/>
      <c r="AZ649" s="17">
        <v>7.4959409925001802E-2</v>
      </c>
      <c r="BA649" s="17">
        <v>7.4482491068888504E-2</v>
      </c>
      <c r="BB649" s="17"/>
      <c r="BC649" s="17">
        <v>6.9081448243235102E-2</v>
      </c>
      <c r="BD649" s="17">
        <v>7.9762796600557295E-2</v>
      </c>
      <c r="BE649" s="17"/>
      <c r="BF649" s="17">
        <v>5.2930810828031402E-2</v>
      </c>
      <c r="BG649" s="17">
        <v>7.6308186602891806E-2</v>
      </c>
      <c r="BH649" s="17"/>
      <c r="BI649" s="17">
        <v>7.9556590633590496E-2</v>
      </c>
      <c r="BJ649" s="17">
        <v>5.16122365067938E-2</v>
      </c>
      <c r="BK649" s="17">
        <v>8.14456666053886E-2</v>
      </c>
      <c r="BL649" s="17">
        <v>7.9472218271728207E-2</v>
      </c>
      <c r="BM649" s="17">
        <v>6.43363521760663E-2</v>
      </c>
      <c r="BN649" s="17"/>
      <c r="BO649" s="17">
        <v>5.4338611030992398E-2</v>
      </c>
      <c r="BP649" s="17">
        <v>7.3525397709543305E-2</v>
      </c>
      <c r="BQ649" s="17">
        <v>5.8354996752192197E-2</v>
      </c>
      <c r="BR649" s="17">
        <v>5.3932043455175702E-2</v>
      </c>
      <c r="BS649" s="17">
        <v>7.3459302459730799E-2</v>
      </c>
      <c r="BT649" s="17">
        <v>0.15444374085314999</v>
      </c>
      <c r="BU649" s="17"/>
      <c r="BV649" s="17">
        <v>5.0670489147547203E-2</v>
      </c>
      <c r="BW649" s="17">
        <v>5.3358923110144701E-2</v>
      </c>
      <c r="BX649" s="17"/>
      <c r="BY649" s="17">
        <v>2.67153737644059E-2</v>
      </c>
      <c r="BZ649" s="17"/>
      <c r="CA649" s="17">
        <v>3.3998308085890702E-2</v>
      </c>
      <c r="CB649" s="17"/>
      <c r="CC649" s="17">
        <v>4.0328399643669702E-2</v>
      </c>
    </row>
    <row r="650" spans="2:81" x14ac:dyDescent="0.3">
      <c r="B650" t="s">
        <v>192</v>
      </c>
      <c r="C650" s="17">
        <v>0.54077429814186295</v>
      </c>
      <c r="D650" s="17">
        <v>0.54694557600035798</v>
      </c>
      <c r="E650" s="17">
        <v>0.53293728796192896</v>
      </c>
      <c r="F650" s="17"/>
      <c r="G650" s="17">
        <v>0.59211797315991599</v>
      </c>
      <c r="H650" s="17">
        <v>0.62816665502030999</v>
      </c>
      <c r="I650" s="17">
        <v>0.595158458985386</v>
      </c>
      <c r="J650" s="17">
        <v>0.50112038103676604</v>
      </c>
      <c r="K650" s="17">
        <v>0.44518798704693802</v>
      </c>
      <c r="L650" s="17">
        <v>0.48758442674293301</v>
      </c>
      <c r="M650" s="17"/>
      <c r="N650" s="17">
        <v>0.59002619106722298</v>
      </c>
      <c r="O650" s="17">
        <v>0.54291986851227603</v>
      </c>
      <c r="P650" s="17">
        <v>0.53451674700144802</v>
      </c>
      <c r="Q650" s="17">
        <v>0.49076371479583603</v>
      </c>
      <c r="R650" s="17"/>
      <c r="S650" s="17">
        <v>0.57917908296209197</v>
      </c>
      <c r="T650" s="17">
        <v>0.52690389759010403</v>
      </c>
      <c r="U650" s="17">
        <v>0.56191335675467002</v>
      </c>
      <c r="V650" s="17">
        <v>0.49616739793832898</v>
      </c>
      <c r="W650" s="17">
        <v>0.52042907648916004</v>
      </c>
      <c r="X650" s="17">
        <v>0.52016392668336497</v>
      </c>
      <c r="Y650" s="17">
        <v>0.51281365636406695</v>
      </c>
      <c r="Z650" s="17">
        <v>0.50365579978335395</v>
      </c>
      <c r="AA650" s="17">
        <v>0.55410985965052195</v>
      </c>
      <c r="AB650" s="17">
        <v>0.59428008254298303</v>
      </c>
      <c r="AC650" s="17">
        <v>0.56592296632970196</v>
      </c>
      <c r="AD650" s="17">
        <v>0.480822944896453</v>
      </c>
      <c r="AE650" s="17"/>
      <c r="AF650" s="17">
        <v>0.61129084330723404</v>
      </c>
      <c r="AG650" s="17">
        <v>0.56456968482341297</v>
      </c>
      <c r="AH650" s="17">
        <v>0.50514055555576998</v>
      </c>
      <c r="AI650" s="17">
        <v>0.44445133298866102</v>
      </c>
      <c r="AJ650" s="17">
        <v>0.54956716937278505</v>
      </c>
      <c r="AK650" s="17">
        <v>0.52354038781961398</v>
      </c>
      <c r="AL650" s="17">
        <v>0.53706149813546999</v>
      </c>
      <c r="AM650" s="17">
        <v>0.54846685908870896</v>
      </c>
      <c r="AN650" s="17">
        <v>0.50384087382892795</v>
      </c>
      <c r="AO650" s="17">
        <v>0.58512344447750397</v>
      </c>
      <c r="AP650" s="17">
        <v>0.59979215577508904</v>
      </c>
      <c r="AQ650" s="17">
        <v>0.56358909320540396</v>
      </c>
      <c r="AR650" s="17">
        <v>0.61895061656602202</v>
      </c>
      <c r="AS650" s="17">
        <v>0.49580991390360701</v>
      </c>
      <c r="AT650" s="17">
        <v>0.61685463532921603</v>
      </c>
      <c r="AU650" s="17">
        <v>0.65496678976070299</v>
      </c>
      <c r="AV650" s="17"/>
      <c r="AW650" s="17">
        <v>0.55316780401827603</v>
      </c>
      <c r="AX650" s="17">
        <v>0.52422428246573105</v>
      </c>
      <c r="AY650" s="17"/>
      <c r="AZ650" s="17">
        <v>0.57781884232952796</v>
      </c>
      <c r="BA650" s="17">
        <v>0.53252371239381802</v>
      </c>
      <c r="BB650" s="17"/>
      <c r="BC650" s="17">
        <v>0.60331615550150997</v>
      </c>
      <c r="BD650" s="17">
        <v>0.49911648327185598</v>
      </c>
      <c r="BE650" s="17"/>
      <c r="BF650" s="17">
        <v>0.61711261796372496</v>
      </c>
      <c r="BG650" s="17">
        <v>0.53463992743809197</v>
      </c>
      <c r="BH650" s="17"/>
      <c r="BI650" s="17">
        <v>0.45581459963488002</v>
      </c>
      <c r="BJ650" s="17">
        <v>0.64819156815203804</v>
      </c>
      <c r="BK650" s="17">
        <v>0.59537082961918297</v>
      </c>
      <c r="BL650" s="17">
        <v>0.440157236994899</v>
      </c>
      <c r="BM650" s="17">
        <v>0.56577897346542905</v>
      </c>
      <c r="BN650" s="17"/>
      <c r="BO650" s="17">
        <v>0.66815512259424403</v>
      </c>
      <c r="BP650" s="17">
        <v>0.49866321383007101</v>
      </c>
      <c r="BQ650" s="17">
        <v>0.56444052330359895</v>
      </c>
      <c r="BR650" s="17">
        <v>0.48580323777830597</v>
      </c>
      <c r="BS650" s="17">
        <v>0.61463831944865999</v>
      </c>
      <c r="BT650" s="17">
        <v>0.454861839235079</v>
      </c>
      <c r="BU650" s="17"/>
      <c r="BV650" s="17">
        <v>0.66537312134823301</v>
      </c>
      <c r="BW650" s="17">
        <v>0.61632443468158804</v>
      </c>
      <c r="BX650" s="17"/>
      <c r="BY650" s="17">
        <v>0.64904062376887395</v>
      </c>
      <c r="BZ650" s="17"/>
      <c r="CA650" s="17">
        <v>0.71848863780383898</v>
      </c>
      <c r="CB650" s="17"/>
      <c r="CC650" s="17">
        <v>0.67303654457701001</v>
      </c>
    </row>
    <row r="651" spans="2:81" x14ac:dyDescent="0.3">
      <c r="B651" t="s">
        <v>193</v>
      </c>
      <c r="C651" s="17">
        <v>0.133704018424735</v>
      </c>
      <c r="D651" s="17">
        <v>0.148349002683385</v>
      </c>
      <c r="E651" s="17">
        <v>0.119931792106482</v>
      </c>
      <c r="F651" s="17"/>
      <c r="G651" s="17">
        <v>7.5926030745577397E-2</v>
      </c>
      <c r="H651" s="17">
        <v>7.8550813820214893E-2</v>
      </c>
      <c r="I651" s="17">
        <v>0.115322973348611</v>
      </c>
      <c r="J651" s="17">
        <v>0.14257231747628199</v>
      </c>
      <c r="K651" s="17">
        <v>0.21394264540900501</v>
      </c>
      <c r="L651" s="17">
        <v>0.17104530463119999</v>
      </c>
      <c r="M651" s="17"/>
      <c r="N651" s="17">
        <v>0.133790342914234</v>
      </c>
      <c r="O651" s="17">
        <v>0.123258085215536</v>
      </c>
      <c r="P651" s="17">
        <v>0.157194024745515</v>
      </c>
      <c r="Q651" s="17">
        <v>0.121301256636167</v>
      </c>
      <c r="R651" s="17"/>
      <c r="S651" s="17">
        <v>0.102882035285478</v>
      </c>
      <c r="T651" s="17">
        <v>0.148576194557791</v>
      </c>
      <c r="U651" s="17">
        <v>0.119695058241203</v>
      </c>
      <c r="V651" s="17">
        <v>0.16757781990800599</v>
      </c>
      <c r="W651" s="17">
        <v>0.103829294293512</v>
      </c>
      <c r="X651" s="17">
        <v>0.15625457252310199</v>
      </c>
      <c r="Y651" s="17">
        <v>0.14285243526521399</v>
      </c>
      <c r="Z651" s="17">
        <v>0.169457549752945</v>
      </c>
      <c r="AA651" s="17">
        <v>0.113509156566375</v>
      </c>
      <c r="AB651" s="17">
        <v>0.13061136211187699</v>
      </c>
      <c r="AC651" s="17">
        <v>9.4236229626629295E-2</v>
      </c>
      <c r="AD651" s="17">
        <v>0.22770991546673899</v>
      </c>
      <c r="AE651" s="17"/>
      <c r="AF651" s="17">
        <v>0.104423181261926</v>
      </c>
      <c r="AG651" s="17">
        <v>7.6694175596510095E-2</v>
      </c>
      <c r="AH651" s="17">
        <v>0.12649079909427999</v>
      </c>
      <c r="AI651" s="17">
        <v>0.121525496533538</v>
      </c>
      <c r="AJ651" s="17">
        <v>0.12106871935838701</v>
      </c>
      <c r="AK651" s="17">
        <v>0.160395604207588</v>
      </c>
      <c r="AL651" s="17">
        <v>0.14963546969779201</v>
      </c>
      <c r="AM651" s="17">
        <v>0.13838159567029101</v>
      </c>
      <c r="AN651" s="17">
        <v>0.13683809237636299</v>
      </c>
      <c r="AO651" s="17">
        <v>0.13882432283082699</v>
      </c>
      <c r="AP651" s="17">
        <v>0.14515821705611101</v>
      </c>
      <c r="AQ651" s="17">
        <v>0.16590000218043799</v>
      </c>
      <c r="AR651" s="17">
        <v>0.102698158509236</v>
      </c>
      <c r="AS651" s="17">
        <v>0.22034638463886999</v>
      </c>
      <c r="AT651" s="17">
        <v>9.2399580377078905E-2</v>
      </c>
      <c r="AU651" s="17">
        <v>9.7159740399425501E-2</v>
      </c>
      <c r="AV651" s="17"/>
      <c r="AW651" s="17">
        <v>0.132230197920225</v>
      </c>
      <c r="AX651" s="17">
        <v>0.13316951730683599</v>
      </c>
      <c r="AY651" s="17"/>
      <c r="AZ651" s="17">
        <v>0.109460586601861</v>
      </c>
      <c r="BA651" s="17">
        <v>0.13910353183400301</v>
      </c>
      <c r="BB651" s="17"/>
      <c r="BC651" s="17">
        <v>0.10949307453924501</v>
      </c>
      <c r="BD651" s="17">
        <v>0.15044408212402099</v>
      </c>
      <c r="BE651" s="17"/>
      <c r="BF651" s="17">
        <v>8.8950637591203793E-2</v>
      </c>
      <c r="BG651" s="17">
        <v>0.137300296531465</v>
      </c>
      <c r="BH651" s="17"/>
      <c r="BI651" s="17">
        <v>0.198456302103687</v>
      </c>
      <c r="BJ651" s="17">
        <v>7.9381271576812407E-2</v>
      </c>
      <c r="BK651" s="17">
        <v>0.12565455842114001</v>
      </c>
      <c r="BL651" s="17">
        <v>0.19996450992065701</v>
      </c>
      <c r="BM651" s="17">
        <v>0.103655937378295</v>
      </c>
      <c r="BN651" s="17"/>
      <c r="BO651" s="17">
        <v>7.6931634036853699E-2</v>
      </c>
      <c r="BP651" s="17">
        <v>0.16186740925936699</v>
      </c>
      <c r="BQ651" s="17">
        <v>0.13663344143144199</v>
      </c>
      <c r="BR651" s="17">
        <v>0.19671887807428701</v>
      </c>
      <c r="BS651" s="17">
        <v>9.9512504568966195E-2</v>
      </c>
      <c r="BT651" s="17">
        <v>0.10178759859065099</v>
      </c>
      <c r="BU651" s="17"/>
      <c r="BV651" s="17">
        <v>7.9821016095757202E-2</v>
      </c>
      <c r="BW651" s="17">
        <v>7.85656644475793E-2</v>
      </c>
      <c r="BX651" s="17"/>
      <c r="BY651" s="17">
        <v>6.2961101863187097E-2</v>
      </c>
      <c r="BZ651" s="17"/>
      <c r="CA651" s="17">
        <v>5.9573622960510497E-2</v>
      </c>
      <c r="CB651" s="17"/>
      <c r="CC651" s="17">
        <v>6.7283191066516604E-2</v>
      </c>
    </row>
    <row r="652" spans="2:81" x14ac:dyDescent="0.3">
      <c r="B652" t="s">
        <v>194</v>
      </c>
      <c r="C652" s="17">
        <v>0.407070279717128</v>
      </c>
      <c r="D652" s="17">
        <v>0.39859657331697301</v>
      </c>
      <c r="E652" s="17">
        <v>0.41300549585544599</v>
      </c>
      <c r="F652" s="17"/>
      <c r="G652" s="17">
        <v>0.51619194241433797</v>
      </c>
      <c r="H652" s="17">
        <v>0.54961584120009499</v>
      </c>
      <c r="I652" s="17">
        <v>0.47983548563677503</v>
      </c>
      <c r="J652" s="17">
        <v>0.35854806356048502</v>
      </c>
      <c r="K652" s="17">
        <v>0.23124534163793301</v>
      </c>
      <c r="L652" s="17">
        <v>0.31653912211173302</v>
      </c>
      <c r="M652" s="17"/>
      <c r="N652" s="17">
        <v>0.45623584815298901</v>
      </c>
      <c r="O652" s="17">
        <v>0.41966178329674098</v>
      </c>
      <c r="P652" s="17">
        <v>0.377322722255933</v>
      </c>
      <c r="Q652" s="17">
        <v>0.36946245815966899</v>
      </c>
      <c r="R652" s="17"/>
      <c r="S652" s="17">
        <v>0.47629704767661402</v>
      </c>
      <c r="T652" s="17">
        <v>0.378327703032313</v>
      </c>
      <c r="U652" s="17">
        <v>0.442218298513467</v>
      </c>
      <c r="V652" s="17">
        <v>0.32858957803032302</v>
      </c>
      <c r="W652" s="17">
        <v>0.41659978219564803</v>
      </c>
      <c r="X652" s="17">
        <v>0.36390935416026399</v>
      </c>
      <c r="Y652" s="17">
        <v>0.36996122109885299</v>
      </c>
      <c r="Z652" s="17">
        <v>0.33419825003040798</v>
      </c>
      <c r="AA652" s="17">
        <v>0.44060070308414701</v>
      </c>
      <c r="AB652" s="17">
        <v>0.46366872043110702</v>
      </c>
      <c r="AC652" s="17">
        <v>0.47168673670307198</v>
      </c>
      <c r="AD652" s="17">
        <v>0.25311302942971398</v>
      </c>
      <c r="AE652" s="17"/>
      <c r="AF652" s="17">
        <v>0.50686766204530798</v>
      </c>
      <c r="AG652" s="17">
        <v>0.48787550922690298</v>
      </c>
      <c r="AH652" s="17">
        <v>0.37864975646149002</v>
      </c>
      <c r="AI652" s="17">
        <v>0.32292583645512302</v>
      </c>
      <c r="AJ652" s="17">
        <v>0.42849845001439801</v>
      </c>
      <c r="AK652" s="17">
        <v>0.36314478361202601</v>
      </c>
      <c r="AL652" s="17">
        <v>0.38742602843767698</v>
      </c>
      <c r="AM652" s="17">
        <v>0.410085263418418</v>
      </c>
      <c r="AN652" s="17">
        <v>0.36700278145256499</v>
      </c>
      <c r="AO652" s="17">
        <v>0.44629912164667701</v>
      </c>
      <c r="AP652" s="17">
        <v>0.454633938718978</v>
      </c>
      <c r="AQ652" s="17">
        <v>0.39768909102496602</v>
      </c>
      <c r="AR652" s="17">
        <v>0.51625245805678599</v>
      </c>
      <c r="AS652" s="17">
        <v>0.27546352926473699</v>
      </c>
      <c r="AT652" s="17">
        <v>0.52445505495213696</v>
      </c>
      <c r="AU652" s="17">
        <v>0.55780704936127801</v>
      </c>
      <c r="AV652" s="17"/>
      <c r="AW652" s="17">
        <v>0.42093760609805198</v>
      </c>
      <c r="AX652" s="17">
        <v>0.39105476515889498</v>
      </c>
      <c r="AY652" s="17"/>
      <c r="AZ652" s="17">
        <v>0.46835825572766698</v>
      </c>
      <c r="BA652" s="17">
        <v>0.39342018055981498</v>
      </c>
      <c r="BB652" s="17"/>
      <c r="BC652" s="17">
        <v>0.49382308096226502</v>
      </c>
      <c r="BD652" s="17">
        <v>0.34867240114783499</v>
      </c>
      <c r="BE652" s="17"/>
      <c r="BF652" s="17">
        <v>0.52816198037252104</v>
      </c>
      <c r="BG652" s="17">
        <v>0.397339630906626</v>
      </c>
      <c r="BH652" s="17"/>
      <c r="BI652" s="17">
        <v>0.25735829753119299</v>
      </c>
      <c r="BJ652" s="17">
        <v>0.56881029657522597</v>
      </c>
      <c r="BK652" s="17">
        <v>0.46971627119804199</v>
      </c>
      <c r="BL652" s="17">
        <v>0.240192727074242</v>
      </c>
      <c r="BM652" s="17">
        <v>0.46212303608713401</v>
      </c>
      <c r="BN652" s="17"/>
      <c r="BO652" s="17">
        <v>0.59122348855739004</v>
      </c>
      <c r="BP652" s="17">
        <v>0.33679580457070402</v>
      </c>
      <c r="BQ652" s="17">
        <v>0.42780708187215699</v>
      </c>
      <c r="BR652" s="17">
        <v>0.28908435970401902</v>
      </c>
      <c r="BS652" s="17">
        <v>0.515125814879694</v>
      </c>
      <c r="BT652" s="17">
        <v>0.35307424064442799</v>
      </c>
      <c r="BU652" s="17"/>
      <c r="BV652" s="17">
        <v>0.58555210525247603</v>
      </c>
      <c r="BW652" s="17">
        <v>0.53775877023400798</v>
      </c>
      <c r="BX652" s="17"/>
      <c r="BY652" s="17">
        <v>0.58607952190568602</v>
      </c>
      <c r="BZ652" s="17"/>
      <c r="CA652" s="17">
        <v>0.65891501484332804</v>
      </c>
      <c r="CB652" s="17"/>
      <c r="CC652" s="17">
        <v>0.60575335351049298</v>
      </c>
    </row>
    <row r="653" spans="2:81" x14ac:dyDescent="0.3">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c r="CC653" s="17"/>
    </row>
    <row r="654" spans="2:81" x14ac:dyDescent="0.3">
      <c r="B654" s="6" t="s">
        <v>309</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row>
    <row r="655" spans="2:81" x14ac:dyDescent="0.3">
      <c r="B655" s="24" t="s">
        <v>94</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row>
    <row r="656" spans="2:81" x14ac:dyDescent="0.3">
      <c r="B656" t="s">
        <v>230</v>
      </c>
      <c r="C656" s="17">
        <v>0.17331038174084801</v>
      </c>
      <c r="D656" s="17">
        <v>0.18644787021997</v>
      </c>
      <c r="E656" s="17">
        <v>0.15927661957841099</v>
      </c>
      <c r="F656" s="17"/>
      <c r="G656" s="17">
        <v>0.21139517176672601</v>
      </c>
      <c r="H656" s="17">
        <v>0.21881704190324899</v>
      </c>
      <c r="I656" s="17">
        <v>0.208457997238579</v>
      </c>
      <c r="J656" s="17">
        <v>0.16102081033718299</v>
      </c>
      <c r="K656" s="17">
        <v>0.124984136847646</v>
      </c>
      <c r="L656" s="17">
        <v>0.124764441489764</v>
      </c>
      <c r="M656" s="17"/>
      <c r="N656" s="17">
        <v>0.201299203024737</v>
      </c>
      <c r="O656" s="17">
        <v>0.16790713770490401</v>
      </c>
      <c r="P656" s="17">
        <v>0.14680517132938001</v>
      </c>
      <c r="Q656" s="17">
        <v>0.173420514546723</v>
      </c>
      <c r="R656" s="17"/>
      <c r="S656" s="17">
        <v>0.25140681027933398</v>
      </c>
      <c r="T656" s="17">
        <v>0.15082504855751999</v>
      </c>
      <c r="U656" s="17">
        <v>0.14707320671221899</v>
      </c>
      <c r="V656" s="17">
        <v>0.20115015439030901</v>
      </c>
      <c r="W656" s="17">
        <v>0.19341798511413</v>
      </c>
      <c r="X656" s="17">
        <v>0.161784531964864</v>
      </c>
      <c r="Y656" s="17">
        <v>0.144161579068981</v>
      </c>
      <c r="Z656" s="17">
        <v>0.13648992946117799</v>
      </c>
      <c r="AA656" s="17">
        <v>0.152802284742141</v>
      </c>
      <c r="AB656" s="17">
        <v>0.16062750094977399</v>
      </c>
      <c r="AC656" s="17">
        <v>0.15090957939542601</v>
      </c>
      <c r="AD656" s="17">
        <v>0.15811584475420201</v>
      </c>
      <c r="AE656" s="17"/>
      <c r="AF656" s="17">
        <v>0.40742940320832799</v>
      </c>
      <c r="AG656" s="17">
        <v>0.22516014733859599</v>
      </c>
      <c r="AH656" s="17">
        <v>0.210532391460035</v>
      </c>
      <c r="AI656" s="17">
        <v>0.14257032504293199</v>
      </c>
      <c r="AJ656" s="17">
        <v>0.17218910335726501</v>
      </c>
      <c r="AK656" s="17">
        <v>0.141420395196793</v>
      </c>
      <c r="AL656" s="17">
        <v>0.108613637115268</v>
      </c>
      <c r="AM656" s="17">
        <v>0.179346512522918</v>
      </c>
      <c r="AN656" s="17">
        <v>0.10195276996056001</v>
      </c>
      <c r="AO656" s="17">
        <v>0.24887597980069401</v>
      </c>
      <c r="AP656" s="17">
        <v>0.18060705017436801</v>
      </c>
      <c r="AQ656" s="17">
        <v>0.22323237983577399</v>
      </c>
      <c r="AR656" s="17">
        <v>0.16987640747244501</v>
      </c>
      <c r="AS656" s="17">
        <v>0.175434640702721</v>
      </c>
      <c r="AT656" s="17">
        <v>0.16432362044230001</v>
      </c>
      <c r="AU656" s="17">
        <v>0.30810812487463102</v>
      </c>
      <c r="AV656" s="17"/>
      <c r="AW656" s="17">
        <v>0.17274446362100301</v>
      </c>
      <c r="AX656" s="17">
        <v>0.17433253734590401</v>
      </c>
      <c r="AY656" s="17"/>
      <c r="AZ656" s="17">
        <v>0.20195728000447</v>
      </c>
      <c r="BA656" s="17">
        <v>0.166930125330021</v>
      </c>
      <c r="BB656" s="17"/>
      <c r="BC656" s="17">
        <v>0.22485105324919299</v>
      </c>
      <c r="BD656" s="17">
        <v>0.139515654895004</v>
      </c>
      <c r="BE656" s="17"/>
      <c r="BF656" s="17">
        <v>0.190964386789159</v>
      </c>
      <c r="BG656" s="17">
        <v>0.171891746753527</v>
      </c>
      <c r="BH656" s="17"/>
      <c r="BI656" s="17">
        <v>0.126212414049685</v>
      </c>
      <c r="BJ656" s="17">
        <v>0.202157190603548</v>
      </c>
      <c r="BK656" s="17">
        <v>0.203607370663103</v>
      </c>
      <c r="BL656" s="17">
        <v>0.16245052090825601</v>
      </c>
      <c r="BM656" s="17">
        <v>0.17509759642508599</v>
      </c>
      <c r="BN656" s="17"/>
      <c r="BO656" s="17">
        <v>0.21338871332308901</v>
      </c>
      <c r="BP656" s="17">
        <v>0.14387478117050101</v>
      </c>
      <c r="BQ656" s="17">
        <v>0.18418031745418501</v>
      </c>
      <c r="BR656" s="17">
        <v>0.19086939942613901</v>
      </c>
      <c r="BS656" s="17">
        <v>0.16210119581458099</v>
      </c>
      <c r="BT656" s="17">
        <v>0.101617594886678</v>
      </c>
      <c r="BU656" s="17"/>
      <c r="BV656" s="17">
        <v>0.208008399506944</v>
      </c>
      <c r="BW656" s="17">
        <v>0.19130478087325001</v>
      </c>
      <c r="BX656" s="17"/>
      <c r="BY656" s="17">
        <v>0.22040471735397699</v>
      </c>
      <c r="BZ656" s="17"/>
      <c r="CA656" s="17">
        <v>0.244599263982862</v>
      </c>
      <c r="CB656" s="17"/>
      <c r="CC656" s="17">
        <v>0.21713910453959501</v>
      </c>
    </row>
    <row r="657" spans="2:81" x14ac:dyDescent="0.3">
      <c r="B657" t="s">
        <v>231</v>
      </c>
      <c r="C657" s="17">
        <v>0.34829431775516401</v>
      </c>
      <c r="D657" s="17">
        <v>0.35403705355169202</v>
      </c>
      <c r="E657" s="17">
        <v>0.342006254521252</v>
      </c>
      <c r="F657" s="17"/>
      <c r="G657" s="17">
        <v>0.38149492914554001</v>
      </c>
      <c r="H657" s="17">
        <v>0.38817012049073701</v>
      </c>
      <c r="I657" s="17">
        <v>0.31156728055465099</v>
      </c>
      <c r="J657" s="17">
        <v>0.35732548232927802</v>
      </c>
      <c r="K657" s="17">
        <v>0.32652348678044701</v>
      </c>
      <c r="L657" s="17">
        <v>0.33075423756834499</v>
      </c>
      <c r="M657" s="17"/>
      <c r="N657" s="17">
        <v>0.36036754452095698</v>
      </c>
      <c r="O657" s="17">
        <v>0.34025006908394501</v>
      </c>
      <c r="P657" s="17">
        <v>0.36513159742173801</v>
      </c>
      <c r="Q657" s="17">
        <v>0.32539373715265502</v>
      </c>
      <c r="R657" s="17"/>
      <c r="S657" s="17">
        <v>0.31924000811226899</v>
      </c>
      <c r="T657" s="17">
        <v>0.36492521686295198</v>
      </c>
      <c r="U657" s="17">
        <v>0.37434319387229298</v>
      </c>
      <c r="V657" s="17">
        <v>0.27994358823311799</v>
      </c>
      <c r="W657" s="17">
        <v>0.29372060619249402</v>
      </c>
      <c r="X657" s="17">
        <v>0.357173125954177</v>
      </c>
      <c r="Y657" s="17">
        <v>0.32675622958911399</v>
      </c>
      <c r="Z657" s="17">
        <v>0.38604468757620403</v>
      </c>
      <c r="AA657" s="17">
        <v>0.395754292553609</v>
      </c>
      <c r="AB657" s="17">
        <v>0.39827229659806601</v>
      </c>
      <c r="AC657" s="17">
        <v>0.392776648605068</v>
      </c>
      <c r="AD657" s="17">
        <v>0.25659746465667299</v>
      </c>
      <c r="AE657" s="17"/>
      <c r="AF657" s="17">
        <v>0.39780003243761503</v>
      </c>
      <c r="AG657" s="17">
        <v>0.24746101982664301</v>
      </c>
      <c r="AH657" s="17">
        <v>0.33362242235398898</v>
      </c>
      <c r="AI657" s="17">
        <v>0.296411929639392</v>
      </c>
      <c r="AJ657" s="17">
        <v>0.36073119730362402</v>
      </c>
      <c r="AK657" s="17">
        <v>0.34811930704649902</v>
      </c>
      <c r="AL657" s="17">
        <v>0.43341664030973898</v>
      </c>
      <c r="AM657" s="17">
        <v>0.311992119871351</v>
      </c>
      <c r="AN657" s="17">
        <v>0.375871345101006</v>
      </c>
      <c r="AO657" s="17">
        <v>0.30048494033915302</v>
      </c>
      <c r="AP657" s="17">
        <v>0.42145555852375099</v>
      </c>
      <c r="AQ657" s="17">
        <v>0.33986590167629199</v>
      </c>
      <c r="AR657" s="17">
        <v>0.37788235278188298</v>
      </c>
      <c r="AS657" s="17">
        <v>0.37157214724055898</v>
      </c>
      <c r="AT657" s="17">
        <v>0.30852784013159401</v>
      </c>
      <c r="AU657" s="17">
        <v>0.37909754578587401</v>
      </c>
      <c r="AV657" s="17"/>
      <c r="AW657" s="17">
        <v>0.37275559826649002</v>
      </c>
      <c r="AX657" s="17">
        <v>0.311474294131521</v>
      </c>
      <c r="AY657" s="17"/>
      <c r="AZ657" s="17">
        <v>0.36459475404362102</v>
      </c>
      <c r="BA657" s="17">
        <v>0.34466387364314699</v>
      </c>
      <c r="BB657" s="17"/>
      <c r="BC657" s="17">
        <v>0.35725080765401901</v>
      </c>
      <c r="BD657" s="17">
        <v>0.34260558787901402</v>
      </c>
      <c r="BE657" s="17"/>
      <c r="BF657" s="17">
        <v>0.36490901883578603</v>
      </c>
      <c r="BG657" s="17">
        <v>0.34695919882932502</v>
      </c>
      <c r="BH657" s="17"/>
      <c r="BI657" s="17">
        <v>0.30232401099393202</v>
      </c>
      <c r="BJ657" s="17">
        <v>0.42929291125076102</v>
      </c>
      <c r="BK657" s="17">
        <v>0.35849930671451202</v>
      </c>
      <c r="BL657" s="17">
        <v>0.25848672162041703</v>
      </c>
      <c r="BM657" s="17">
        <v>0.36106276532645498</v>
      </c>
      <c r="BN657" s="17"/>
      <c r="BO657" s="17">
        <v>0.42492142067146299</v>
      </c>
      <c r="BP657" s="17">
        <v>0.34249841472794301</v>
      </c>
      <c r="BQ657" s="17">
        <v>0.36353312667405402</v>
      </c>
      <c r="BR657" s="17">
        <v>0.268821693575447</v>
      </c>
      <c r="BS657" s="17">
        <v>0.42560023171161998</v>
      </c>
      <c r="BT657" s="17">
        <v>0.348581649423025</v>
      </c>
      <c r="BU657" s="17"/>
      <c r="BV657" s="17">
        <v>0.428626854569438</v>
      </c>
      <c r="BW657" s="17">
        <v>0.43052826622246898</v>
      </c>
      <c r="BX657" s="17"/>
      <c r="BY657" s="17">
        <v>0.41969959958220798</v>
      </c>
      <c r="BZ657" s="17"/>
      <c r="CA657" s="17">
        <v>0.43204530268466301</v>
      </c>
      <c r="CB657" s="17"/>
      <c r="CC657" s="17">
        <v>0.44466813622078899</v>
      </c>
    </row>
    <row r="658" spans="2:81" x14ac:dyDescent="0.3">
      <c r="B658" t="s">
        <v>232</v>
      </c>
      <c r="C658" s="17">
        <v>0.25694356054856399</v>
      </c>
      <c r="D658" s="17">
        <v>0.245903450987462</v>
      </c>
      <c r="E658" s="17">
        <v>0.26873672834523998</v>
      </c>
      <c r="F658" s="17"/>
      <c r="G658" s="17">
        <v>0.26929275758976901</v>
      </c>
      <c r="H658" s="17">
        <v>0.22787695942386099</v>
      </c>
      <c r="I658" s="17">
        <v>0.25897784700728199</v>
      </c>
      <c r="J658" s="17">
        <v>0.25464085671398601</v>
      </c>
      <c r="K658" s="17">
        <v>0.25536638534170297</v>
      </c>
      <c r="L658" s="17">
        <v>0.27359089972730899</v>
      </c>
      <c r="M658" s="17"/>
      <c r="N658" s="17">
        <v>0.245834291962263</v>
      </c>
      <c r="O658" s="17">
        <v>0.27237013077637001</v>
      </c>
      <c r="P658" s="17">
        <v>0.26334524630863199</v>
      </c>
      <c r="Q658" s="17">
        <v>0.24931382457534701</v>
      </c>
      <c r="R658" s="17"/>
      <c r="S658" s="17">
        <v>0.27764373852990798</v>
      </c>
      <c r="T658" s="17">
        <v>0.25880213194212698</v>
      </c>
      <c r="U658" s="17">
        <v>0.22501443698396001</v>
      </c>
      <c r="V658" s="17">
        <v>0.28603379774057203</v>
      </c>
      <c r="W658" s="17">
        <v>0.27802143396950602</v>
      </c>
      <c r="X658" s="17">
        <v>0.23021456892145301</v>
      </c>
      <c r="Y658" s="17">
        <v>0.279463069897813</v>
      </c>
      <c r="Z658" s="17">
        <v>0.240140471918594</v>
      </c>
      <c r="AA658" s="17">
        <v>0.221009206716207</v>
      </c>
      <c r="AB658" s="17">
        <v>0.25267589408621499</v>
      </c>
      <c r="AC658" s="17">
        <v>0.263895911405575</v>
      </c>
      <c r="AD658" s="17">
        <v>0.27691757406491802</v>
      </c>
      <c r="AE658" s="17"/>
      <c r="AF658" s="17">
        <v>0</v>
      </c>
      <c r="AG658" s="17">
        <v>0.34923036899995802</v>
      </c>
      <c r="AH658" s="17">
        <v>0.22568564827962601</v>
      </c>
      <c r="AI658" s="17">
        <v>0.30594586106205401</v>
      </c>
      <c r="AJ658" s="17">
        <v>0.26863458175844301</v>
      </c>
      <c r="AK658" s="17">
        <v>0.26681676909556701</v>
      </c>
      <c r="AL658" s="17">
        <v>0.24999028649014801</v>
      </c>
      <c r="AM658" s="17">
        <v>0.25247491340468098</v>
      </c>
      <c r="AN658" s="17">
        <v>0.30923446474348298</v>
      </c>
      <c r="AO658" s="17">
        <v>0.19189855031836001</v>
      </c>
      <c r="AP658" s="17">
        <v>0.19876913059735901</v>
      </c>
      <c r="AQ658" s="17">
        <v>0.22971999616923999</v>
      </c>
      <c r="AR658" s="17">
        <v>0.289747119242656</v>
      </c>
      <c r="AS658" s="17">
        <v>0.23156604918666601</v>
      </c>
      <c r="AT658" s="17">
        <v>0.31651798583662</v>
      </c>
      <c r="AU658" s="17">
        <v>0.13194251959423101</v>
      </c>
      <c r="AV658" s="17"/>
      <c r="AW658" s="17">
        <v>0.24250942490602001</v>
      </c>
      <c r="AX658" s="17">
        <v>0.27979401940646698</v>
      </c>
      <c r="AY658" s="17"/>
      <c r="AZ658" s="17">
        <v>0.220987166529338</v>
      </c>
      <c r="BA658" s="17">
        <v>0.264951792760661</v>
      </c>
      <c r="BB658" s="17"/>
      <c r="BC658" s="17">
        <v>0.23146009847180599</v>
      </c>
      <c r="BD658" s="17">
        <v>0.27336404320997398</v>
      </c>
      <c r="BE658" s="17"/>
      <c r="BF658" s="17">
        <v>0.29750778402563099</v>
      </c>
      <c r="BG658" s="17">
        <v>0.25368391343162899</v>
      </c>
      <c r="BH658" s="17"/>
      <c r="BI658" s="17">
        <v>0.27374803457882801</v>
      </c>
      <c r="BJ658" s="17">
        <v>0.22042253307159701</v>
      </c>
      <c r="BK658" s="17">
        <v>0.25045506718351401</v>
      </c>
      <c r="BL658" s="17">
        <v>0.28579990482149398</v>
      </c>
      <c r="BM658" s="17">
        <v>0.281309668885872</v>
      </c>
      <c r="BN658" s="17"/>
      <c r="BO658" s="17">
        <v>0.21484150102756</v>
      </c>
      <c r="BP658" s="17">
        <v>0.254336162208189</v>
      </c>
      <c r="BQ658" s="17">
        <v>0.27420165836168697</v>
      </c>
      <c r="BR658" s="17">
        <v>0.28037331502733398</v>
      </c>
      <c r="BS658" s="17">
        <v>0.25483879311461299</v>
      </c>
      <c r="BT658" s="17">
        <v>0.26008905223981799</v>
      </c>
      <c r="BU658" s="17"/>
      <c r="BV658" s="17">
        <v>0.21279620159309001</v>
      </c>
      <c r="BW658" s="17">
        <v>0.234567314997909</v>
      </c>
      <c r="BX658" s="17"/>
      <c r="BY658" s="17">
        <v>0.25339326166011</v>
      </c>
      <c r="BZ658" s="17"/>
      <c r="CA658" s="17">
        <v>0.203089882367087</v>
      </c>
      <c r="CB658" s="17"/>
      <c r="CC658" s="17">
        <v>0.20472071011311199</v>
      </c>
    </row>
    <row r="659" spans="2:81" x14ac:dyDescent="0.3">
      <c r="B659" t="s">
        <v>233</v>
      </c>
      <c r="C659" s="17">
        <v>0.10962583004781799</v>
      </c>
      <c r="D659" s="17">
        <v>0.110582930840302</v>
      </c>
      <c r="E659" s="17">
        <v>0.109123689527144</v>
      </c>
      <c r="F659" s="17"/>
      <c r="G659" s="17">
        <v>7.2248424002367806E-2</v>
      </c>
      <c r="H659" s="17">
        <v>6.9785957595182593E-2</v>
      </c>
      <c r="I659" s="17">
        <v>0.10784443024914001</v>
      </c>
      <c r="J659" s="17">
        <v>0.113947767522924</v>
      </c>
      <c r="K659" s="17">
        <v>0.12630880736941899</v>
      </c>
      <c r="L659" s="17">
        <v>0.15371370744180801</v>
      </c>
      <c r="M659" s="17"/>
      <c r="N659" s="17">
        <v>0.101915007245224</v>
      </c>
      <c r="O659" s="17">
        <v>0.116509241151785</v>
      </c>
      <c r="P659" s="17">
        <v>0.102599791981438</v>
      </c>
      <c r="Q659" s="17">
        <v>0.116058664283358</v>
      </c>
      <c r="R659" s="17"/>
      <c r="S659" s="17">
        <v>7.2606281154435098E-2</v>
      </c>
      <c r="T659" s="17">
        <v>0.107478459076534</v>
      </c>
      <c r="U659" s="17">
        <v>0.147861497706408</v>
      </c>
      <c r="V659" s="17">
        <v>0.107163875443928</v>
      </c>
      <c r="W659" s="17">
        <v>0.10529513476133801</v>
      </c>
      <c r="X659" s="17">
        <v>0.109964962241245</v>
      </c>
      <c r="Y659" s="17">
        <v>0.13704753141927101</v>
      </c>
      <c r="Z659" s="17">
        <v>0.12867727487254699</v>
      </c>
      <c r="AA659" s="17">
        <v>0.11353108160167601</v>
      </c>
      <c r="AB659" s="17">
        <v>0.10250391254029</v>
      </c>
      <c r="AC659" s="17">
        <v>8.8934227555630505E-2</v>
      </c>
      <c r="AD659" s="17">
        <v>0.148838611128771</v>
      </c>
      <c r="AE659" s="17"/>
      <c r="AF659" s="17">
        <v>0</v>
      </c>
      <c r="AG659" s="17">
        <v>6.7429430051296396E-2</v>
      </c>
      <c r="AH659" s="17">
        <v>0.109262053480241</v>
      </c>
      <c r="AI659" s="17">
        <v>8.41359321626E-2</v>
      </c>
      <c r="AJ659" s="17">
        <v>7.5693505922368495E-2</v>
      </c>
      <c r="AK659" s="17">
        <v>0.136001298153821</v>
      </c>
      <c r="AL659" s="17">
        <v>0.13438169383405299</v>
      </c>
      <c r="AM659" s="17">
        <v>0.12310122864484301</v>
      </c>
      <c r="AN659" s="17">
        <v>0.117490380151676</v>
      </c>
      <c r="AO659" s="17">
        <v>0.15467080314144399</v>
      </c>
      <c r="AP659" s="17">
        <v>0.10984123088704199</v>
      </c>
      <c r="AQ659" s="17">
        <v>0.115387572404859</v>
      </c>
      <c r="AR659" s="17">
        <v>7.0547575974917801E-2</v>
      </c>
      <c r="AS659" s="17">
        <v>7.6270259798704096E-2</v>
      </c>
      <c r="AT659" s="17">
        <v>0.13011599396871701</v>
      </c>
      <c r="AU659" s="17">
        <v>9.57147409267389E-2</v>
      </c>
      <c r="AV659" s="17"/>
      <c r="AW659" s="17">
        <v>0.11163641093951999</v>
      </c>
      <c r="AX659" s="17">
        <v>0.10613966454853201</v>
      </c>
      <c r="AY659" s="17"/>
      <c r="AZ659" s="17">
        <v>9.4290564131274304E-2</v>
      </c>
      <c r="BA659" s="17">
        <v>0.113041310766721</v>
      </c>
      <c r="BB659" s="17"/>
      <c r="BC659" s="17">
        <v>8.9889619154821604E-2</v>
      </c>
      <c r="BD659" s="17">
        <v>0.121549396792067</v>
      </c>
      <c r="BE659" s="17"/>
      <c r="BF659" s="17">
        <v>6.9119739429802304E-2</v>
      </c>
      <c r="BG659" s="17">
        <v>0.11288080574274199</v>
      </c>
      <c r="BH659" s="17"/>
      <c r="BI659" s="17">
        <v>0.16873125468470701</v>
      </c>
      <c r="BJ659" s="17">
        <v>7.2844242741016405E-2</v>
      </c>
      <c r="BK659" s="17">
        <v>0.101694139605052</v>
      </c>
      <c r="BL659" s="17">
        <v>0.14260413156903501</v>
      </c>
      <c r="BM659" s="17">
        <v>9.1031755894856195E-2</v>
      </c>
      <c r="BN659" s="17"/>
      <c r="BO659" s="17">
        <v>6.9939439473626103E-2</v>
      </c>
      <c r="BP659" s="17">
        <v>0.13525025249035799</v>
      </c>
      <c r="BQ659" s="17">
        <v>0.104056587784876</v>
      </c>
      <c r="BR659" s="17">
        <v>0.142611236257672</v>
      </c>
      <c r="BS659" s="17">
        <v>6.8463983247838797E-2</v>
      </c>
      <c r="BT659" s="17">
        <v>0.12639631895588799</v>
      </c>
      <c r="BU659" s="17"/>
      <c r="BV659" s="17">
        <v>7.1584318978739903E-2</v>
      </c>
      <c r="BW659" s="17">
        <v>7.5181060503449595E-2</v>
      </c>
      <c r="BX659" s="17"/>
      <c r="BY659" s="17">
        <v>6.17864846395694E-2</v>
      </c>
      <c r="BZ659" s="17"/>
      <c r="CA659" s="17">
        <v>6.5323223907026995E-2</v>
      </c>
      <c r="CB659" s="17"/>
      <c r="CC659" s="17">
        <v>7.0942955320801596E-2</v>
      </c>
    </row>
    <row r="660" spans="2:81" x14ac:dyDescent="0.3">
      <c r="B660" t="s">
        <v>234</v>
      </c>
      <c r="C660" s="17">
        <v>4.2121623754348997E-2</v>
      </c>
      <c r="D660" s="17">
        <v>4.8948445388978197E-2</v>
      </c>
      <c r="E660" s="17">
        <v>3.56219489322009E-2</v>
      </c>
      <c r="F660" s="17"/>
      <c r="G660" s="17">
        <v>6.8926192369796798E-3</v>
      </c>
      <c r="H660" s="17">
        <v>2.73450177883738E-2</v>
      </c>
      <c r="I660" s="17">
        <v>4.2465265481898898E-2</v>
      </c>
      <c r="J660" s="17">
        <v>4.4220450289695699E-2</v>
      </c>
      <c r="K660" s="17">
        <v>9.1070509630144902E-2</v>
      </c>
      <c r="L660" s="17">
        <v>4.2877429069362802E-2</v>
      </c>
      <c r="M660" s="17"/>
      <c r="N660" s="17">
        <v>4.0306485942930501E-2</v>
      </c>
      <c r="O660" s="17">
        <v>3.26668617946494E-2</v>
      </c>
      <c r="P660" s="17">
        <v>5.2640974702875203E-2</v>
      </c>
      <c r="Q660" s="17">
        <v>4.4990632516109602E-2</v>
      </c>
      <c r="R660" s="17"/>
      <c r="S660" s="17">
        <v>1.8190777235848998E-2</v>
      </c>
      <c r="T660" s="17">
        <v>7.2128902154406802E-2</v>
      </c>
      <c r="U660" s="17">
        <v>5.2145137336377698E-2</v>
      </c>
      <c r="V660" s="17">
        <v>4.1359826626759903E-2</v>
      </c>
      <c r="W660" s="17">
        <v>2.7300805253981899E-2</v>
      </c>
      <c r="X660" s="17">
        <v>4.7517615546340403E-2</v>
      </c>
      <c r="Y660" s="17">
        <v>4.2509903077331899E-2</v>
      </c>
      <c r="Z660" s="17">
        <v>5.1583520859884303E-2</v>
      </c>
      <c r="AA660" s="17">
        <v>4.0651425907421199E-2</v>
      </c>
      <c r="AB660" s="17">
        <v>3.6930930746937998E-2</v>
      </c>
      <c r="AC660" s="17">
        <v>2.3348332419393401E-2</v>
      </c>
      <c r="AD660" s="17">
        <v>5.6068133468098101E-2</v>
      </c>
      <c r="AE660" s="17"/>
      <c r="AF660" s="17">
        <v>0.104423181261926</v>
      </c>
      <c r="AG660" s="17">
        <v>3.0421371437863699E-2</v>
      </c>
      <c r="AH660" s="17">
        <v>1.8197167780631001E-2</v>
      </c>
      <c r="AI660" s="17">
        <v>5.29034632014036E-2</v>
      </c>
      <c r="AJ660" s="17">
        <v>4.00568236405359E-2</v>
      </c>
      <c r="AK660" s="17">
        <v>5.5693873991182898E-2</v>
      </c>
      <c r="AL660" s="17">
        <v>1.6810657581299598E-2</v>
      </c>
      <c r="AM660" s="17">
        <v>5.6038702378067101E-2</v>
      </c>
      <c r="AN660" s="17">
        <v>3.5123344391051997E-2</v>
      </c>
      <c r="AO660" s="17">
        <v>4.8969563348243497E-2</v>
      </c>
      <c r="AP660" s="17">
        <v>3.4765131769471699E-2</v>
      </c>
      <c r="AQ660" s="17">
        <v>4.8680695547911601E-2</v>
      </c>
      <c r="AR660" s="17">
        <v>7.0501491334882704E-2</v>
      </c>
      <c r="AS660" s="17">
        <v>8.51879523408412E-2</v>
      </c>
      <c r="AT660" s="17">
        <v>4.36420444047705E-2</v>
      </c>
      <c r="AU660" s="17">
        <v>2.3412677420530201E-2</v>
      </c>
      <c r="AV660" s="17"/>
      <c r="AW660" s="17">
        <v>4.06396903631265E-2</v>
      </c>
      <c r="AX660" s="17">
        <v>4.3526404378495302E-2</v>
      </c>
      <c r="AY660" s="17"/>
      <c r="AZ660" s="17">
        <v>3.94583319793744E-2</v>
      </c>
      <c r="BA660" s="17">
        <v>4.2714793886236099E-2</v>
      </c>
      <c r="BB660" s="17"/>
      <c r="BC660" s="17">
        <v>3.1700196470494602E-2</v>
      </c>
      <c r="BD660" s="17">
        <v>4.85942059495518E-2</v>
      </c>
      <c r="BE660" s="17"/>
      <c r="BF660" s="17">
        <v>3.1325809244255202E-2</v>
      </c>
      <c r="BG660" s="17">
        <v>4.29891504225886E-2</v>
      </c>
      <c r="BH660" s="17"/>
      <c r="BI660" s="17">
        <v>6.5329223066537601E-2</v>
      </c>
      <c r="BJ660" s="17">
        <v>2.0029214679286401E-2</v>
      </c>
      <c r="BK660" s="17">
        <v>2.8171638178496699E-2</v>
      </c>
      <c r="BL660" s="17">
        <v>7.5585247926819796E-2</v>
      </c>
      <c r="BM660" s="17">
        <v>3.0124401808952098E-2</v>
      </c>
      <c r="BN660" s="17"/>
      <c r="BO660" s="17">
        <v>1.7098427760842399E-2</v>
      </c>
      <c r="BP660" s="17">
        <v>5.8247413113720899E-2</v>
      </c>
      <c r="BQ660" s="17">
        <v>3.13746491010439E-2</v>
      </c>
      <c r="BR660" s="17">
        <v>6.5090721438828797E-2</v>
      </c>
      <c r="BS660" s="17">
        <v>2.99390844515895E-2</v>
      </c>
      <c r="BT660" s="17">
        <v>2.0072848269108601E-2</v>
      </c>
      <c r="BU660" s="17"/>
      <c r="BV660" s="17">
        <v>1.7657084490854999E-2</v>
      </c>
      <c r="BW660" s="17">
        <v>2.4428874504032302E-2</v>
      </c>
      <c r="BX660" s="17"/>
      <c r="BY660" s="17">
        <v>9.6399252963972094E-3</v>
      </c>
      <c r="BZ660" s="17"/>
      <c r="CA660" s="17">
        <v>6.9325983358771897E-3</v>
      </c>
      <c r="CB660" s="17"/>
      <c r="CC660" s="17">
        <v>9.6912701956459804E-3</v>
      </c>
    </row>
    <row r="661" spans="2:81" x14ac:dyDescent="0.3">
      <c r="B661" t="s">
        <v>92</v>
      </c>
      <c r="C661" s="17">
        <v>6.9704286153256995E-2</v>
      </c>
      <c r="D661" s="17">
        <v>5.4080249011595097E-2</v>
      </c>
      <c r="E661" s="17">
        <v>8.5234759095751803E-2</v>
      </c>
      <c r="F661" s="17"/>
      <c r="G661" s="17">
        <v>5.86760982586177E-2</v>
      </c>
      <c r="H661" s="17">
        <v>6.8004902798596695E-2</v>
      </c>
      <c r="I661" s="17">
        <v>7.06871794684482E-2</v>
      </c>
      <c r="J661" s="17">
        <v>6.8844632806933495E-2</v>
      </c>
      <c r="K661" s="17">
        <v>7.5746674030640199E-2</v>
      </c>
      <c r="L661" s="17">
        <v>7.4299284703411295E-2</v>
      </c>
      <c r="M661" s="17"/>
      <c r="N661" s="17">
        <v>5.0277467303887498E-2</v>
      </c>
      <c r="O661" s="17">
        <v>7.0296559488346802E-2</v>
      </c>
      <c r="P661" s="17">
        <v>6.9477218255936002E-2</v>
      </c>
      <c r="Q661" s="17">
        <v>9.0822626925807004E-2</v>
      </c>
      <c r="R661" s="17"/>
      <c r="S661" s="17">
        <v>6.0912384688204098E-2</v>
      </c>
      <c r="T661" s="17">
        <v>4.5840241406460501E-2</v>
      </c>
      <c r="U661" s="17">
        <v>5.3562527388741302E-2</v>
      </c>
      <c r="V661" s="17">
        <v>8.4348757565313098E-2</v>
      </c>
      <c r="W661" s="17">
        <v>0.10224403470854899</v>
      </c>
      <c r="X661" s="17">
        <v>9.3345195371921999E-2</v>
      </c>
      <c r="Y661" s="17">
        <v>7.0061686947489502E-2</v>
      </c>
      <c r="Z661" s="17">
        <v>5.7064115311593597E-2</v>
      </c>
      <c r="AA661" s="17">
        <v>7.6251708478945496E-2</v>
      </c>
      <c r="AB661" s="17">
        <v>4.8989465078717202E-2</v>
      </c>
      <c r="AC661" s="17">
        <v>8.0135300618907807E-2</v>
      </c>
      <c r="AD661" s="17">
        <v>0.103462371927337</v>
      </c>
      <c r="AE661" s="17"/>
      <c r="AF661" s="17">
        <v>9.0347383092131098E-2</v>
      </c>
      <c r="AG661" s="17">
        <v>8.0297662345641799E-2</v>
      </c>
      <c r="AH661" s="17">
        <v>0.102700316645478</v>
      </c>
      <c r="AI661" s="17">
        <v>0.11803248889161901</v>
      </c>
      <c r="AJ661" s="17">
        <v>8.2694788017762894E-2</v>
      </c>
      <c r="AK661" s="17">
        <v>5.1948356516137599E-2</v>
      </c>
      <c r="AL661" s="17">
        <v>5.6787084669492401E-2</v>
      </c>
      <c r="AM661" s="17">
        <v>7.7046523178139897E-2</v>
      </c>
      <c r="AN661" s="17">
        <v>6.0327695652222298E-2</v>
      </c>
      <c r="AO661" s="17">
        <v>5.5100163052105897E-2</v>
      </c>
      <c r="AP661" s="17">
        <v>5.4561898048008498E-2</v>
      </c>
      <c r="AQ661" s="17">
        <v>4.3113454365923801E-2</v>
      </c>
      <c r="AR661" s="17">
        <v>2.1445053193215401E-2</v>
      </c>
      <c r="AS661" s="17">
        <v>5.9968950730508799E-2</v>
      </c>
      <c r="AT661" s="17">
        <v>3.6872515215997902E-2</v>
      </c>
      <c r="AU661" s="17">
        <v>6.1724391397994398E-2</v>
      </c>
      <c r="AV661" s="17"/>
      <c r="AW661" s="17">
        <v>5.9714411903839498E-2</v>
      </c>
      <c r="AX661" s="17">
        <v>8.4733080189080698E-2</v>
      </c>
      <c r="AY661" s="17"/>
      <c r="AZ661" s="17">
        <v>7.8711903311922404E-2</v>
      </c>
      <c r="BA661" s="17">
        <v>6.7698103613214294E-2</v>
      </c>
      <c r="BB661" s="17"/>
      <c r="BC661" s="17">
        <v>6.4848224999665305E-2</v>
      </c>
      <c r="BD661" s="17">
        <v>7.4371111274389404E-2</v>
      </c>
      <c r="BE661" s="17"/>
      <c r="BF661" s="17">
        <v>4.6173261675366797E-2</v>
      </c>
      <c r="BG661" s="17">
        <v>7.1595184820187799E-2</v>
      </c>
      <c r="BH661" s="17"/>
      <c r="BI661" s="17">
        <v>6.3655062626310904E-2</v>
      </c>
      <c r="BJ661" s="17">
        <v>5.5253907653791103E-2</v>
      </c>
      <c r="BK661" s="17">
        <v>5.7572477655321898E-2</v>
      </c>
      <c r="BL661" s="17">
        <v>7.5073473153978706E-2</v>
      </c>
      <c r="BM661" s="17">
        <v>6.1373811658777498E-2</v>
      </c>
      <c r="BN661" s="17"/>
      <c r="BO661" s="17">
        <v>5.9810497743418803E-2</v>
      </c>
      <c r="BP661" s="17">
        <v>6.5792976289288499E-2</v>
      </c>
      <c r="BQ661" s="17">
        <v>4.2653660624153898E-2</v>
      </c>
      <c r="BR661" s="17">
        <v>5.2233634274578999E-2</v>
      </c>
      <c r="BS661" s="17">
        <v>5.9056711659757899E-2</v>
      </c>
      <c r="BT661" s="17">
        <v>0.143242536225482</v>
      </c>
      <c r="BU661" s="17"/>
      <c r="BV661" s="17">
        <v>6.1327140860932702E-2</v>
      </c>
      <c r="BW661" s="17">
        <v>4.3989702898890398E-2</v>
      </c>
      <c r="BX661" s="17"/>
      <c r="BY661" s="17">
        <v>3.5076011467738998E-2</v>
      </c>
      <c r="BZ661" s="17"/>
      <c r="CA661" s="17">
        <v>4.8009728722482999E-2</v>
      </c>
      <c r="CB661" s="17"/>
      <c r="CC661" s="17">
        <v>5.2837823610057399E-2</v>
      </c>
    </row>
    <row r="662" spans="2:81" x14ac:dyDescent="0.3">
      <c r="B662" t="s">
        <v>192</v>
      </c>
      <c r="C662" s="17">
        <v>0.52160469949601196</v>
      </c>
      <c r="D662" s="17">
        <v>0.54048492377166302</v>
      </c>
      <c r="E662" s="17">
        <v>0.50128287409966399</v>
      </c>
      <c r="F662" s="17"/>
      <c r="G662" s="17">
        <v>0.59289010091226602</v>
      </c>
      <c r="H662" s="17">
        <v>0.60698716239398598</v>
      </c>
      <c r="I662" s="17">
        <v>0.52002527779323005</v>
      </c>
      <c r="J662" s="17">
        <v>0.51834629266646104</v>
      </c>
      <c r="K662" s="17">
        <v>0.45150762362809299</v>
      </c>
      <c r="L662" s="17">
        <v>0.455518679058109</v>
      </c>
      <c r="M662" s="17"/>
      <c r="N662" s="17">
        <v>0.56166674754569401</v>
      </c>
      <c r="O662" s="17">
        <v>0.50815720678884901</v>
      </c>
      <c r="P662" s="17">
        <v>0.51193676875111904</v>
      </c>
      <c r="Q662" s="17">
        <v>0.49881425169937799</v>
      </c>
      <c r="R662" s="17"/>
      <c r="S662" s="17">
        <v>0.57064681839160303</v>
      </c>
      <c r="T662" s="17">
        <v>0.51575026542047198</v>
      </c>
      <c r="U662" s="17">
        <v>0.521416400584512</v>
      </c>
      <c r="V662" s="17">
        <v>0.48109374262342702</v>
      </c>
      <c r="W662" s="17">
        <v>0.48713859130662401</v>
      </c>
      <c r="X662" s="17">
        <v>0.51895765791904003</v>
      </c>
      <c r="Y662" s="17">
        <v>0.47091780865809502</v>
      </c>
      <c r="Z662" s="17">
        <v>0.52253461703738102</v>
      </c>
      <c r="AA662" s="17">
        <v>0.54855657729575102</v>
      </c>
      <c r="AB662" s="17">
        <v>0.55889979754784003</v>
      </c>
      <c r="AC662" s="17">
        <v>0.54368622800049304</v>
      </c>
      <c r="AD662" s="17">
        <v>0.41471330941087498</v>
      </c>
      <c r="AE662" s="17"/>
      <c r="AF662" s="17">
        <v>0.80522943564594296</v>
      </c>
      <c r="AG662" s="17">
        <v>0.47262116716524</v>
      </c>
      <c r="AH662" s="17">
        <v>0.54415481381402298</v>
      </c>
      <c r="AI662" s="17">
        <v>0.43898225468232299</v>
      </c>
      <c r="AJ662" s="17">
        <v>0.53292030066089002</v>
      </c>
      <c r="AK662" s="17">
        <v>0.48953970224329202</v>
      </c>
      <c r="AL662" s="17">
        <v>0.54203027742500698</v>
      </c>
      <c r="AM662" s="17">
        <v>0.491338632394269</v>
      </c>
      <c r="AN662" s="17">
        <v>0.47782411506156602</v>
      </c>
      <c r="AO662" s="17">
        <v>0.54936092013984605</v>
      </c>
      <c r="AP662" s="17">
        <v>0.60206260869811901</v>
      </c>
      <c r="AQ662" s="17">
        <v>0.56309828151206598</v>
      </c>
      <c r="AR662" s="17">
        <v>0.54775876025432801</v>
      </c>
      <c r="AS662" s="17">
        <v>0.54700678794327995</v>
      </c>
      <c r="AT662" s="17">
        <v>0.47285146057389399</v>
      </c>
      <c r="AU662" s="17">
        <v>0.68720567066050497</v>
      </c>
      <c r="AV662" s="17"/>
      <c r="AW662" s="17">
        <v>0.545500061887494</v>
      </c>
      <c r="AX662" s="17">
        <v>0.48580683147742598</v>
      </c>
      <c r="AY662" s="17"/>
      <c r="AZ662" s="17">
        <v>0.56655203404809096</v>
      </c>
      <c r="BA662" s="17">
        <v>0.51159399897316704</v>
      </c>
      <c r="BB662" s="17"/>
      <c r="BC662" s="17">
        <v>0.58210186090321203</v>
      </c>
      <c r="BD662" s="17">
        <v>0.48212124277401802</v>
      </c>
      <c r="BE662" s="17"/>
      <c r="BF662" s="17">
        <v>0.55587340562494403</v>
      </c>
      <c r="BG662" s="17">
        <v>0.51885094558285305</v>
      </c>
      <c r="BH662" s="17"/>
      <c r="BI662" s="17">
        <v>0.428536425043616</v>
      </c>
      <c r="BJ662" s="17">
        <v>0.63145010185430905</v>
      </c>
      <c r="BK662" s="17">
        <v>0.56210667737761499</v>
      </c>
      <c r="BL662" s="17">
        <v>0.42093724252867298</v>
      </c>
      <c r="BM662" s="17">
        <v>0.53616036175154203</v>
      </c>
      <c r="BN662" s="17"/>
      <c r="BO662" s="17">
        <v>0.63831013399455205</v>
      </c>
      <c r="BP662" s="17">
        <v>0.48637319589844402</v>
      </c>
      <c r="BQ662" s="17">
        <v>0.54771344412823897</v>
      </c>
      <c r="BR662" s="17">
        <v>0.459691093001586</v>
      </c>
      <c r="BS662" s="17">
        <v>0.58770142752620003</v>
      </c>
      <c r="BT662" s="17">
        <v>0.45019924430970298</v>
      </c>
      <c r="BU662" s="17"/>
      <c r="BV662" s="17">
        <v>0.636635254076382</v>
      </c>
      <c r="BW662" s="17">
        <v>0.62183304709571896</v>
      </c>
      <c r="BX662" s="17"/>
      <c r="BY662" s="17">
        <v>0.64010431693618497</v>
      </c>
      <c r="BZ662" s="17"/>
      <c r="CA662" s="17">
        <v>0.67664456666752604</v>
      </c>
      <c r="CB662" s="17"/>
      <c r="CC662" s="17">
        <v>0.661807240760383</v>
      </c>
    </row>
    <row r="663" spans="2:81" x14ac:dyDescent="0.3">
      <c r="B663" t="s">
        <v>193</v>
      </c>
      <c r="C663" s="17">
        <v>0.151747453802167</v>
      </c>
      <c r="D663" s="17">
        <v>0.15953137622927999</v>
      </c>
      <c r="E663" s="17">
        <v>0.14474563845934499</v>
      </c>
      <c r="F663" s="17"/>
      <c r="G663" s="17">
        <v>7.9141043239347494E-2</v>
      </c>
      <c r="H663" s="17">
        <v>9.7130975383556403E-2</v>
      </c>
      <c r="I663" s="17">
        <v>0.150309695731039</v>
      </c>
      <c r="J663" s="17">
        <v>0.158168217812619</v>
      </c>
      <c r="K663" s="17">
        <v>0.217379316999564</v>
      </c>
      <c r="L663" s="17">
        <v>0.19659113651117099</v>
      </c>
      <c r="M663" s="17"/>
      <c r="N663" s="17">
        <v>0.142221493188155</v>
      </c>
      <c r="O663" s="17">
        <v>0.14917610294643499</v>
      </c>
      <c r="P663" s="17">
        <v>0.155240766684313</v>
      </c>
      <c r="Q663" s="17">
        <v>0.161049296799467</v>
      </c>
      <c r="R663" s="17"/>
      <c r="S663" s="17">
        <v>9.0797058390284097E-2</v>
      </c>
      <c r="T663" s="17">
        <v>0.17960736123094101</v>
      </c>
      <c r="U663" s="17">
        <v>0.20000663504278601</v>
      </c>
      <c r="V663" s="17">
        <v>0.14852370207068799</v>
      </c>
      <c r="W663" s="17">
        <v>0.13259594001531999</v>
      </c>
      <c r="X663" s="17">
        <v>0.15748257778758501</v>
      </c>
      <c r="Y663" s="17">
        <v>0.179557434496603</v>
      </c>
      <c r="Z663" s="17">
        <v>0.18026079573243101</v>
      </c>
      <c r="AA663" s="17">
        <v>0.15418250750909701</v>
      </c>
      <c r="AB663" s="17">
        <v>0.13943484328722799</v>
      </c>
      <c r="AC663" s="17">
        <v>0.112282559975024</v>
      </c>
      <c r="AD663" s="17">
        <v>0.204906744596869</v>
      </c>
      <c r="AE663" s="17"/>
      <c r="AF663" s="17">
        <v>0.104423181261926</v>
      </c>
      <c r="AG663" s="17">
        <v>9.7850801489160102E-2</v>
      </c>
      <c r="AH663" s="17">
        <v>0.127459221260872</v>
      </c>
      <c r="AI663" s="17">
        <v>0.137039395364004</v>
      </c>
      <c r="AJ663" s="17">
        <v>0.115750329562904</v>
      </c>
      <c r="AK663" s="17">
        <v>0.19169517214500401</v>
      </c>
      <c r="AL663" s="17">
        <v>0.151192351415353</v>
      </c>
      <c r="AM663" s="17">
        <v>0.17913993102291001</v>
      </c>
      <c r="AN663" s="17">
        <v>0.15261372454272801</v>
      </c>
      <c r="AO663" s="17">
        <v>0.203640366489688</v>
      </c>
      <c r="AP663" s="17">
        <v>0.144606362656513</v>
      </c>
      <c r="AQ663" s="17">
        <v>0.16406826795276999</v>
      </c>
      <c r="AR663" s="17">
        <v>0.14104906730980099</v>
      </c>
      <c r="AS663" s="17">
        <v>0.161458212139545</v>
      </c>
      <c r="AT663" s="17">
        <v>0.17375803837348699</v>
      </c>
      <c r="AU663" s="17">
        <v>0.119127418347269</v>
      </c>
      <c r="AV663" s="17"/>
      <c r="AW663" s="17">
        <v>0.15227610130264699</v>
      </c>
      <c r="AX663" s="17">
        <v>0.149666068927027</v>
      </c>
      <c r="AY663" s="17"/>
      <c r="AZ663" s="17">
        <v>0.133748896110649</v>
      </c>
      <c r="BA663" s="17">
        <v>0.155756104652957</v>
      </c>
      <c r="BB663" s="17"/>
      <c r="BC663" s="17">
        <v>0.121589815625316</v>
      </c>
      <c r="BD663" s="17">
        <v>0.17014360274161899</v>
      </c>
      <c r="BE663" s="17"/>
      <c r="BF663" s="17">
        <v>0.100445548674057</v>
      </c>
      <c r="BG663" s="17">
        <v>0.155869956165331</v>
      </c>
      <c r="BH663" s="17"/>
      <c r="BI663" s="17">
        <v>0.234060477751245</v>
      </c>
      <c r="BJ663" s="17">
        <v>9.2873457420302799E-2</v>
      </c>
      <c r="BK663" s="17">
        <v>0.12986577778354899</v>
      </c>
      <c r="BL663" s="17">
        <v>0.21818937949585401</v>
      </c>
      <c r="BM663" s="17">
        <v>0.121156157703808</v>
      </c>
      <c r="BN663" s="17"/>
      <c r="BO663" s="17">
        <v>8.7037867234468394E-2</v>
      </c>
      <c r="BP663" s="17">
        <v>0.193497665604078</v>
      </c>
      <c r="BQ663" s="17">
        <v>0.13543123688591999</v>
      </c>
      <c r="BR663" s="17">
        <v>0.20770195769650099</v>
      </c>
      <c r="BS663" s="17">
        <v>9.8403067699428401E-2</v>
      </c>
      <c r="BT663" s="17">
        <v>0.146469167224997</v>
      </c>
      <c r="BU663" s="17"/>
      <c r="BV663" s="17">
        <v>8.9241403469594902E-2</v>
      </c>
      <c r="BW663" s="17">
        <v>9.9609935007481804E-2</v>
      </c>
      <c r="BX663" s="17"/>
      <c r="BY663" s="17">
        <v>7.1426409935966606E-2</v>
      </c>
      <c r="BZ663" s="17"/>
      <c r="CA663" s="17">
        <v>7.2255822242904194E-2</v>
      </c>
      <c r="CB663" s="17"/>
      <c r="CC663" s="17">
        <v>8.06342255164475E-2</v>
      </c>
    </row>
    <row r="664" spans="2:81" x14ac:dyDescent="0.3">
      <c r="B664" t="s">
        <v>194</v>
      </c>
      <c r="C664" s="17">
        <v>0.36985724569384498</v>
      </c>
      <c r="D664" s="17">
        <v>0.38095354754238298</v>
      </c>
      <c r="E664" s="17">
        <v>0.35653723564031897</v>
      </c>
      <c r="F664" s="17"/>
      <c r="G664" s="17">
        <v>0.51374905767291801</v>
      </c>
      <c r="H664" s="17">
        <v>0.50985618701043001</v>
      </c>
      <c r="I664" s="17">
        <v>0.36971558206219102</v>
      </c>
      <c r="J664" s="17">
        <v>0.36017807485384201</v>
      </c>
      <c r="K664" s="17">
        <v>0.23412830662852899</v>
      </c>
      <c r="L664" s="17">
        <v>0.258927542546939</v>
      </c>
      <c r="M664" s="17"/>
      <c r="N664" s="17">
        <v>0.41944525435753899</v>
      </c>
      <c r="O664" s="17">
        <v>0.358981103842414</v>
      </c>
      <c r="P664" s="17">
        <v>0.35669600206680502</v>
      </c>
      <c r="Q664" s="17">
        <v>0.33776495489991099</v>
      </c>
      <c r="R664" s="17"/>
      <c r="S664" s="17">
        <v>0.47984976000131901</v>
      </c>
      <c r="T664" s="17">
        <v>0.33614290418953102</v>
      </c>
      <c r="U664" s="17">
        <v>0.32140976554172601</v>
      </c>
      <c r="V664" s="17">
        <v>0.33257004055273898</v>
      </c>
      <c r="W664" s="17">
        <v>0.35454265129130402</v>
      </c>
      <c r="X664" s="17">
        <v>0.36147508013145502</v>
      </c>
      <c r="Y664" s="17">
        <v>0.29136037416149202</v>
      </c>
      <c r="Z664" s="17">
        <v>0.34227382130494999</v>
      </c>
      <c r="AA664" s="17">
        <v>0.39437406978665301</v>
      </c>
      <c r="AB664" s="17">
        <v>0.41946495426061198</v>
      </c>
      <c r="AC664" s="17">
        <v>0.43140366802546898</v>
      </c>
      <c r="AD664" s="17">
        <v>0.209806564814006</v>
      </c>
      <c r="AE664" s="17"/>
      <c r="AF664" s="17">
        <v>0.700806254384018</v>
      </c>
      <c r="AG664" s="17">
        <v>0.37477036567608002</v>
      </c>
      <c r="AH664" s="17">
        <v>0.41669559255315097</v>
      </c>
      <c r="AI664" s="17">
        <v>0.30194285931831999</v>
      </c>
      <c r="AJ664" s="17">
        <v>0.41716997109798498</v>
      </c>
      <c r="AK664" s="17">
        <v>0.29784453009828799</v>
      </c>
      <c r="AL664" s="17">
        <v>0.390837926009655</v>
      </c>
      <c r="AM664" s="17">
        <v>0.31219870137136002</v>
      </c>
      <c r="AN664" s="17">
        <v>0.32521039051883699</v>
      </c>
      <c r="AO664" s="17">
        <v>0.34572055365015902</v>
      </c>
      <c r="AP664" s="17">
        <v>0.45745624604160601</v>
      </c>
      <c r="AQ664" s="17">
        <v>0.39903001355929602</v>
      </c>
      <c r="AR664" s="17">
        <v>0.40670969294452702</v>
      </c>
      <c r="AS664" s="17">
        <v>0.38554857580373397</v>
      </c>
      <c r="AT664" s="17">
        <v>0.29909342220040702</v>
      </c>
      <c r="AU664" s="17">
        <v>0.56807825231323605</v>
      </c>
      <c r="AV664" s="17"/>
      <c r="AW664" s="17">
        <v>0.39322396058484699</v>
      </c>
      <c r="AX664" s="17">
        <v>0.33614076255039899</v>
      </c>
      <c r="AY664" s="17"/>
      <c r="AZ664" s="17">
        <v>0.43280313793744302</v>
      </c>
      <c r="BA664" s="17">
        <v>0.35583789432021001</v>
      </c>
      <c r="BB664" s="17"/>
      <c r="BC664" s="17">
        <v>0.46051204527789602</v>
      </c>
      <c r="BD664" s="17">
        <v>0.31197764003239797</v>
      </c>
      <c r="BE664" s="17"/>
      <c r="BF664" s="17">
        <v>0.455427856950887</v>
      </c>
      <c r="BG664" s="17">
        <v>0.36298098941752199</v>
      </c>
      <c r="BH664" s="17"/>
      <c r="BI664" s="17">
        <v>0.194475947292372</v>
      </c>
      <c r="BJ664" s="17">
        <v>0.53857664443400599</v>
      </c>
      <c r="BK664" s="17">
        <v>0.43224089959406597</v>
      </c>
      <c r="BL664" s="17">
        <v>0.202747863032818</v>
      </c>
      <c r="BM664" s="17">
        <v>0.41500420404773403</v>
      </c>
      <c r="BN664" s="17"/>
      <c r="BO664" s="17">
        <v>0.55127226676008401</v>
      </c>
      <c r="BP664" s="17">
        <v>0.29287553029436603</v>
      </c>
      <c r="BQ664" s="17">
        <v>0.41228220724231901</v>
      </c>
      <c r="BR664" s="17">
        <v>0.25198913530508499</v>
      </c>
      <c r="BS664" s="17">
        <v>0.489298359826772</v>
      </c>
      <c r="BT664" s="17">
        <v>0.30373007708470601</v>
      </c>
      <c r="BU664" s="17"/>
      <c r="BV664" s="17">
        <v>0.54739385060678802</v>
      </c>
      <c r="BW664" s="17">
        <v>0.52222311208823702</v>
      </c>
      <c r="BX664" s="17"/>
      <c r="BY664" s="17">
        <v>0.56867790700021803</v>
      </c>
      <c r="BZ664" s="17"/>
      <c r="CA664" s="17">
        <v>0.60438874442462098</v>
      </c>
      <c r="CB664" s="17"/>
      <c r="CC664" s="17">
        <v>0.58117301524393605</v>
      </c>
    </row>
    <row r="665" spans="2:81" x14ac:dyDescent="0.3">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c r="CC665" s="17"/>
    </row>
    <row r="666" spans="2:81" x14ac:dyDescent="0.3">
      <c r="B666" s="6" t="s">
        <v>310</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c r="CC666" s="17"/>
    </row>
    <row r="667" spans="2:81" x14ac:dyDescent="0.3">
      <c r="B667" s="24" t="s">
        <v>94</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c r="CC667" s="17"/>
    </row>
    <row r="668" spans="2:81" x14ac:dyDescent="0.3">
      <c r="B668" t="s">
        <v>230</v>
      </c>
      <c r="C668" s="17">
        <v>0.15512409676393901</v>
      </c>
      <c r="D668" s="17">
        <v>0.19884453587293099</v>
      </c>
      <c r="E668" s="17">
        <v>0.112011172341132</v>
      </c>
      <c r="F668" s="17"/>
      <c r="G668" s="17">
        <v>0.18179516792755901</v>
      </c>
      <c r="H668" s="17">
        <v>0.226433277834444</v>
      </c>
      <c r="I668" s="17">
        <v>0.18190562576487701</v>
      </c>
      <c r="J668" s="17">
        <v>0.151996008766459</v>
      </c>
      <c r="K668" s="17">
        <v>0.112056394161807</v>
      </c>
      <c r="L668" s="17">
        <v>8.9066145338163705E-2</v>
      </c>
      <c r="M668" s="17"/>
      <c r="N668" s="17">
        <v>0.171964039686367</v>
      </c>
      <c r="O668" s="17">
        <v>0.13806928467318699</v>
      </c>
      <c r="P668" s="17">
        <v>0.184420740545438</v>
      </c>
      <c r="Q668" s="17">
        <v>0.13012574309143601</v>
      </c>
      <c r="R668" s="17"/>
      <c r="S668" s="17">
        <v>0.24289415625799199</v>
      </c>
      <c r="T668" s="17">
        <v>8.7317146958882097E-2</v>
      </c>
      <c r="U668" s="17">
        <v>0.12812007591576199</v>
      </c>
      <c r="V668" s="17">
        <v>0.15693954716118799</v>
      </c>
      <c r="W668" s="17">
        <v>0.178647137573785</v>
      </c>
      <c r="X668" s="17">
        <v>0.17730646823650401</v>
      </c>
      <c r="Y668" s="17">
        <v>0.13493066420939101</v>
      </c>
      <c r="Z668" s="17">
        <v>0.17737282988283101</v>
      </c>
      <c r="AA668" s="17">
        <v>0.151585428048641</v>
      </c>
      <c r="AB668" s="17">
        <v>0.15965026197983501</v>
      </c>
      <c r="AC668" s="17">
        <v>0.111404651559303</v>
      </c>
      <c r="AD668" s="17">
        <v>8.10047527286087E-2</v>
      </c>
      <c r="AE668" s="17"/>
      <c r="AF668" s="17">
        <v>0.22247231512528501</v>
      </c>
      <c r="AG668" s="17">
        <v>0.200973540521174</v>
      </c>
      <c r="AH668" s="17">
        <v>8.6421819837159297E-2</v>
      </c>
      <c r="AI668" s="17">
        <v>0.12998440665671601</v>
      </c>
      <c r="AJ668" s="17">
        <v>0.128654093078861</v>
      </c>
      <c r="AK668" s="17">
        <v>0.14144290678919799</v>
      </c>
      <c r="AL668" s="17">
        <v>0.142594805697142</v>
      </c>
      <c r="AM668" s="17">
        <v>0.15747058966417901</v>
      </c>
      <c r="AN668" s="17">
        <v>8.3246263021254402E-2</v>
      </c>
      <c r="AO668" s="17">
        <v>0.22621852100648199</v>
      </c>
      <c r="AP668" s="17">
        <v>0.18127008224053401</v>
      </c>
      <c r="AQ668" s="17">
        <v>0.14910691477810201</v>
      </c>
      <c r="AR668" s="17">
        <v>0.16135950032986801</v>
      </c>
      <c r="AS668" s="17">
        <v>0.28447198054560802</v>
      </c>
      <c r="AT668" s="17">
        <v>0.192114660945157</v>
      </c>
      <c r="AU668" s="17">
        <v>0.31354095117131098</v>
      </c>
      <c r="AV668" s="17"/>
      <c r="AW668" s="17">
        <v>0.158709249978183</v>
      </c>
      <c r="AX668" s="17">
        <v>0.14963551708683601</v>
      </c>
      <c r="AY668" s="17"/>
      <c r="AZ668" s="17">
        <v>0.186538346394477</v>
      </c>
      <c r="BA668" s="17">
        <v>0.148127493999056</v>
      </c>
      <c r="BB668" s="17"/>
      <c r="BC668" s="17">
        <v>0.19338289221291199</v>
      </c>
      <c r="BD668" s="17">
        <v>0.12734821639232999</v>
      </c>
      <c r="BE668" s="17"/>
      <c r="BF668" s="17">
        <v>0.21470653333800399</v>
      </c>
      <c r="BG668" s="17">
        <v>0.150336190058209</v>
      </c>
      <c r="BH668" s="17"/>
      <c r="BI668" s="17">
        <v>0.14200256567864</v>
      </c>
      <c r="BJ668" s="17">
        <v>0.174598333149285</v>
      </c>
      <c r="BK668" s="17">
        <v>0.13505282931358101</v>
      </c>
      <c r="BL668" s="17">
        <v>0.15539446483989999</v>
      </c>
      <c r="BM668" s="17">
        <v>0.186023641714718</v>
      </c>
      <c r="BN668" s="17"/>
      <c r="BO668" s="17">
        <v>0.18257794923871801</v>
      </c>
      <c r="BP668" s="17">
        <v>0.14168514266547899</v>
      </c>
      <c r="BQ668" s="17">
        <v>0.173659760619503</v>
      </c>
      <c r="BR668" s="17">
        <v>0.16986705720912501</v>
      </c>
      <c r="BS668" s="17">
        <v>0.16370253827381501</v>
      </c>
      <c r="BT668" s="17">
        <v>5.8212432225987203E-2</v>
      </c>
      <c r="BU668" s="17"/>
      <c r="BV668" s="17">
        <v>0.17547339214693</v>
      </c>
      <c r="BW668" s="17">
        <v>0.17297533541712201</v>
      </c>
      <c r="BX668" s="17"/>
      <c r="BY668" s="17">
        <v>0.22879401391132201</v>
      </c>
      <c r="BZ668" s="17"/>
      <c r="CA668" s="17">
        <v>0.231245445749412</v>
      </c>
      <c r="CB668" s="17"/>
      <c r="CC668" s="17">
        <v>0.209330440030874</v>
      </c>
    </row>
    <row r="669" spans="2:81" x14ac:dyDescent="0.3">
      <c r="B669" t="s">
        <v>231</v>
      </c>
      <c r="C669" s="17">
        <v>0.33234667657908001</v>
      </c>
      <c r="D669" s="17">
        <v>0.33297805256986701</v>
      </c>
      <c r="E669" s="17">
        <v>0.332021993234355</v>
      </c>
      <c r="F669" s="17"/>
      <c r="G669" s="17">
        <v>0.36759581163962601</v>
      </c>
      <c r="H669" s="17">
        <v>0.35518102316608102</v>
      </c>
      <c r="I669" s="17">
        <v>0.38031067449011802</v>
      </c>
      <c r="J669" s="17">
        <v>0.316329605152676</v>
      </c>
      <c r="K669" s="17">
        <v>0.287102607449775</v>
      </c>
      <c r="L669" s="17">
        <v>0.29468686293769297</v>
      </c>
      <c r="M669" s="17"/>
      <c r="N669" s="17">
        <v>0.36128762338175902</v>
      </c>
      <c r="O669" s="17">
        <v>0.34407024916254803</v>
      </c>
      <c r="P669" s="17">
        <v>0.28405464155008497</v>
      </c>
      <c r="Q669" s="17">
        <v>0.332005368641768</v>
      </c>
      <c r="R669" s="17"/>
      <c r="S669" s="17">
        <v>0.32457968865672698</v>
      </c>
      <c r="T669" s="17">
        <v>0.36978923579836898</v>
      </c>
      <c r="U669" s="17">
        <v>0.323969608342001</v>
      </c>
      <c r="V669" s="17">
        <v>0.30322676703892398</v>
      </c>
      <c r="W669" s="17">
        <v>0.32255021750748702</v>
      </c>
      <c r="X669" s="17">
        <v>0.26469685131647203</v>
      </c>
      <c r="Y669" s="17">
        <v>0.34437184559860601</v>
      </c>
      <c r="Z669" s="17">
        <v>0.31543126325232002</v>
      </c>
      <c r="AA669" s="17">
        <v>0.38929626758571001</v>
      </c>
      <c r="AB669" s="17">
        <v>0.34376237757387301</v>
      </c>
      <c r="AC669" s="17">
        <v>0.28839257152986703</v>
      </c>
      <c r="AD669" s="17">
        <v>0.36244458298891102</v>
      </c>
      <c r="AE669" s="17"/>
      <c r="AF669" s="17">
        <v>0.28286604620156103</v>
      </c>
      <c r="AG669" s="17">
        <v>0.33082034122048898</v>
      </c>
      <c r="AH669" s="17">
        <v>0.32032188994993199</v>
      </c>
      <c r="AI669" s="17">
        <v>0.329332357557031</v>
      </c>
      <c r="AJ669" s="17">
        <v>0.36124619005442699</v>
      </c>
      <c r="AK669" s="17">
        <v>0.37381074241691598</v>
      </c>
      <c r="AL669" s="17">
        <v>0.33684769507864498</v>
      </c>
      <c r="AM669" s="17">
        <v>0.28567244812522502</v>
      </c>
      <c r="AN669" s="17">
        <v>0.37624999912159002</v>
      </c>
      <c r="AO669" s="17">
        <v>0.296492157360561</v>
      </c>
      <c r="AP669" s="17">
        <v>0.34316699957235502</v>
      </c>
      <c r="AQ669" s="17">
        <v>0.328974917082757</v>
      </c>
      <c r="AR669" s="17">
        <v>0.33722661516874203</v>
      </c>
      <c r="AS669" s="17">
        <v>0.30308626818441903</v>
      </c>
      <c r="AT669" s="17">
        <v>0.28968117653410502</v>
      </c>
      <c r="AU669" s="17">
        <v>0.377524465639061</v>
      </c>
      <c r="AV669" s="17"/>
      <c r="AW669" s="17">
        <v>0.34376328671598</v>
      </c>
      <c r="AX669" s="17">
        <v>0.31710618027008602</v>
      </c>
      <c r="AY669" s="17"/>
      <c r="AZ669" s="17">
        <v>0.30950699680285998</v>
      </c>
      <c r="BA669" s="17">
        <v>0.33743354539023301</v>
      </c>
      <c r="BB669" s="17"/>
      <c r="BC669" s="17">
        <v>0.334430438866753</v>
      </c>
      <c r="BD669" s="17">
        <v>0.33202057391955297</v>
      </c>
      <c r="BE669" s="17"/>
      <c r="BF669" s="17">
        <v>0.29960808008917</v>
      </c>
      <c r="BG669" s="17">
        <v>0.33497747442292802</v>
      </c>
      <c r="BH669" s="17"/>
      <c r="BI669" s="17">
        <v>0.28516695513020102</v>
      </c>
      <c r="BJ669" s="17">
        <v>0.38640089450460602</v>
      </c>
      <c r="BK669" s="17">
        <v>0.33626992354875401</v>
      </c>
      <c r="BL669" s="17">
        <v>0.32516915654137102</v>
      </c>
      <c r="BM669" s="17">
        <v>0.31767739272318002</v>
      </c>
      <c r="BN669" s="17"/>
      <c r="BO669" s="17">
        <v>0.41224060107990002</v>
      </c>
      <c r="BP669" s="17">
        <v>0.33130706398971199</v>
      </c>
      <c r="BQ669" s="17">
        <v>0.31307661347316901</v>
      </c>
      <c r="BR669" s="17">
        <v>0.30463567038202199</v>
      </c>
      <c r="BS669" s="17">
        <v>0.37467921183611302</v>
      </c>
      <c r="BT669" s="17">
        <v>0.26962340385565797</v>
      </c>
      <c r="BU669" s="17"/>
      <c r="BV669" s="17">
        <v>0.41425073874965002</v>
      </c>
      <c r="BW669" s="17">
        <v>0.33474696697233502</v>
      </c>
      <c r="BX669" s="17"/>
      <c r="BY669" s="17">
        <v>0.381528110721708</v>
      </c>
      <c r="BZ669" s="17"/>
      <c r="CA669" s="17">
        <v>0.391462683339169</v>
      </c>
      <c r="CB669" s="17"/>
      <c r="CC669" s="17">
        <v>0.39622970277546399</v>
      </c>
    </row>
    <row r="670" spans="2:81" x14ac:dyDescent="0.3">
      <c r="B670" t="s">
        <v>232</v>
      </c>
      <c r="C670" s="17">
        <v>0.28704985728530502</v>
      </c>
      <c r="D670" s="17">
        <v>0.27651756121412302</v>
      </c>
      <c r="E670" s="17">
        <v>0.29758261926472201</v>
      </c>
      <c r="F670" s="17"/>
      <c r="G670" s="17">
        <v>0.27006831918916502</v>
      </c>
      <c r="H670" s="17">
        <v>0.230924559338264</v>
      </c>
      <c r="I670" s="17">
        <v>0.21408574261796301</v>
      </c>
      <c r="J670" s="17">
        <v>0.29836783902577801</v>
      </c>
      <c r="K670" s="17">
        <v>0.34004526473652402</v>
      </c>
      <c r="L670" s="17">
        <v>0.35843344067274202</v>
      </c>
      <c r="M670" s="17"/>
      <c r="N670" s="17">
        <v>0.24682560959694499</v>
      </c>
      <c r="O670" s="17">
        <v>0.31337282061968402</v>
      </c>
      <c r="P670" s="17">
        <v>0.31257260263294001</v>
      </c>
      <c r="Q670" s="17">
        <v>0.279374381513532</v>
      </c>
      <c r="R670" s="17"/>
      <c r="S670" s="17">
        <v>0.25025226110862497</v>
      </c>
      <c r="T670" s="17">
        <v>0.30908909968561998</v>
      </c>
      <c r="U670" s="17">
        <v>0.31901772997239902</v>
      </c>
      <c r="V670" s="17">
        <v>0.23690688546233901</v>
      </c>
      <c r="W670" s="17">
        <v>0.295389720011212</v>
      </c>
      <c r="X670" s="17">
        <v>0.292193149198683</v>
      </c>
      <c r="Y670" s="17">
        <v>0.28005958522263302</v>
      </c>
      <c r="Z670" s="17">
        <v>0.34022647578126902</v>
      </c>
      <c r="AA670" s="17">
        <v>0.29083247415638902</v>
      </c>
      <c r="AB670" s="17">
        <v>0.30852757798540298</v>
      </c>
      <c r="AC670" s="17">
        <v>0.29130520868533299</v>
      </c>
      <c r="AD670" s="17">
        <v>0.25604630862493399</v>
      </c>
      <c r="AE670" s="17"/>
      <c r="AF670" s="17">
        <v>0.18495708808304301</v>
      </c>
      <c r="AG670" s="17">
        <v>0.31710562394629399</v>
      </c>
      <c r="AH670" s="17">
        <v>0.33140177280469002</v>
      </c>
      <c r="AI670" s="17">
        <v>0.28035739414182897</v>
      </c>
      <c r="AJ670" s="17">
        <v>0.33804227150548</v>
      </c>
      <c r="AK670" s="17">
        <v>0.25093269163774901</v>
      </c>
      <c r="AL670" s="17">
        <v>0.27961841242906199</v>
      </c>
      <c r="AM670" s="17">
        <v>0.34044355416737399</v>
      </c>
      <c r="AN670" s="17">
        <v>0.28598325594999402</v>
      </c>
      <c r="AO670" s="17">
        <v>0.27117446687852698</v>
      </c>
      <c r="AP670" s="17">
        <v>0.26421030777485299</v>
      </c>
      <c r="AQ670" s="17">
        <v>0.27873889202107499</v>
      </c>
      <c r="AR670" s="17">
        <v>0.26984632090483002</v>
      </c>
      <c r="AS670" s="17">
        <v>0.232185149381858</v>
      </c>
      <c r="AT670" s="17">
        <v>0.25646496643331701</v>
      </c>
      <c r="AU670" s="17">
        <v>0.17773730452501499</v>
      </c>
      <c r="AV670" s="17"/>
      <c r="AW670" s="17">
        <v>0.27888510526285798</v>
      </c>
      <c r="AX670" s="17">
        <v>0.29743388805076998</v>
      </c>
      <c r="AY670" s="17"/>
      <c r="AZ670" s="17">
        <v>0.25578729249656401</v>
      </c>
      <c r="BA670" s="17">
        <v>0.29401267670040299</v>
      </c>
      <c r="BB670" s="17"/>
      <c r="BC670" s="17">
        <v>0.26574817187883898</v>
      </c>
      <c r="BD670" s="17">
        <v>0.30016380692921402</v>
      </c>
      <c r="BE670" s="17"/>
      <c r="BF670" s="17">
        <v>0.29055600727464698</v>
      </c>
      <c r="BG670" s="17">
        <v>0.28676811118678203</v>
      </c>
      <c r="BH670" s="17"/>
      <c r="BI670" s="17">
        <v>0.35347408194570001</v>
      </c>
      <c r="BJ670" s="17">
        <v>0.26892977849803001</v>
      </c>
      <c r="BK670" s="17">
        <v>0.27726414054909199</v>
      </c>
      <c r="BL670" s="17">
        <v>0.22771745969367299</v>
      </c>
      <c r="BM670" s="17">
        <v>0.282851094917558</v>
      </c>
      <c r="BN670" s="17"/>
      <c r="BO670" s="17">
        <v>0.26296594364281001</v>
      </c>
      <c r="BP670" s="17">
        <v>0.29846775009599003</v>
      </c>
      <c r="BQ670" s="17">
        <v>0.28501859416923198</v>
      </c>
      <c r="BR670" s="17">
        <v>0.28630400104676401</v>
      </c>
      <c r="BS670" s="17">
        <v>0.217299877044731</v>
      </c>
      <c r="BT670" s="17">
        <v>0.34294073783245699</v>
      </c>
      <c r="BU670" s="17"/>
      <c r="BV670" s="17">
        <v>0.26800944998280302</v>
      </c>
      <c r="BW670" s="17">
        <v>0.27063673893964402</v>
      </c>
      <c r="BX670" s="17"/>
      <c r="BY670" s="17">
        <v>0.25230932422365498</v>
      </c>
      <c r="BZ670" s="17"/>
      <c r="CA670" s="17">
        <v>0.22292216938725001</v>
      </c>
      <c r="CB670" s="17"/>
      <c r="CC670" s="17">
        <v>0.25056329794098903</v>
      </c>
    </row>
    <row r="671" spans="2:81" x14ac:dyDescent="0.3">
      <c r="B671" t="s">
        <v>233</v>
      </c>
      <c r="C671" s="17">
        <v>0.115705787245171</v>
      </c>
      <c r="D671" s="17">
        <v>0.10789884879103701</v>
      </c>
      <c r="E671" s="17">
        <v>0.123784967007963</v>
      </c>
      <c r="F671" s="17"/>
      <c r="G671" s="17">
        <v>9.6379625526504795E-2</v>
      </c>
      <c r="H671" s="17">
        <v>9.1273233013468097E-2</v>
      </c>
      <c r="I671" s="17">
        <v>0.11079451414368199</v>
      </c>
      <c r="J671" s="17">
        <v>0.117700553390053</v>
      </c>
      <c r="K671" s="17">
        <v>0.12556773223520801</v>
      </c>
      <c r="L671" s="17">
        <v>0.144215275172206</v>
      </c>
      <c r="M671" s="17"/>
      <c r="N671" s="17">
        <v>0.13478659502323301</v>
      </c>
      <c r="O671" s="17">
        <v>0.108016406004181</v>
      </c>
      <c r="P671" s="17">
        <v>0.103363801627515</v>
      </c>
      <c r="Q671" s="17">
        <v>0.112524871255489</v>
      </c>
      <c r="R671" s="17"/>
      <c r="S671" s="17">
        <v>9.9312037893417998E-2</v>
      </c>
      <c r="T671" s="17">
        <v>0.122200184908084</v>
      </c>
      <c r="U671" s="17">
        <v>9.6446051683622094E-2</v>
      </c>
      <c r="V671" s="17">
        <v>0.16352710846212601</v>
      </c>
      <c r="W671" s="17">
        <v>0.108912657450859</v>
      </c>
      <c r="X671" s="17">
        <v>0.1595375566402</v>
      </c>
      <c r="Y671" s="17">
        <v>0.12455777787653</v>
      </c>
      <c r="Z671" s="17">
        <v>6.3968017957159298E-2</v>
      </c>
      <c r="AA671" s="17">
        <v>9.6620796172901299E-2</v>
      </c>
      <c r="AB671" s="17">
        <v>6.5534101464415101E-2</v>
      </c>
      <c r="AC671" s="17">
        <v>0.155760591113212</v>
      </c>
      <c r="AD671" s="17">
        <v>0.15539316788743199</v>
      </c>
      <c r="AE671" s="17"/>
      <c r="AF671" s="17">
        <v>0.114933986236054</v>
      </c>
      <c r="AG671" s="17">
        <v>5.3742921245907502E-2</v>
      </c>
      <c r="AH671" s="17">
        <v>9.3088675674356497E-2</v>
      </c>
      <c r="AI671" s="17">
        <v>8.9582625915664502E-2</v>
      </c>
      <c r="AJ671" s="17">
        <v>9.4701284276983197E-2</v>
      </c>
      <c r="AK671" s="17">
        <v>0.129585730421204</v>
      </c>
      <c r="AL671" s="17">
        <v>0.12550785627295499</v>
      </c>
      <c r="AM671" s="17">
        <v>0.12902853935128</v>
      </c>
      <c r="AN671" s="17">
        <v>0.158055424875093</v>
      </c>
      <c r="AO671" s="17">
        <v>0.116472120564931</v>
      </c>
      <c r="AP671" s="17">
        <v>0.110790598206831</v>
      </c>
      <c r="AQ671" s="17">
        <v>0.157883995474354</v>
      </c>
      <c r="AR671" s="17">
        <v>0.15622894778690199</v>
      </c>
      <c r="AS671" s="17">
        <v>9.2307639756136997E-2</v>
      </c>
      <c r="AT671" s="17">
        <v>0.149012955968778</v>
      </c>
      <c r="AU671" s="17">
        <v>7.7506903159381996E-2</v>
      </c>
      <c r="AV671" s="17"/>
      <c r="AW671" s="17">
        <v>0.115391858487562</v>
      </c>
      <c r="AX671" s="17">
        <v>0.115770361574489</v>
      </c>
      <c r="AY671" s="17"/>
      <c r="AZ671" s="17">
        <v>0.119101078531775</v>
      </c>
      <c r="BA671" s="17">
        <v>0.114949585690691</v>
      </c>
      <c r="BB671" s="17"/>
      <c r="BC671" s="17">
        <v>0.104137609662892</v>
      </c>
      <c r="BD671" s="17">
        <v>0.12429902709975101</v>
      </c>
      <c r="BE671" s="17"/>
      <c r="BF671" s="17">
        <v>0.105944678247511</v>
      </c>
      <c r="BG671" s="17">
        <v>0.11649016737315</v>
      </c>
      <c r="BH671" s="17"/>
      <c r="BI671" s="17">
        <v>0.126363080708041</v>
      </c>
      <c r="BJ671" s="17">
        <v>9.8307433322023602E-2</v>
      </c>
      <c r="BK671" s="17">
        <v>0.16772412764178701</v>
      </c>
      <c r="BL671" s="17">
        <v>0.15692656323351001</v>
      </c>
      <c r="BM671" s="17">
        <v>9.0727718655198797E-2</v>
      </c>
      <c r="BN671" s="17"/>
      <c r="BO671" s="17">
        <v>7.7685713694617395E-2</v>
      </c>
      <c r="BP671" s="17">
        <v>0.121317515455998</v>
      </c>
      <c r="BQ671" s="17">
        <v>0.15949932412333301</v>
      </c>
      <c r="BR671" s="17">
        <v>0.13604866181548</v>
      </c>
      <c r="BS671" s="17">
        <v>0.112923468353266</v>
      </c>
      <c r="BT671" s="17">
        <v>0.153776650191639</v>
      </c>
      <c r="BU671" s="17"/>
      <c r="BV671" s="17">
        <v>7.9844963289252502E-2</v>
      </c>
      <c r="BW671" s="17">
        <v>0.13255032102898801</v>
      </c>
      <c r="BX671" s="17"/>
      <c r="BY671" s="17">
        <v>9.5704915090264395E-2</v>
      </c>
      <c r="BZ671" s="17"/>
      <c r="CA671" s="17">
        <v>0.10651939801013199</v>
      </c>
      <c r="CB671" s="17"/>
      <c r="CC671" s="17">
        <v>0.102456636684358</v>
      </c>
    </row>
    <row r="672" spans="2:81" x14ac:dyDescent="0.3">
      <c r="B672" t="s">
        <v>234</v>
      </c>
      <c r="C672" s="17">
        <v>3.2947963650557299E-2</v>
      </c>
      <c r="D672" s="17">
        <v>3.3734622146129399E-2</v>
      </c>
      <c r="E672" s="17">
        <v>3.23098120932181E-2</v>
      </c>
      <c r="F672" s="17"/>
      <c r="G672" s="17">
        <v>8.1108011014263803E-3</v>
      </c>
      <c r="H672" s="17">
        <v>3.3247853086175297E-2</v>
      </c>
      <c r="I672" s="17">
        <v>6.8532573002003296E-3</v>
      </c>
      <c r="J672" s="17">
        <v>2.5291704878647001E-2</v>
      </c>
      <c r="K672" s="17">
        <v>7.8625136335131698E-2</v>
      </c>
      <c r="L672" s="17">
        <v>4.6030256878086102E-2</v>
      </c>
      <c r="M672" s="17"/>
      <c r="N672" s="17">
        <v>2.69603900834995E-2</v>
      </c>
      <c r="O672" s="17">
        <v>2.6774929903547001E-2</v>
      </c>
      <c r="P672" s="17">
        <v>3.8511404577732597E-2</v>
      </c>
      <c r="Q672" s="17">
        <v>4.1198946403747397E-2</v>
      </c>
      <c r="R672" s="17"/>
      <c r="S672" s="17">
        <v>9.8308952657106003E-3</v>
      </c>
      <c r="T672" s="17">
        <v>6.13173305335614E-2</v>
      </c>
      <c r="U672" s="17">
        <v>2.83709568565777E-2</v>
      </c>
      <c r="V672" s="17">
        <v>5.9316709903617801E-2</v>
      </c>
      <c r="W672" s="17">
        <v>2.0221337052259199E-2</v>
      </c>
      <c r="X672" s="17">
        <v>9.8047175663639394E-3</v>
      </c>
      <c r="Y672" s="17">
        <v>6.5325569058589703E-2</v>
      </c>
      <c r="Z672" s="17">
        <v>2.0478803464675399E-2</v>
      </c>
      <c r="AA672" s="17">
        <v>3.5845448756318E-3</v>
      </c>
      <c r="AB672" s="17">
        <v>3.6560844586492697E-2</v>
      </c>
      <c r="AC672" s="17">
        <v>4.3786507783190397E-2</v>
      </c>
      <c r="AD672" s="17">
        <v>5.89850690388437E-2</v>
      </c>
      <c r="AE672" s="17"/>
      <c r="AF672" s="17">
        <v>0.104423181261926</v>
      </c>
      <c r="AG672" s="17">
        <v>8.8250773768801596E-3</v>
      </c>
      <c r="AH672" s="17">
        <v>3.0515272468967101E-2</v>
      </c>
      <c r="AI672" s="17">
        <v>7.6235184397411795E-2</v>
      </c>
      <c r="AJ672" s="17">
        <v>2.8649607077916601E-2</v>
      </c>
      <c r="AK672" s="17">
        <v>5.3400325864861903E-2</v>
      </c>
      <c r="AL672" s="17">
        <v>2.2424923599339099E-2</v>
      </c>
      <c r="AM672" s="17">
        <v>2.7503426091062301E-2</v>
      </c>
      <c r="AN672" s="17">
        <v>2.3456832854511701E-2</v>
      </c>
      <c r="AO672" s="17">
        <v>3.58996318577584E-2</v>
      </c>
      <c r="AP672" s="17">
        <v>1.0847296042029501E-2</v>
      </c>
      <c r="AQ672" s="17">
        <v>6.0066837777023999E-2</v>
      </c>
      <c r="AR672" s="17">
        <v>1.0768075845759799E-2</v>
      </c>
      <c r="AS672" s="17">
        <v>0</v>
      </c>
      <c r="AT672" s="17">
        <v>4.27634268107141E-2</v>
      </c>
      <c r="AU672" s="17">
        <v>3.08106841705762E-2</v>
      </c>
      <c r="AV672" s="17"/>
      <c r="AW672" s="17">
        <v>3.4289714594487701E-2</v>
      </c>
      <c r="AX672" s="17">
        <v>3.1237001435904299E-2</v>
      </c>
      <c r="AY672" s="17"/>
      <c r="AZ672" s="17">
        <v>3.6976662649566498E-2</v>
      </c>
      <c r="BA672" s="17">
        <v>3.2050689105188303E-2</v>
      </c>
      <c r="BB672" s="17"/>
      <c r="BC672" s="17">
        <v>2.4862732970280899E-2</v>
      </c>
      <c r="BD672" s="17">
        <v>3.8289726132060699E-2</v>
      </c>
      <c r="BE672" s="17"/>
      <c r="BF672" s="17">
        <v>2.0628720729027501E-2</v>
      </c>
      <c r="BG672" s="17">
        <v>3.3937909500123098E-2</v>
      </c>
      <c r="BH672" s="17"/>
      <c r="BI672" s="17">
        <v>3.59191432369542E-2</v>
      </c>
      <c r="BJ672" s="17">
        <v>1.17625556140552E-2</v>
      </c>
      <c r="BK672" s="17">
        <v>1.7566591785897201E-2</v>
      </c>
      <c r="BL672" s="17">
        <v>8.3795457142989596E-2</v>
      </c>
      <c r="BM672" s="17">
        <v>9.9536361241563901E-3</v>
      </c>
      <c r="BN672" s="17"/>
      <c r="BO672" s="17">
        <v>1.0890251640717699E-2</v>
      </c>
      <c r="BP672" s="17">
        <v>4.5779113858461701E-2</v>
      </c>
      <c r="BQ672" s="17">
        <v>1.68796103266661E-2</v>
      </c>
      <c r="BR672" s="17">
        <v>6.1688586502179697E-2</v>
      </c>
      <c r="BS672" s="17">
        <v>1.77195819739592E-2</v>
      </c>
      <c r="BT672" s="17">
        <v>1.4614999012341401E-2</v>
      </c>
      <c r="BU672" s="17"/>
      <c r="BV672" s="17">
        <v>1.05131111393567E-2</v>
      </c>
      <c r="BW672" s="17">
        <v>1.40799371327385E-2</v>
      </c>
      <c r="BX672" s="17"/>
      <c r="BY672" s="17">
        <v>1.0418892215381901E-2</v>
      </c>
      <c r="BZ672" s="17"/>
      <c r="CA672" s="17">
        <v>3.3883627792735301E-3</v>
      </c>
      <c r="CB672" s="17"/>
      <c r="CC672" s="17">
        <v>6.2439849296369102E-3</v>
      </c>
    </row>
    <row r="673" spans="2:81" x14ac:dyDescent="0.3">
      <c r="B673" t="s">
        <v>92</v>
      </c>
      <c r="C673" s="17">
        <v>7.6825618475947294E-2</v>
      </c>
      <c r="D673" s="17">
        <v>5.0026379405912598E-2</v>
      </c>
      <c r="E673" s="17">
        <v>0.102289436058609</v>
      </c>
      <c r="F673" s="17"/>
      <c r="G673" s="17">
        <v>7.6050274615717894E-2</v>
      </c>
      <c r="H673" s="17">
        <v>6.2940053561567399E-2</v>
      </c>
      <c r="I673" s="17">
        <v>0.10605018568316001</v>
      </c>
      <c r="J673" s="17">
        <v>9.0314288786387004E-2</v>
      </c>
      <c r="K673" s="17">
        <v>5.6602865081554397E-2</v>
      </c>
      <c r="L673" s="17">
        <v>6.7568019001109494E-2</v>
      </c>
      <c r="M673" s="17"/>
      <c r="N673" s="17">
        <v>5.8175742228195999E-2</v>
      </c>
      <c r="O673" s="17">
        <v>6.9696309636854095E-2</v>
      </c>
      <c r="P673" s="17">
        <v>7.7076809066289706E-2</v>
      </c>
      <c r="Q673" s="17">
        <v>0.10477068909402699</v>
      </c>
      <c r="R673" s="17"/>
      <c r="S673" s="17">
        <v>7.3130960817527096E-2</v>
      </c>
      <c r="T673" s="17">
        <v>5.0287002115483502E-2</v>
      </c>
      <c r="U673" s="17">
        <v>0.10407557722963801</v>
      </c>
      <c r="V673" s="17">
        <v>8.0082981971805606E-2</v>
      </c>
      <c r="W673" s="17">
        <v>7.4278930404396898E-2</v>
      </c>
      <c r="X673" s="17">
        <v>9.6461257041777104E-2</v>
      </c>
      <c r="Y673" s="17">
        <v>5.0754558034250503E-2</v>
      </c>
      <c r="Z673" s="17">
        <v>8.2522609661745794E-2</v>
      </c>
      <c r="AA673" s="17">
        <v>6.8080489160727106E-2</v>
      </c>
      <c r="AB673" s="17">
        <v>8.5964836409981996E-2</v>
      </c>
      <c r="AC673" s="17">
        <v>0.10935046932909499</v>
      </c>
      <c r="AD673" s="17">
        <v>8.6126118731270795E-2</v>
      </c>
      <c r="AE673" s="17"/>
      <c r="AF673" s="17">
        <v>9.0347383092131098E-2</v>
      </c>
      <c r="AG673" s="17">
        <v>8.8532495689256294E-2</v>
      </c>
      <c r="AH673" s="17">
        <v>0.13825056926489601</v>
      </c>
      <c r="AI673" s="17">
        <v>9.4508031331347803E-2</v>
      </c>
      <c r="AJ673" s="17">
        <v>4.87065540063326E-2</v>
      </c>
      <c r="AK673" s="17">
        <v>5.08276028700715E-2</v>
      </c>
      <c r="AL673" s="17">
        <v>9.3006306922855997E-2</v>
      </c>
      <c r="AM673" s="17">
        <v>5.9881442600879402E-2</v>
      </c>
      <c r="AN673" s="17">
        <v>7.3008224177557798E-2</v>
      </c>
      <c r="AO673" s="17">
        <v>5.3743102331740997E-2</v>
      </c>
      <c r="AP673" s="17">
        <v>8.9714716163397795E-2</v>
      </c>
      <c r="AQ673" s="17">
        <v>2.5228442866687101E-2</v>
      </c>
      <c r="AR673" s="17">
        <v>6.4570539963898194E-2</v>
      </c>
      <c r="AS673" s="17">
        <v>8.7948962131977906E-2</v>
      </c>
      <c r="AT673" s="17">
        <v>6.9962813307928598E-2</v>
      </c>
      <c r="AU673" s="17">
        <v>2.28796913346552E-2</v>
      </c>
      <c r="AV673" s="17"/>
      <c r="AW673" s="17">
        <v>6.8960784960929403E-2</v>
      </c>
      <c r="AX673" s="17">
        <v>8.8817051581914205E-2</v>
      </c>
      <c r="AY673" s="17"/>
      <c r="AZ673" s="17">
        <v>9.2089623124757505E-2</v>
      </c>
      <c r="BA673" s="17">
        <v>7.34260091144288E-2</v>
      </c>
      <c r="BB673" s="17"/>
      <c r="BC673" s="17">
        <v>7.7438154408323107E-2</v>
      </c>
      <c r="BD673" s="17">
        <v>7.7878649527091101E-2</v>
      </c>
      <c r="BE673" s="17"/>
      <c r="BF673" s="17">
        <v>6.8555980321640106E-2</v>
      </c>
      <c r="BG673" s="17">
        <v>7.7490147458808695E-2</v>
      </c>
      <c r="BH673" s="17"/>
      <c r="BI673" s="17">
        <v>5.7074173300463903E-2</v>
      </c>
      <c r="BJ673" s="17">
        <v>6.0001004912000402E-2</v>
      </c>
      <c r="BK673" s="17">
        <v>6.6122387160889501E-2</v>
      </c>
      <c r="BL673" s="17">
        <v>5.0996898548557601E-2</v>
      </c>
      <c r="BM673" s="17">
        <v>0.112766515865188</v>
      </c>
      <c r="BN673" s="17"/>
      <c r="BO673" s="17">
        <v>5.36395407032383E-2</v>
      </c>
      <c r="BP673" s="17">
        <v>6.1443413934358801E-2</v>
      </c>
      <c r="BQ673" s="17">
        <v>5.1866097288097497E-2</v>
      </c>
      <c r="BR673" s="17">
        <v>4.1456023044429698E-2</v>
      </c>
      <c r="BS673" s="17">
        <v>0.113675322518115</v>
      </c>
      <c r="BT673" s="17">
        <v>0.16083177688191699</v>
      </c>
      <c r="BU673" s="17"/>
      <c r="BV673" s="17">
        <v>5.1908344692007898E-2</v>
      </c>
      <c r="BW673" s="17">
        <v>7.5010700509172898E-2</v>
      </c>
      <c r="BX673" s="17"/>
      <c r="BY673" s="17">
        <v>3.1244743837668201E-2</v>
      </c>
      <c r="BZ673" s="17"/>
      <c r="CA673" s="17">
        <v>4.4461940734763401E-2</v>
      </c>
      <c r="CB673" s="17"/>
      <c r="CC673" s="17">
        <v>3.5175937638678198E-2</v>
      </c>
    </row>
    <row r="674" spans="2:81" x14ac:dyDescent="0.3">
      <c r="B674" t="s">
        <v>192</v>
      </c>
      <c r="C674" s="17">
        <v>0.48747077334301903</v>
      </c>
      <c r="D674" s="17">
        <v>0.53182258844279795</v>
      </c>
      <c r="E674" s="17">
        <v>0.444033165575487</v>
      </c>
      <c r="F674" s="17"/>
      <c r="G674" s="17">
        <v>0.54939097956718497</v>
      </c>
      <c r="H674" s="17">
        <v>0.58161430100052502</v>
      </c>
      <c r="I674" s="17">
        <v>0.56221630025499503</v>
      </c>
      <c r="J674" s="17">
        <v>0.46832561391913502</v>
      </c>
      <c r="K674" s="17">
        <v>0.39915900161158202</v>
      </c>
      <c r="L674" s="17">
        <v>0.38375300827585601</v>
      </c>
      <c r="M674" s="17"/>
      <c r="N674" s="17">
        <v>0.53325166306812599</v>
      </c>
      <c r="O674" s="17">
        <v>0.48213953383573399</v>
      </c>
      <c r="P674" s="17">
        <v>0.46847538209552297</v>
      </c>
      <c r="Q674" s="17">
        <v>0.46213111173320398</v>
      </c>
      <c r="R674" s="17"/>
      <c r="S674" s="17">
        <v>0.56747384491471897</v>
      </c>
      <c r="T674" s="17">
        <v>0.45710638275725202</v>
      </c>
      <c r="U674" s="17">
        <v>0.45208968425776302</v>
      </c>
      <c r="V674" s="17">
        <v>0.460166314200112</v>
      </c>
      <c r="W674" s="17">
        <v>0.50119735508127194</v>
      </c>
      <c r="X674" s="17">
        <v>0.442003319552976</v>
      </c>
      <c r="Y674" s="17">
        <v>0.47930250980799699</v>
      </c>
      <c r="Z674" s="17">
        <v>0.492804093135151</v>
      </c>
      <c r="AA674" s="17">
        <v>0.54088169563435096</v>
      </c>
      <c r="AB674" s="17">
        <v>0.50341263955370796</v>
      </c>
      <c r="AC674" s="17">
        <v>0.39979722308916898</v>
      </c>
      <c r="AD674" s="17">
        <v>0.44344933571751999</v>
      </c>
      <c r="AE674" s="17"/>
      <c r="AF674" s="17">
        <v>0.50533836132684595</v>
      </c>
      <c r="AG674" s="17">
        <v>0.53179388174166198</v>
      </c>
      <c r="AH674" s="17">
        <v>0.40674370978709101</v>
      </c>
      <c r="AI674" s="17">
        <v>0.45931676421374701</v>
      </c>
      <c r="AJ674" s="17">
        <v>0.48990028313328798</v>
      </c>
      <c r="AK674" s="17">
        <v>0.51525364920611405</v>
      </c>
      <c r="AL674" s="17">
        <v>0.47944250077578798</v>
      </c>
      <c r="AM674" s="17">
        <v>0.443143037789404</v>
      </c>
      <c r="AN674" s="17">
        <v>0.459496262142844</v>
      </c>
      <c r="AO674" s="17">
        <v>0.52271067836704199</v>
      </c>
      <c r="AP674" s="17">
        <v>0.52443708181288895</v>
      </c>
      <c r="AQ674" s="17">
        <v>0.47808183186086001</v>
      </c>
      <c r="AR674" s="17">
        <v>0.49858611549860898</v>
      </c>
      <c r="AS674" s="17">
        <v>0.58755824873002704</v>
      </c>
      <c r="AT674" s="17">
        <v>0.48179583747926202</v>
      </c>
      <c r="AU674" s="17">
        <v>0.69106541681037204</v>
      </c>
      <c r="AV674" s="17"/>
      <c r="AW674" s="17">
        <v>0.50247253669416303</v>
      </c>
      <c r="AX674" s="17">
        <v>0.466741697356922</v>
      </c>
      <c r="AY674" s="17"/>
      <c r="AZ674" s="17">
        <v>0.49604534319733801</v>
      </c>
      <c r="BA674" s="17">
        <v>0.48556103938928902</v>
      </c>
      <c r="BB674" s="17"/>
      <c r="BC674" s="17">
        <v>0.52781333107966499</v>
      </c>
      <c r="BD674" s="17">
        <v>0.45936879031188299</v>
      </c>
      <c r="BE674" s="17"/>
      <c r="BF674" s="17">
        <v>0.51431461342717499</v>
      </c>
      <c r="BG674" s="17">
        <v>0.485313664481137</v>
      </c>
      <c r="BH674" s="17"/>
      <c r="BI674" s="17">
        <v>0.42716952080884102</v>
      </c>
      <c r="BJ674" s="17">
        <v>0.56099922765389099</v>
      </c>
      <c r="BK674" s="17">
        <v>0.47132275286233499</v>
      </c>
      <c r="BL674" s="17">
        <v>0.48056362138127101</v>
      </c>
      <c r="BM674" s="17">
        <v>0.50370103443789804</v>
      </c>
      <c r="BN674" s="17"/>
      <c r="BO674" s="17">
        <v>0.59481855031861697</v>
      </c>
      <c r="BP674" s="17">
        <v>0.47299220665519098</v>
      </c>
      <c r="BQ674" s="17">
        <v>0.48673637409267101</v>
      </c>
      <c r="BR674" s="17">
        <v>0.47450272759114698</v>
      </c>
      <c r="BS674" s="17">
        <v>0.53838175010992795</v>
      </c>
      <c r="BT674" s="17">
        <v>0.32783583608164601</v>
      </c>
      <c r="BU674" s="17"/>
      <c r="BV674" s="17">
        <v>0.58972413089658005</v>
      </c>
      <c r="BW674" s="17">
        <v>0.50772230238945704</v>
      </c>
      <c r="BX674" s="17"/>
      <c r="BY674" s="17">
        <v>0.61032212463303104</v>
      </c>
      <c r="BZ674" s="17"/>
      <c r="CA674" s="17">
        <v>0.62270812908858098</v>
      </c>
      <c r="CB674" s="17"/>
      <c r="CC674" s="17">
        <v>0.60556014280633896</v>
      </c>
    </row>
    <row r="675" spans="2:81" x14ac:dyDescent="0.3">
      <c r="B675" t="s">
        <v>193</v>
      </c>
      <c r="C675" s="17">
        <v>0.14865375089572799</v>
      </c>
      <c r="D675" s="17">
        <v>0.141633470937166</v>
      </c>
      <c r="E675" s="17">
        <v>0.156094779101182</v>
      </c>
      <c r="F675" s="17"/>
      <c r="G675" s="17">
        <v>0.104490426627931</v>
      </c>
      <c r="H675" s="17">
        <v>0.12452108609964301</v>
      </c>
      <c r="I675" s="17">
        <v>0.117647771443882</v>
      </c>
      <c r="J675" s="17">
        <v>0.14299225826869999</v>
      </c>
      <c r="K675" s="17">
        <v>0.20419286857034</v>
      </c>
      <c r="L675" s="17">
        <v>0.19024553205029199</v>
      </c>
      <c r="M675" s="17"/>
      <c r="N675" s="17">
        <v>0.16174698510673299</v>
      </c>
      <c r="O675" s="17">
        <v>0.13479133590772799</v>
      </c>
      <c r="P675" s="17">
        <v>0.14187520620524699</v>
      </c>
      <c r="Q675" s="17">
        <v>0.15372381765923601</v>
      </c>
      <c r="R675" s="17"/>
      <c r="S675" s="17">
        <v>0.109142933159129</v>
      </c>
      <c r="T675" s="17">
        <v>0.18351751544164499</v>
      </c>
      <c r="U675" s="17">
        <v>0.1248170085402</v>
      </c>
      <c r="V675" s="17">
        <v>0.22284381836574399</v>
      </c>
      <c r="W675" s="17">
        <v>0.12913399450311899</v>
      </c>
      <c r="X675" s="17">
        <v>0.169342274206563</v>
      </c>
      <c r="Y675" s="17">
        <v>0.18988334693511999</v>
      </c>
      <c r="Z675" s="17">
        <v>8.4446821421834697E-2</v>
      </c>
      <c r="AA675" s="17">
        <v>0.100205341048533</v>
      </c>
      <c r="AB675" s="17">
        <v>0.10209494605090801</v>
      </c>
      <c r="AC675" s="17">
        <v>0.19954709889640301</v>
      </c>
      <c r="AD675" s="17">
        <v>0.214378236926275</v>
      </c>
      <c r="AE675" s="17"/>
      <c r="AF675" s="17">
        <v>0.21935716749798001</v>
      </c>
      <c r="AG675" s="17">
        <v>6.2567998622787696E-2</v>
      </c>
      <c r="AH675" s="17">
        <v>0.123603948143324</v>
      </c>
      <c r="AI675" s="17">
        <v>0.16581781031307599</v>
      </c>
      <c r="AJ675" s="17">
        <v>0.1233508913549</v>
      </c>
      <c r="AK675" s="17">
        <v>0.18298605628606601</v>
      </c>
      <c r="AL675" s="17">
        <v>0.147932779872294</v>
      </c>
      <c r="AM675" s="17">
        <v>0.15653196544234199</v>
      </c>
      <c r="AN675" s="17">
        <v>0.181512257729604</v>
      </c>
      <c r="AO675" s="17">
        <v>0.15237175242268899</v>
      </c>
      <c r="AP675" s="17">
        <v>0.12163789424886</v>
      </c>
      <c r="AQ675" s="17">
        <v>0.21795083325137801</v>
      </c>
      <c r="AR675" s="17">
        <v>0.166997023632662</v>
      </c>
      <c r="AS675" s="17">
        <v>9.2307639756136997E-2</v>
      </c>
      <c r="AT675" s="17">
        <v>0.19177638277949199</v>
      </c>
      <c r="AU675" s="17">
        <v>0.108317587329958</v>
      </c>
      <c r="AV675" s="17"/>
      <c r="AW675" s="17">
        <v>0.14968157308204999</v>
      </c>
      <c r="AX675" s="17">
        <v>0.14700736301039299</v>
      </c>
      <c r="AY675" s="17"/>
      <c r="AZ675" s="17">
        <v>0.15607774118134099</v>
      </c>
      <c r="BA675" s="17">
        <v>0.14700027479587899</v>
      </c>
      <c r="BB675" s="17"/>
      <c r="BC675" s="17">
        <v>0.129000342633173</v>
      </c>
      <c r="BD675" s="17">
        <v>0.16258875323181199</v>
      </c>
      <c r="BE675" s="17"/>
      <c r="BF675" s="17">
        <v>0.12657339897653799</v>
      </c>
      <c r="BG675" s="17">
        <v>0.150428076873273</v>
      </c>
      <c r="BH675" s="17"/>
      <c r="BI675" s="17">
        <v>0.162282223944995</v>
      </c>
      <c r="BJ675" s="17">
        <v>0.110069988936079</v>
      </c>
      <c r="BK675" s="17">
        <v>0.18529071942768399</v>
      </c>
      <c r="BL675" s="17">
        <v>0.24072202037649901</v>
      </c>
      <c r="BM675" s="17">
        <v>0.100681354779355</v>
      </c>
      <c r="BN675" s="17"/>
      <c r="BO675" s="17">
        <v>8.85759653353351E-2</v>
      </c>
      <c r="BP675" s="17">
        <v>0.16709662931446001</v>
      </c>
      <c r="BQ675" s="17">
        <v>0.176378934449999</v>
      </c>
      <c r="BR675" s="17">
        <v>0.19773724831766001</v>
      </c>
      <c r="BS675" s="17">
        <v>0.13064305032722501</v>
      </c>
      <c r="BT675" s="17">
        <v>0.168391649203981</v>
      </c>
      <c r="BU675" s="17"/>
      <c r="BV675" s="17">
        <v>9.03580744286092E-2</v>
      </c>
      <c r="BW675" s="17">
        <v>0.14663025816172601</v>
      </c>
      <c r="BX675" s="17"/>
      <c r="BY675" s="17">
        <v>0.106123807305646</v>
      </c>
      <c r="BZ675" s="17"/>
      <c r="CA675" s="17">
        <v>0.10990776078940501</v>
      </c>
      <c r="CB675" s="17"/>
      <c r="CC675" s="17">
        <v>0.10870062161399401</v>
      </c>
    </row>
    <row r="676" spans="2:81" x14ac:dyDescent="0.3">
      <c r="B676" t="s">
        <v>194</v>
      </c>
      <c r="C676" s="17">
        <v>0.33881702244729101</v>
      </c>
      <c r="D676" s="17">
        <v>0.39018911750563101</v>
      </c>
      <c r="E676" s="17">
        <v>0.28793838647430597</v>
      </c>
      <c r="F676" s="17"/>
      <c r="G676" s="17">
        <v>0.44490055293925401</v>
      </c>
      <c r="H676" s="17">
        <v>0.45709321490088201</v>
      </c>
      <c r="I676" s="17">
        <v>0.44456852881111197</v>
      </c>
      <c r="J676" s="17">
        <v>0.32533335565043597</v>
      </c>
      <c r="K676" s="17">
        <v>0.194966133041242</v>
      </c>
      <c r="L676" s="17">
        <v>0.193507476225564</v>
      </c>
      <c r="M676" s="17"/>
      <c r="N676" s="17">
        <v>0.37150467796139303</v>
      </c>
      <c r="O676" s="17">
        <v>0.34734819792800697</v>
      </c>
      <c r="P676" s="17">
        <v>0.32660017589027601</v>
      </c>
      <c r="Q676" s="17">
        <v>0.308407294073968</v>
      </c>
      <c r="R676" s="17"/>
      <c r="S676" s="17">
        <v>0.45833091175559099</v>
      </c>
      <c r="T676" s="17">
        <v>0.273588867315606</v>
      </c>
      <c r="U676" s="17">
        <v>0.32727267571756302</v>
      </c>
      <c r="V676" s="17">
        <v>0.23732249583436699</v>
      </c>
      <c r="W676" s="17">
        <v>0.37206336057815398</v>
      </c>
      <c r="X676" s="17">
        <v>0.272661045346413</v>
      </c>
      <c r="Y676" s="17">
        <v>0.289419162872877</v>
      </c>
      <c r="Z676" s="17">
        <v>0.40835727171331598</v>
      </c>
      <c r="AA676" s="17">
        <v>0.440676354585818</v>
      </c>
      <c r="AB676" s="17">
        <v>0.4013176935028</v>
      </c>
      <c r="AC676" s="17">
        <v>0.200250124192767</v>
      </c>
      <c r="AD676" s="17">
        <v>0.22907109879124499</v>
      </c>
      <c r="AE676" s="17"/>
      <c r="AF676" s="17">
        <v>0.285981193828866</v>
      </c>
      <c r="AG676" s="17">
        <v>0.46922588311887498</v>
      </c>
      <c r="AH676" s="17">
        <v>0.28313976164376697</v>
      </c>
      <c r="AI676" s="17">
        <v>0.29349895390066999</v>
      </c>
      <c r="AJ676" s="17">
        <v>0.36654939177838802</v>
      </c>
      <c r="AK676" s="17">
        <v>0.33226759292004798</v>
      </c>
      <c r="AL676" s="17">
        <v>0.33150972090349401</v>
      </c>
      <c r="AM676" s="17">
        <v>0.28661107234706201</v>
      </c>
      <c r="AN676" s="17">
        <v>0.27798400441324</v>
      </c>
      <c r="AO676" s="17">
        <v>0.37033892594435303</v>
      </c>
      <c r="AP676" s="17">
        <v>0.40279918756402799</v>
      </c>
      <c r="AQ676" s="17">
        <v>0.26013099860948102</v>
      </c>
      <c r="AR676" s="17">
        <v>0.33158909186594698</v>
      </c>
      <c r="AS676" s="17">
        <v>0.49525060897389001</v>
      </c>
      <c r="AT676" s="17">
        <v>0.29001945469976997</v>
      </c>
      <c r="AU676" s="17">
        <v>0.58274782948041304</v>
      </c>
      <c r="AV676" s="17"/>
      <c r="AW676" s="17">
        <v>0.35279096361211298</v>
      </c>
      <c r="AX676" s="17">
        <v>0.31973433434652898</v>
      </c>
      <c r="AY676" s="17"/>
      <c r="AZ676" s="17">
        <v>0.33996760201599702</v>
      </c>
      <c r="BA676" s="17">
        <v>0.338560764593409</v>
      </c>
      <c r="BB676" s="17"/>
      <c r="BC676" s="17">
        <v>0.39881298844649199</v>
      </c>
      <c r="BD676" s="17">
        <v>0.296780037080071</v>
      </c>
      <c r="BE676" s="17"/>
      <c r="BF676" s="17">
        <v>0.38774121445063597</v>
      </c>
      <c r="BG676" s="17">
        <v>0.33488558760786402</v>
      </c>
      <c r="BH676" s="17"/>
      <c r="BI676" s="17">
        <v>0.26488729686384599</v>
      </c>
      <c r="BJ676" s="17">
        <v>0.45092923871781299</v>
      </c>
      <c r="BK676" s="17">
        <v>0.286032033434651</v>
      </c>
      <c r="BL676" s="17">
        <v>0.239841601004771</v>
      </c>
      <c r="BM676" s="17">
        <v>0.40301967965854302</v>
      </c>
      <c r="BN676" s="17"/>
      <c r="BO676" s="17">
        <v>0.50624258498328201</v>
      </c>
      <c r="BP676" s="17">
        <v>0.30589557734073097</v>
      </c>
      <c r="BQ676" s="17">
        <v>0.31035743964267298</v>
      </c>
      <c r="BR676" s="17">
        <v>0.27676547927348699</v>
      </c>
      <c r="BS676" s="17">
        <v>0.407738699782703</v>
      </c>
      <c r="BT676" s="17">
        <v>0.15944418687766501</v>
      </c>
      <c r="BU676" s="17"/>
      <c r="BV676" s="17">
        <v>0.499366056467971</v>
      </c>
      <c r="BW676" s="17">
        <v>0.361092044227732</v>
      </c>
      <c r="BX676" s="17"/>
      <c r="BY676" s="17">
        <v>0.50419831732738396</v>
      </c>
      <c r="BZ676" s="17"/>
      <c r="CA676" s="17">
        <v>0.51280036829917597</v>
      </c>
      <c r="CB676" s="17"/>
      <c r="CC676" s="17">
        <v>0.496859521192344</v>
      </c>
    </row>
    <row r="677" spans="2:81" x14ac:dyDescent="0.3">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c r="CC677" s="17"/>
    </row>
    <row r="678" spans="2:81" x14ac:dyDescent="0.3">
      <c r="B678" s="6" t="s">
        <v>311</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row>
    <row r="679" spans="2:81" x14ac:dyDescent="0.3">
      <c r="B679" s="24" t="s">
        <v>94</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row>
    <row r="680" spans="2:81" x14ac:dyDescent="0.3">
      <c r="B680" t="s">
        <v>230</v>
      </c>
      <c r="C680" s="17">
        <v>0.20676872902778501</v>
      </c>
      <c r="D680" s="17">
        <v>0.23456322124520501</v>
      </c>
      <c r="E680" s="17">
        <v>0.17943892935355299</v>
      </c>
      <c r="F680" s="17"/>
      <c r="G680" s="17">
        <v>0.24056764407654399</v>
      </c>
      <c r="H680" s="17">
        <v>0.29592445797078398</v>
      </c>
      <c r="I680" s="17">
        <v>0.23851603071827901</v>
      </c>
      <c r="J680" s="17">
        <v>0.19445788774487899</v>
      </c>
      <c r="K680" s="17">
        <v>0.16208349418779699</v>
      </c>
      <c r="L680" s="17">
        <v>0.12595140813014799</v>
      </c>
      <c r="M680" s="17"/>
      <c r="N680" s="17">
        <v>0.25038421501770702</v>
      </c>
      <c r="O680" s="17">
        <v>0.189225856231657</v>
      </c>
      <c r="P680" s="17">
        <v>0.18195469671088901</v>
      </c>
      <c r="Q680" s="17">
        <v>0.19904655989851</v>
      </c>
      <c r="R680" s="17"/>
      <c r="S680" s="17">
        <v>0.28985473546699497</v>
      </c>
      <c r="T680" s="17">
        <v>0.18016315473085601</v>
      </c>
      <c r="U680" s="17">
        <v>0.15675197777723099</v>
      </c>
      <c r="V680" s="17">
        <v>0.170428686283463</v>
      </c>
      <c r="W680" s="17">
        <v>0.17448539341153099</v>
      </c>
      <c r="X680" s="17">
        <v>0.25749863161134601</v>
      </c>
      <c r="Y680" s="17">
        <v>0.15581214019315101</v>
      </c>
      <c r="Z680" s="17">
        <v>0.25680566348616102</v>
      </c>
      <c r="AA680" s="17">
        <v>0.21258770460333801</v>
      </c>
      <c r="AB680" s="17">
        <v>0.226823752784551</v>
      </c>
      <c r="AC680" s="17">
        <v>0.17252810737271801</v>
      </c>
      <c r="AD680" s="17">
        <v>0.144692440797831</v>
      </c>
      <c r="AE680" s="17"/>
      <c r="AF680" s="17">
        <v>0.42633375522418998</v>
      </c>
      <c r="AG680" s="17">
        <v>0.21991084384416701</v>
      </c>
      <c r="AH680" s="17">
        <v>0.21451908305739001</v>
      </c>
      <c r="AI680" s="17">
        <v>0.197937315605345</v>
      </c>
      <c r="AJ680" s="17">
        <v>0.21052451883159201</v>
      </c>
      <c r="AK680" s="17">
        <v>0.167016719866207</v>
      </c>
      <c r="AL680" s="17">
        <v>0.20255036007924601</v>
      </c>
      <c r="AM680" s="17">
        <v>0.18738369320215501</v>
      </c>
      <c r="AN680" s="17">
        <v>0.136786579467884</v>
      </c>
      <c r="AO680" s="17">
        <v>0.32823980458475699</v>
      </c>
      <c r="AP680" s="17">
        <v>0.20395229108610799</v>
      </c>
      <c r="AQ680" s="17">
        <v>0.18673939347766</v>
      </c>
      <c r="AR680" s="17">
        <v>0.19713366215740599</v>
      </c>
      <c r="AS680" s="17">
        <v>0.36359788882358501</v>
      </c>
      <c r="AT680" s="17">
        <v>0.16373311049405601</v>
      </c>
      <c r="AU680" s="17">
        <v>0.37137175297853797</v>
      </c>
      <c r="AV680" s="17"/>
      <c r="AW680" s="17">
        <v>0.21516287787664001</v>
      </c>
      <c r="AX680" s="17">
        <v>0.19330449150284401</v>
      </c>
      <c r="AY680" s="17"/>
      <c r="AZ680" s="17">
        <v>0.23923095392322</v>
      </c>
      <c r="BA680" s="17">
        <v>0.19953872050843799</v>
      </c>
      <c r="BB680" s="17"/>
      <c r="BC680" s="17">
        <v>0.25374508513871902</v>
      </c>
      <c r="BD680" s="17">
        <v>0.17433269214272501</v>
      </c>
      <c r="BE680" s="17"/>
      <c r="BF680" s="17">
        <v>0.25715297905801898</v>
      </c>
      <c r="BG680" s="17">
        <v>0.20271996730446901</v>
      </c>
      <c r="BH680" s="17"/>
      <c r="BI680" s="17">
        <v>0.16227248311289</v>
      </c>
      <c r="BJ680" s="17">
        <v>0.249676866532313</v>
      </c>
      <c r="BK680" s="17">
        <v>0.23480543029384801</v>
      </c>
      <c r="BL680" s="17">
        <v>0.166203026492208</v>
      </c>
      <c r="BM680" s="17">
        <v>0.24046666877980599</v>
      </c>
      <c r="BN680" s="17"/>
      <c r="BO680" s="17">
        <v>0.26996932096087201</v>
      </c>
      <c r="BP680" s="17">
        <v>0.17086782283994401</v>
      </c>
      <c r="BQ680" s="17">
        <v>0.246005323576132</v>
      </c>
      <c r="BR680" s="17">
        <v>0.19317311163152501</v>
      </c>
      <c r="BS680" s="17">
        <v>0.25497547663783299</v>
      </c>
      <c r="BT680" s="17">
        <v>0.102178964487975</v>
      </c>
      <c r="BU680" s="17"/>
      <c r="BV680" s="17">
        <v>0.25342965976020398</v>
      </c>
      <c r="BW680" s="17">
        <v>0.242716450246625</v>
      </c>
      <c r="BX680" s="17"/>
      <c r="BY680" s="17">
        <v>0.27974703893538</v>
      </c>
      <c r="BZ680" s="17"/>
      <c r="CA680" s="17">
        <v>0.27052203434153499</v>
      </c>
      <c r="CB680" s="17"/>
      <c r="CC680" s="17">
        <v>0.26288803838890901</v>
      </c>
    </row>
    <row r="681" spans="2:81" x14ac:dyDescent="0.3">
      <c r="B681" t="s">
        <v>231</v>
      </c>
      <c r="C681" s="17">
        <v>0.427738297664367</v>
      </c>
      <c r="D681" s="17">
        <v>0.41309666124347899</v>
      </c>
      <c r="E681" s="17">
        <v>0.442838385814108</v>
      </c>
      <c r="F681" s="17"/>
      <c r="G681" s="17">
        <v>0.43930902340410499</v>
      </c>
      <c r="H681" s="17">
        <v>0.39097513140475598</v>
      </c>
      <c r="I681" s="17">
        <v>0.45500233294942499</v>
      </c>
      <c r="J681" s="17">
        <v>0.41671405007715001</v>
      </c>
      <c r="K681" s="17">
        <v>0.398300414373566</v>
      </c>
      <c r="L681" s="17">
        <v>0.45644614516995402</v>
      </c>
      <c r="M681" s="17"/>
      <c r="N681" s="17">
        <v>0.42243990689604999</v>
      </c>
      <c r="O681" s="17">
        <v>0.44077542652190999</v>
      </c>
      <c r="P681" s="17">
        <v>0.444869253487093</v>
      </c>
      <c r="Q681" s="17">
        <v>0.40617772348525999</v>
      </c>
      <c r="R681" s="17"/>
      <c r="S681" s="17">
        <v>0.43424166563322603</v>
      </c>
      <c r="T681" s="17">
        <v>0.43351878465966698</v>
      </c>
      <c r="U681" s="17">
        <v>0.42433899213961501</v>
      </c>
      <c r="V681" s="17">
        <v>0.42038930947433301</v>
      </c>
      <c r="W681" s="17">
        <v>0.45287998477802899</v>
      </c>
      <c r="X681" s="17">
        <v>0.38500776779090501</v>
      </c>
      <c r="Y681" s="17">
        <v>0.41055504579390001</v>
      </c>
      <c r="Z681" s="17">
        <v>0.33408631740192701</v>
      </c>
      <c r="AA681" s="17">
        <v>0.44758651866450999</v>
      </c>
      <c r="AB681" s="17">
        <v>0.460991404490871</v>
      </c>
      <c r="AC681" s="17">
        <v>0.45032152188236702</v>
      </c>
      <c r="AD681" s="17">
        <v>0.433589634833072</v>
      </c>
      <c r="AE681" s="17"/>
      <c r="AF681" s="17">
        <v>0.29010458885042001</v>
      </c>
      <c r="AG681" s="17">
        <v>0.39391888344937498</v>
      </c>
      <c r="AH681" s="17">
        <v>0.37117221463051803</v>
      </c>
      <c r="AI681" s="17">
        <v>0.391499169807697</v>
      </c>
      <c r="AJ681" s="17">
        <v>0.46083845316265998</v>
      </c>
      <c r="AK681" s="17">
        <v>0.43633714244281502</v>
      </c>
      <c r="AL681" s="17">
        <v>0.439273320897764</v>
      </c>
      <c r="AM681" s="17">
        <v>0.38385684523942598</v>
      </c>
      <c r="AN681" s="17">
        <v>0.47157642827743901</v>
      </c>
      <c r="AO681" s="17">
        <v>0.33766053215824199</v>
      </c>
      <c r="AP681" s="17">
        <v>0.44061705434564302</v>
      </c>
      <c r="AQ681" s="17">
        <v>0.477991176031138</v>
      </c>
      <c r="AR681" s="17">
        <v>0.52647014457233299</v>
      </c>
      <c r="AS681" s="17">
        <v>0.329137991862401</v>
      </c>
      <c r="AT681" s="17">
        <v>0.46297127662847998</v>
      </c>
      <c r="AU681" s="17">
        <v>0.47316491140629202</v>
      </c>
      <c r="AV681" s="17"/>
      <c r="AW681" s="17">
        <v>0.448891872020937</v>
      </c>
      <c r="AX681" s="17">
        <v>0.39664833736049698</v>
      </c>
      <c r="AY681" s="17"/>
      <c r="AZ681" s="17">
        <v>0.44855482630291699</v>
      </c>
      <c r="BA681" s="17">
        <v>0.42310202643265898</v>
      </c>
      <c r="BB681" s="17"/>
      <c r="BC681" s="17">
        <v>0.43531983793398299</v>
      </c>
      <c r="BD681" s="17">
        <v>0.42244793146225201</v>
      </c>
      <c r="BE681" s="17"/>
      <c r="BF681" s="17">
        <v>0.423598651058885</v>
      </c>
      <c r="BG681" s="17">
        <v>0.42807095008480101</v>
      </c>
      <c r="BH681" s="17"/>
      <c r="BI681" s="17">
        <v>0.39969967128678202</v>
      </c>
      <c r="BJ681" s="17">
        <v>0.49188793365624001</v>
      </c>
      <c r="BK681" s="17">
        <v>0.46572789113901603</v>
      </c>
      <c r="BL681" s="17">
        <v>0.34656516433110901</v>
      </c>
      <c r="BM681" s="17">
        <v>0.35083364773353998</v>
      </c>
      <c r="BN681" s="17"/>
      <c r="BO681" s="17">
        <v>0.48020021894027998</v>
      </c>
      <c r="BP681" s="17">
        <v>0.43279668466721899</v>
      </c>
      <c r="BQ681" s="17">
        <v>0.45924998751705298</v>
      </c>
      <c r="BR681" s="17">
        <v>0.38206826438920199</v>
      </c>
      <c r="BS681" s="17">
        <v>0.41079952178832901</v>
      </c>
      <c r="BT681" s="17">
        <v>0.44780568191481102</v>
      </c>
      <c r="BU681" s="17"/>
      <c r="BV681" s="17">
        <v>0.49026237942263801</v>
      </c>
      <c r="BW681" s="17">
        <v>0.49490289703784601</v>
      </c>
      <c r="BX681" s="17"/>
      <c r="BY681" s="17">
        <v>0.497588064523455</v>
      </c>
      <c r="BZ681" s="17"/>
      <c r="CA681" s="17">
        <v>0.49240472416678599</v>
      </c>
      <c r="CB681" s="17"/>
      <c r="CC681" s="17">
        <v>0.48872197006470403</v>
      </c>
    </row>
    <row r="682" spans="2:81" x14ac:dyDescent="0.3">
      <c r="B682" t="s">
        <v>232</v>
      </c>
      <c r="C682" s="17">
        <v>0.22426477500529601</v>
      </c>
      <c r="D682" s="17">
        <v>0.21174518723437299</v>
      </c>
      <c r="E682" s="17">
        <v>0.23531912071384001</v>
      </c>
      <c r="F682" s="17"/>
      <c r="G682" s="17">
        <v>0.20473607348533401</v>
      </c>
      <c r="H682" s="17">
        <v>0.183103801520445</v>
      </c>
      <c r="I682" s="17">
        <v>0.18235851847173801</v>
      </c>
      <c r="J682" s="17">
        <v>0.233384295431912</v>
      </c>
      <c r="K682" s="17">
        <v>0.26759355486777697</v>
      </c>
      <c r="L682" s="17">
        <v>0.26828421957236098</v>
      </c>
      <c r="M682" s="17"/>
      <c r="N682" s="17">
        <v>0.18984843041327701</v>
      </c>
      <c r="O682" s="17">
        <v>0.23844865390727599</v>
      </c>
      <c r="P682" s="17">
        <v>0.22688291302682101</v>
      </c>
      <c r="Q682" s="17">
        <v>0.242601631372689</v>
      </c>
      <c r="R682" s="17"/>
      <c r="S682" s="17">
        <v>0.162651686917133</v>
      </c>
      <c r="T682" s="17">
        <v>0.219003237029888</v>
      </c>
      <c r="U682" s="17">
        <v>0.25490019903715899</v>
      </c>
      <c r="V682" s="17">
        <v>0.232420435903506</v>
      </c>
      <c r="W682" s="17">
        <v>0.24667772434997001</v>
      </c>
      <c r="X682" s="17">
        <v>0.20608813529696901</v>
      </c>
      <c r="Y682" s="17">
        <v>0.31234609854540002</v>
      </c>
      <c r="Z682" s="17">
        <v>0.26985579285816902</v>
      </c>
      <c r="AA682" s="17">
        <v>0.23323814004875201</v>
      </c>
      <c r="AB682" s="17">
        <v>0.188189238968032</v>
      </c>
      <c r="AC682" s="17">
        <v>0.23295120301410899</v>
      </c>
      <c r="AD682" s="17">
        <v>0.195568607035634</v>
      </c>
      <c r="AE682" s="17"/>
      <c r="AF682" s="17">
        <v>0</v>
      </c>
      <c r="AG682" s="17">
        <v>0.26379754840410602</v>
      </c>
      <c r="AH682" s="17">
        <v>0.26705108339674399</v>
      </c>
      <c r="AI682" s="17">
        <v>0.224269241885757</v>
      </c>
      <c r="AJ682" s="17">
        <v>0.237458790794874</v>
      </c>
      <c r="AK682" s="17">
        <v>0.24005232424402601</v>
      </c>
      <c r="AL682" s="17">
        <v>0.21967881706460499</v>
      </c>
      <c r="AM682" s="17">
        <v>0.28462580485099698</v>
      </c>
      <c r="AN682" s="17">
        <v>0.25369700265641099</v>
      </c>
      <c r="AO682" s="17">
        <v>0.179021656602806</v>
      </c>
      <c r="AP682" s="17">
        <v>0.20314182026352601</v>
      </c>
      <c r="AQ682" s="17">
        <v>0.20130062417997599</v>
      </c>
      <c r="AR682" s="17">
        <v>0.17466411370788601</v>
      </c>
      <c r="AS682" s="17">
        <v>0.15716219625762201</v>
      </c>
      <c r="AT682" s="17">
        <v>0.18311205612867901</v>
      </c>
      <c r="AU682" s="17">
        <v>0.118591501236298</v>
      </c>
      <c r="AV682" s="17"/>
      <c r="AW682" s="17">
        <v>0.21132886628977901</v>
      </c>
      <c r="AX682" s="17">
        <v>0.243644055425351</v>
      </c>
      <c r="AY682" s="17"/>
      <c r="AZ682" s="17">
        <v>0.184009896832594</v>
      </c>
      <c r="BA682" s="17">
        <v>0.23323036849346099</v>
      </c>
      <c r="BB682" s="17"/>
      <c r="BC682" s="17">
        <v>0.19427911304259399</v>
      </c>
      <c r="BD682" s="17">
        <v>0.24583851528499701</v>
      </c>
      <c r="BE682" s="17"/>
      <c r="BF682" s="17">
        <v>0.23040135981211499</v>
      </c>
      <c r="BG682" s="17">
        <v>0.22377165325270801</v>
      </c>
      <c r="BH682" s="17"/>
      <c r="BI682" s="17">
        <v>0.27879606288340503</v>
      </c>
      <c r="BJ682" s="17">
        <v>0.18319588786316601</v>
      </c>
      <c r="BK682" s="17">
        <v>0.191870859079777</v>
      </c>
      <c r="BL682" s="17">
        <v>0.26087397089244901</v>
      </c>
      <c r="BM682" s="17">
        <v>0.239075688032374</v>
      </c>
      <c r="BN682" s="17"/>
      <c r="BO682" s="17">
        <v>0.179152046681883</v>
      </c>
      <c r="BP682" s="17">
        <v>0.25545951057861099</v>
      </c>
      <c r="BQ682" s="17">
        <v>0.15443906392469001</v>
      </c>
      <c r="BR682" s="17">
        <v>0.25476665154975398</v>
      </c>
      <c r="BS682" s="17">
        <v>0.23123729561506301</v>
      </c>
      <c r="BT682" s="17">
        <v>0.24550923263935501</v>
      </c>
      <c r="BU682" s="17"/>
      <c r="BV682" s="17">
        <v>0.186709799380891</v>
      </c>
      <c r="BW682" s="17">
        <v>0.17667853253096599</v>
      </c>
      <c r="BX682" s="17"/>
      <c r="BY682" s="17">
        <v>0.16477013628380399</v>
      </c>
      <c r="BZ682" s="17"/>
      <c r="CA682" s="17">
        <v>0.15234550717327899</v>
      </c>
      <c r="CB682" s="17"/>
      <c r="CC682" s="17">
        <v>0.16458441192366199</v>
      </c>
    </row>
    <row r="683" spans="2:81" x14ac:dyDescent="0.3">
      <c r="B683" t="s">
        <v>233</v>
      </c>
      <c r="C683" s="17">
        <v>7.1932984506796194E-2</v>
      </c>
      <c r="D683" s="17">
        <v>7.1896989632602104E-2</v>
      </c>
      <c r="E683" s="17">
        <v>7.22518490993031E-2</v>
      </c>
      <c r="F683" s="17"/>
      <c r="G683" s="17">
        <v>6.2391403559227003E-2</v>
      </c>
      <c r="H683" s="17">
        <v>6.4065668511757698E-2</v>
      </c>
      <c r="I683" s="17">
        <v>6.7123933252878396E-2</v>
      </c>
      <c r="J683" s="17">
        <v>7.9795742768458494E-2</v>
      </c>
      <c r="K683" s="17">
        <v>6.9792407174868301E-2</v>
      </c>
      <c r="L683" s="17">
        <v>8.3654991966688297E-2</v>
      </c>
      <c r="M683" s="17"/>
      <c r="N683" s="17">
        <v>8.4559022241467496E-2</v>
      </c>
      <c r="O683" s="17">
        <v>7.5410977072798202E-2</v>
      </c>
      <c r="P683" s="17">
        <v>5.0347228138667398E-2</v>
      </c>
      <c r="Q683" s="17">
        <v>7.4256995578861798E-2</v>
      </c>
      <c r="R683" s="17"/>
      <c r="S683" s="17">
        <v>6.8278056038925394E-2</v>
      </c>
      <c r="T683" s="17">
        <v>9.2923132058231203E-2</v>
      </c>
      <c r="U683" s="17">
        <v>7.0120806119024506E-2</v>
      </c>
      <c r="V683" s="17">
        <v>8.4113169293777504E-2</v>
      </c>
      <c r="W683" s="17">
        <v>6.3906602779395499E-2</v>
      </c>
      <c r="X683" s="17">
        <v>6.3567995478174405E-2</v>
      </c>
      <c r="Y683" s="17">
        <v>7.8171958602794106E-2</v>
      </c>
      <c r="Z683" s="17">
        <v>6.3440186857641606E-2</v>
      </c>
      <c r="AA683" s="17">
        <v>4.64975429051908E-2</v>
      </c>
      <c r="AB683" s="17">
        <v>7.0412771698825594E-2</v>
      </c>
      <c r="AC683" s="17">
        <v>4.7008436888197801E-2</v>
      </c>
      <c r="AD683" s="17">
        <v>0.144221892841773</v>
      </c>
      <c r="AE683" s="17"/>
      <c r="AF683" s="17">
        <v>8.8791091571332595E-2</v>
      </c>
      <c r="AG683" s="17">
        <v>5.6135851164328898E-2</v>
      </c>
      <c r="AH683" s="17">
        <v>7.4309519110852901E-2</v>
      </c>
      <c r="AI683" s="17">
        <v>7.3844501484015307E-2</v>
      </c>
      <c r="AJ683" s="17">
        <v>1.64725231277973E-2</v>
      </c>
      <c r="AK683" s="17">
        <v>8.3962526808275206E-2</v>
      </c>
      <c r="AL683" s="17">
        <v>7.4110533348275304E-2</v>
      </c>
      <c r="AM683" s="17">
        <v>9.6026639122467394E-2</v>
      </c>
      <c r="AN683" s="17">
        <v>8.6313892866632005E-2</v>
      </c>
      <c r="AO683" s="17">
        <v>8.98023341363684E-2</v>
      </c>
      <c r="AP683" s="17">
        <v>8.7605813204374106E-2</v>
      </c>
      <c r="AQ683" s="17">
        <v>9.3622959032992906E-2</v>
      </c>
      <c r="AR683" s="17">
        <v>5.4900685955423599E-2</v>
      </c>
      <c r="AS683" s="17">
        <v>7.1005879535671307E-2</v>
      </c>
      <c r="AT683" s="17">
        <v>0.12363377596498901</v>
      </c>
      <c r="AU683" s="17">
        <v>1.8074539173785101E-2</v>
      </c>
      <c r="AV683" s="17"/>
      <c r="AW683" s="17">
        <v>6.0981164933939597E-2</v>
      </c>
      <c r="AX683" s="17">
        <v>8.8376340703868503E-2</v>
      </c>
      <c r="AY683" s="17"/>
      <c r="AZ683" s="17">
        <v>7.3767321477972006E-2</v>
      </c>
      <c r="BA683" s="17">
        <v>7.1524439745256504E-2</v>
      </c>
      <c r="BB683" s="17"/>
      <c r="BC683" s="17">
        <v>6.1842802610469698E-2</v>
      </c>
      <c r="BD683" s="17">
        <v>7.8673291442243498E-2</v>
      </c>
      <c r="BE683" s="17"/>
      <c r="BF683" s="17">
        <v>5.8139633808126298E-2</v>
      </c>
      <c r="BG683" s="17">
        <v>7.3041386245663503E-2</v>
      </c>
      <c r="BH683" s="17"/>
      <c r="BI683" s="17">
        <v>0.100172783544013</v>
      </c>
      <c r="BJ683" s="17">
        <v>3.6652465834717103E-2</v>
      </c>
      <c r="BK683" s="17">
        <v>5.5258424675037297E-2</v>
      </c>
      <c r="BL683" s="17">
        <v>0.10799312882760199</v>
      </c>
      <c r="BM683" s="17">
        <v>7.6121515531744899E-2</v>
      </c>
      <c r="BN683" s="17"/>
      <c r="BO683" s="17">
        <v>3.1917404302460303E-2</v>
      </c>
      <c r="BP683" s="17">
        <v>8.8555784998370995E-2</v>
      </c>
      <c r="BQ683" s="17">
        <v>8.2930752192200793E-2</v>
      </c>
      <c r="BR683" s="17">
        <v>8.3489008453035807E-2</v>
      </c>
      <c r="BS683" s="17">
        <v>4.4051404289157298E-2</v>
      </c>
      <c r="BT683" s="17">
        <v>8.75073690699113E-2</v>
      </c>
      <c r="BU683" s="17"/>
      <c r="BV683" s="17">
        <v>3.4512126604584102E-2</v>
      </c>
      <c r="BW683" s="17">
        <v>4.0622216132600197E-2</v>
      </c>
      <c r="BX683" s="17"/>
      <c r="BY683" s="17">
        <v>3.5200199240665003E-2</v>
      </c>
      <c r="BZ683" s="17"/>
      <c r="CA683" s="17">
        <v>4.5617372204868903E-2</v>
      </c>
      <c r="CB683" s="17"/>
      <c r="CC683" s="17">
        <v>5.4218450533845802E-2</v>
      </c>
    </row>
    <row r="684" spans="2:81" x14ac:dyDescent="0.3">
      <c r="B684" t="s">
        <v>234</v>
      </c>
      <c r="C684" s="17">
        <v>2.5968503612891901E-2</v>
      </c>
      <c r="D684" s="17">
        <v>3.4568956041945702E-2</v>
      </c>
      <c r="E684" s="17">
        <v>1.7673317754222699E-2</v>
      </c>
      <c r="F684" s="17"/>
      <c r="G684" s="17">
        <v>1.6105170629135999E-2</v>
      </c>
      <c r="H684" s="17">
        <v>2.1004083816943402E-2</v>
      </c>
      <c r="I684" s="17">
        <v>1.1276413360850401E-2</v>
      </c>
      <c r="J684" s="17">
        <v>2.6642211056469901E-2</v>
      </c>
      <c r="K684" s="17">
        <v>5.5097072057202198E-2</v>
      </c>
      <c r="L684" s="17">
        <v>2.8431817177472399E-2</v>
      </c>
      <c r="M684" s="17"/>
      <c r="N684" s="17">
        <v>1.35301380895421E-2</v>
      </c>
      <c r="O684" s="17">
        <v>2.0969527772181799E-2</v>
      </c>
      <c r="P684" s="17">
        <v>4.9880917477313803E-2</v>
      </c>
      <c r="Q684" s="17">
        <v>2.3757170465712799E-2</v>
      </c>
      <c r="R684" s="17"/>
      <c r="S684" s="17">
        <v>7.2188134523270102E-3</v>
      </c>
      <c r="T684" s="17">
        <v>4.3965416369497301E-2</v>
      </c>
      <c r="U684" s="17">
        <v>4.1070139451455101E-2</v>
      </c>
      <c r="V684" s="17">
        <v>3.3670999732028001E-2</v>
      </c>
      <c r="W684" s="17">
        <v>2.14248200716129E-2</v>
      </c>
      <c r="X684" s="17">
        <v>7.4245254402033299E-3</v>
      </c>
      <c r="Y684" s="17">
        <v>2.5321336588410098E-2</v>
      </c>
      <c r="Z684" s="17">
        <v>2.24010201665777E-2</v>
      </c>
      <c r="AA684" s="17">
        <v>1.6881690094107199E-2</v>
      </c>
      <c r="AB684" s="17">
        <v>2.89029538442638E-2</v>
      </c>
      <c r="AC684" s="17">
        <v>4.2939564659234798E-2</v>
      </c>
      <c r="AD684" s="17">
        <v>4.1098030795927699E-2</v>
      </c>
      <c r="AE684" s="17"/>
      <c r="AF684" s="17">
        <v>0.104423181261926</v>
      </c>
      <c r="AG684" s="17">
        <v>1.35360816670256E-2</v>
      </c>
      <c r="AH684" s="17">
        <v>6.0180131306412001E-3</v>
      </c>
      <c r="AI684" s="17">
        <v>4.4329407674397803E-2</v>
      </c>
      <c r="AJ684" s="17">
        <v>3.7270507983018099E-2</v>
      </c>
      <c r="AK684" s="17">
        <v>4.45400150950769E-2</v>
      </c>
      <c r="AL684" s="17">
        <v>2.3962191594262501E-2</v>
      </c>
      <c r="AM684" s="17">
        <v>5.5167846806010896E-3</v>
      </c>
      <c r="AN684" s="17">
        <v>1.5056879637196799E-2</v>
      </c>
      <c r="AO684" s="17">
        <v>2.8052338934542599E-2</v>
      </c>
      <c r="AP684" s="17">
        <v>1.7575382796576802E-2</v>
      </c>
      <c r="AQ684" s="17">
        <v>4.0345847278232899E-2</v>
      </c>
      <c r="AR684" s="17">
        <v>1.9254017893784101E-2</v>
      </c>
      <c r="AS684" s="17">
        <v>4.3155743571309899E-2</v>
      </c>
      <c r="AT684" s="17">
        <v>2.96772655677978E-2</v>
      </c>
      <c r="AU684" s="17">
        <v>0</v>
      </c>
      <c r="AV684" s="17"/>
      <c r="AW684" s="17">
        <v>2.2762589891376101E-2</v>
      </c>
      <c r="AX684" s="17">
        <v>3.0817653674545E-2</v>
      </c>
      <c r="AY684" s="17"/>
      <c r="AZ684" s="17">
        <v>1.3672406069247E-2</v>
      </c>
      <c r="BA684" s="17">
        <v>2.8707098711706701E-2</v>
      </c>
      <c r="BB684" s="17"/>
      <c r="BC684" s="17">
        <v>1.6496283903299599E-2</v>
      </c>
      <c r="BD684" s="17">
        <v>3.11143596557284E-2</v>
      </c>
      <c r="BE684" s="17"/>
      <c r="BF684" s="17">
        <v>6.4485975513236902E-3</v>
      </c>
      <c r="BG684" s="17">
        <v>2.7537078087204001E-2</v>
      </c>
      <c r="BH684" s="17"/>
      <c r="BI684" s="17">
        <v>2.8172157933539398E-2</v>
      </c>
      <c r="BJ684" s="17">
        <v>8.4562575480521592E-3</v>
      </c>
      <c r="BK684" s="17">
        <v>1.0920408551406999E-2</v>
      </c>
      <c r="BL684" s="17">
        <v>7.1557687248539004E-2</v>
      </c>
      <c r="BM684" s="17">
        <v>3.2292696179380499E-2</v>
      </c>
      <c r="BN684" s="17"/>
      <c r="BO684" s="17">
        <v>8.7270053508043E-3</v>
      </c>
      <c r="BP684" s="17">
        <v>2.12618379348299E-2</v>
      </c>
      <c r="BQ684" s="17">
        <v>2.0498930194691699E-2</v>
      </c>
      <c r="BR684" s="17">
        <v>4.9301475504375102E-2</v>
      </c>
      <c r="BS684" s="17">
        <v>1.7158679004624401E-2</v>
      </c>
      <c r="BT684" s="17">
        <v>1.9881437436519201E-2</v>
      </c>
      <c r="BU684" s="17"/>
      <c r="BV684" s="17">
        <v>8.0237852006527898E-3</v>
      </c>
      <c r="BW684" s="17">
        <v>9.2583767662324703E-3</v>
      </c>
      <c r="BX684" s="17"/>
      <c r="BY684" s="17">
        <v>4.9954906323276902E-3</v>
      </c>
      <c r="BZ684" s="17"/>
      <c r="CA684" s="17">
        <v>6.9325983358771897E-3</v>
      </c>
      <c r="CB684" s="17"/>
      <c r="CC684" s="17">
        <v>6.8206333294244404E-3</v>
      </c>
    </row>
    <row r="685" spans="2:81" x14ac:dyDescent="0.3">
      <c r="B685" t="s">
        <v>92</v>
      </c>
      <c r="C685" s="17">
        <v>4.33267101828647E-2</v>
      </c>
      <c r="D685" s="17">
        <v>3.4128984602396099E-2</v>
      </c>
      <c r="E685" s="17">
        <v>5.2478397264973102E-2</v>
      </c>
      <c r="F685" s="17"/>
      <c r="G685" s="17">
        <v>3.6890684845654803E-2</v>
      </c>
      <c r="H685" s="17">
        <v>4.4926856775314002E-2</v>
      </c>
      <c r="I685" s="17">
        <v>4.5722771246829198E-2</v>
      </c>
      <c r="J685" s="17">
        <v>4.9005812921130001E-2</v>
      </c>
      <c r="K685" s="17">
        <v>4.7133057338788899E-2</v>
      </c>
      <c r="L685" s="17">
        <v>3.7231417983377001E-2</v>
      </c>
      <c r="M685" s="17"/>
      <c r="N685" s="17">
        <v>3.9238287341956397E-2</v>
      </c>
      <c r="O685" s="17">
        <v>3.5169558494176897E-2</v>
      </c>
      <c r="P685" s="17">
        <v>4.6064991159215897E-2</v>
      </c>
      <c r="Q685" s="17">
        <v>5.41599191989659E-2</v>
      </c>
      <c r="R685" s="17"/>
      <c r="S685" s="17">
        <v>3.7755042491392998E-2</v>
      </c>
      <c r="T685" s="17">
        <v>3.04262751518596E-2</v>
      </c>
      <c r="U685" s="17">
        <v>5.2817885475515199E-2</v>
      </c>
      <c r="V685" s="17">
        <v>5.8977399312893503E-2</v>
      </c>
      <c r="W685" s="17">
        <v>4.0625474609461497E-2</v>
      </c>
      <c r="X685" s="17">
        <v>8.0412944382401097E-2</v>
      </c>
      <c r="Y685" s="17">
        <v>1.7793420276344899E-2</v>
      </c>
      <c r="Z685" s="17">
        <v>5.3411019229524299E-2</v>
      </c>
      <c r="AA685" s="17">
        <v>4.32084036841019E-2</v>
      </c>
      <c r="AB685" s="17">
        <v>2.4679878213457601E-2</v>
      </c>
      <c r="AC685" s="17">
        <v>5.4251166183372203E-2</v>
      </c>
      <c r="AD685" s="17">
        <v>4.0829393695763598E-2</v>
      </c>
      <c r="AE685" s="17"/>
      <c r="AF685" s="17">
        <v>9.0347383092131098E-2</v>
      </c>
      <c r="AG685" s="17">
        <v>5.2700791470997703E-2</v>
      </c>
      <c r="AH685" s="17">
        <v>6.6930086673853903E-2</v>
      </c>
      <c r="AI685" s="17">
        <v>6.8120363542788206E-2</v>
      </c>
      <c r="AJ685" s="17">
        <v>3.7435206100059099E-2</v>
      </c>
      <c r="AK685" s="17">
        <v>2.8091271543599999E-2</v>
      </c>
      <c r="AL685" s="17">
        <v>4.0424777015846201E-2</v>
      </c>
      <c r="AM685" s="17">
        <v>4.2590232904353403E-2</v>
      </c>
      <c r="AN685" s="17">
        <v>3.6569217094437202E-2</v>
      </c>
      <c r="AO685" s="17">
        <v>3.7223333583284501E-2</v>
      </c>
      <c r="AP685" s="17">
        <v>4.7107638303772598E-2</v>
      </c>
      <c r="AQ685" s="17">
        <v>0</v>
      </c>
      <c r="AR685" s="17">
        <v>2.7577375713167498E-2</v>
      </c>
      <c r="AS685" s="17">
        <v>3.59402999494111E-2</v>
      </c>
      <c r="AT685" s="17">
        <v>3.6872515215997902E-2</v>
      </c>
      <c r="AU685" s="17">
        <v>1.8797295205088001E-2</v>
      </c>
      <c r="AV685" s="17"/>
      <c r="AW685" s="17">
        <v>4.0872628987327901E-2</v>
      </c>
      <c r="AX685" s="17">
        <v>4.72091213328951E-2</v>
      </c>
      <c r="AY685" s="17"/>
      <c r="AZ685" s="17">
        <v>4.0764595394049599E-2</v>
      </c>
      <c r="BA685" s="17">
        <v>4.3897346108478001E-2</v>
      </c>
      <c r="BB685" s="17"/>
      <c r="BC685" s="17">
        <v>3.8316877370934803E-2</v>
      </c>
      <c r="BD685" s="17">
        <v>4.7593210012054701E-2</v>
      </c>
      <c r="BE685" s="17"/>
      <c r="BF685" s="17">
        <v>2.4258778711531499E-2</v>
      </c>
      <c r="BG685" s="17">
        <v>4.4858965025153803E-2</v>
      </c>
      <c r="BH685" s="17"/>
      <c r="BI685" s="17">
        <v>3.08868412393703E-2</v>
      </c>
      <c r="BJ685" s="17">
        <v>3.01305885655117E-2</v>
      </c>
      <c r="BK685" s="17">
        <v>4.1416986260914598E-2</v>
      </c>
      <c r="BL685" s="17">
        <v>4.6807022208093498E-2</v>
      </c>
      <c r="BM685" s="17">
        <v>6.1209783743153799E-2</v>
      </c>
      <c r="BN685" s="17"/>
      <c r="BO685" s="17">
        <v>3.0034003763700801E-2</v>
      </c>
      <c r="BP685" s="17">
        <v>3.1058358981024999E-2</v>
      </c>
      <c r="BQ685" s="17">
        <v>3.68759425952329E-2</v>
      </c>
      <c r="BR685" s="17">
        <v>3.7201488472107497E-2</v>
      </c>
      <c r="BS685" s="17">
        <v>4.1777622664993401E-2</v>
      </c>
      <c r="BT685" s="17">
        <v>9.7117314451427794E-2</v>
      </c>
      <c r="BU685" s="17"/>
      <c r="BV685" s="17">
        <v>2.70622496310296E-2</v>
      </c>
      <c r="BW685" s="17">
        <v>3.5821527285730501E-2</v>
      </c>
      <c r="BX685" s="17"/>
      <c r="BY685" s="17">
        <v>1.76990703843675E-2</v>
      </c>
      <c r="BZ685" s="17"/>
      <c r="CA685" s="17">
        <v>3.2177763777654099E-2</v>
      </c>
      <c r="CB685" s="17"/>
      <c r="CC685" s="17">
        <v>2.27664957594545E-2</v>
      </c>
    </row>
    <row r="686" spans="2:81" x14ac:dyDescent="0.3">
      <c r="B686" t="s">
        <v>192</v>
      </c>
      <c r="C686" s="17">
        <v>0.63450702669215198</v>
      </c>
      <c r="D686" s="17">
        <v>0.647659882488683</v>
      </c>
      <c r="E686" s="17">
        <v>0.62227731516766105</v>
      </c>
      <c r="F686" s="17"/>
      <c r="G686" s="17">
        <v>0.67987666748064801</v>
      </c>
      <c r="H686" s="17">
        <v>0.68689958937553997</v>
      </c>
      <c r="I686" s="17">
        <v>0.69351836366770403</v>
      </c>
      <c r="J686" s="17">
        <v>0.61117193782202905</v>
      </c>
      <c r="K686" s="17">
        <v>0.560383908561364</v>
      </c>
      <c r="L686" s="17">
        <v>0.58239755330010201</v>
      </c>
      <c r="M686" s="17"/>
      <c r="N686" s="17">
        <v>0.67282412191375696</v>
      </c>
      <c r="O686" s="17">
        <v>0.63000128275356704</v>
      </c>
      <c r="P686" s="17">
        <v>0.62682395019798198</v>
      </c>
      <c r="Q686" s="17">
        <v>0.60522428338377099</v>
      </c>
      <c r="R686" s="17"/>
      <c r="S686" s="17">
        <v>0.724096401100222</v>
      </c>
      <c r="T686" s="17">
        <v>0.61368193939052396</v>
      </c>
      <c r="U686" s="17">
        <v>0.58109096991684595</v>
      </c>
      <c r="V686" s="17">
        <v>0.59081799575779503</v>
      </c>
      <c r="W686" s="17">
        <v>0.62736537818955995</v>
      </c>
      <c r="X686" s="17">
        <v>0.64250639940225196</v>
      </c>
      <c r="Y686" s="17">
        <v>0.56636718598705105</v>
      </c>
      <c r="Z686" s="17">
        <v>0.59089198088808703</v>
      </c>
      <c r="AA686" s="17">
        <v>0.66017422326784803</v>
      </c>
      <c r="AB686" s="17">
        <v>0.68781515727542097</v>
      </c>
      <c r="AC686" s="17">
        <v>0.62284962925508602</v>
      </c>
      <c r="AD686" s="17">
        <v>0.57828207563090195</v>
      </c>
      <c r="AE686" s="17"/>
      <c r="AF686" s="17">
        <v>0.71643834407461104</v>
      </c>
      <c r="AG686" s="17">
        <v>0.61382972729354202</v>
      </c>
      <c r="AH686" s="17">
        <v>0.58569129768790795</v>
      </c>
      <c r="AI686" s="17">
        <v>0.58943648541304094</v>
      </c>
      <c r="AJ686" s="17">
        <v>0.67136297199425199</v>
      </c>
      <c r="AK686" s="17">
        <v>0.60335386230902199</v>
      </c>
      <c r="AL686" s="17">
        <v>0.64182368097701004</v>
      </c>
      <c r="AM686" s="17">
        <v>0.57124053844158096</v>
      </c>
      <c r="AN686" s="17">
        <v>0.60836300774532304</v>
      </c>
      <c r="AO686" s="17">
        <v>0.66590033674299898</v>
      </c>
      <c r="AP686" s="17">
        <v>0.64456934543175104</v>
      </c>
      <c r="AQ686" s="17">
        <v>0.66473056950879805</v>
      </c>
      <c r="AR686" s="17">
        <v>0.72360380672973801</v>
      </c>
      <c r="AS686" s="17">
        <v>0.69273588068598602</v>
      </c>
      <c r="AT686" s="17">
        <v>0.62670438712253596</v>
      </c>
      <c r="AU686" s="17">
        <v>0.84453666438482899</v>
      </c>
      <c r="AV686" s="17"/>
      <c r="AW686" s="17">
        <v>0.66405474989757796</v>
      </c>
      <c r="AX686" s="17">
        <v>0.58995282886334099</v>
      </c>
      <c r="AY686" s="17"/>
      <c r="AZ686" s="17">
        <v>0.68778578022613801</v>
      </c>
      <c r="BA686" s="17">
        <v>0.62264074694109794</v>
      </c>
      <c r="BB686" s="17"/>
      <c r="BC686" s="17">
        <v>0.68906492307270195</v>
      </c>
      <c r="BD686" s="17">
        <v>0.59678062360497697</v>
      </c>
      <c r="BE686" s="17"/>
      <c r="BF686" s="17">
        <v>0.68075163011690398</v>
      </c>
      <c r="BG686" s="17">
        <v>0.63079091738927096</v>
      </c>
      <c r="BH686" s="17"/>
      <c r="BI686" s="17">
        <v>0.56197215439967196</v>
      </c>
      <c r="BJ686" s="17">
        <v>0.74156480018855297</v>
      </c>
      <c r="BK686" s="17">
        <v>0.70053332143286395</v>
      </c>
      <c r="BL686" s="17">
        <v>0.51276819082331604</v>
      </c>
      <c r="BM686" s="17">
        <v>0.59130031651334602</v>
      </c>
      <c r="BN686" s="17"/>
      <c r="BO686" s="17">
        <v>0.75016953990115198</v>
      </c>
      <c r="BP686" s="17">
        <v>0.60366450750716305</v>
      </c>
      <c r="BQ686" s="17">
        <v>0.70525531109318496</v>
      </c>
      <c r="BR686" s="17">
        <v>0.575241376020727</v>
      </c>
      <c r="BS686" s="17">
        <v>0.66577499842616195</v>
      </c>
      <c r="BT686" s="17">
        <v>0.54998464640278599</v>
      </c>
      <c r="BU686" s="17"/>
      <c r="BV686" s="17">
        <v>0.74369203918284299</v>
      </c>
      <c r="BW686" s="17">
        <v>0.73761934728447098</v>
      </c>
      <c r="BX686" s="17"/>
      <c r="BY686" s="17">
        <v>0.77733510345883605</v>
      </c>
      <c r="BZ686" s="17"/>
      <c r="CA686" s="17">
        <v>0.76292675850832103</v>
      </c>
      <c r="CB686" s="17"/>
      <c r="CC686" s="17">
        <v>0.75161000845361303</v>
      </c>
    </row>
    <row r="687" spans="2:81" x14ac:dyDescent="0.3">
      <c r="B687" t="s">
        <v>193</v>
      </c>
      <c r="C687" s="17">
        <v>9.7901488119688004E-2</v>
      </c>
      <c r="D687" s="17">
        <v>0.10646594567454799</v>
      </c>
      <c r="E687" s="17">
        <v>8.9925166853525806E-2</v>
      </c>
      <c r="F687" s="17"/>
      <c r="G687" s="17">
        <v>7.8496574188363005E-2</v>
      </c>
      <c r="H687" s="17">
        <v>8.5069752328701106E-2</v>
      </c>
      <c r="I687" s="17">
        <v>7.84003466137288E-2</v>
      </c>
      <c r="J687" s="17">
        <v>0.106437953824928</v>
      </c>
      <c r="K687" s="17">
        <v>0.124889479232071</v>
      </c>
      <c r="L687" s="17">
        <v>0.112086809144161</v>
      </c>
      <c r="M687" s="17"/>
      <c r="N687" s="17">
        <v>9.8089160331009506E-2</v>
      </c>
      <c r="O687" s="17">
        <v>9.6380504844979994E-2</v>
      </c>
      <c r="P687" s="17">
        <v>0.10022814561598101</v>
      </c>
      <c r="Q687" s="17">
        <v>9.8014166044574594E-2</v>
      </c>
      <c r="R687" s="17"/>
      <c r="S687" s="17">
        <v>7.5496869491252394E-2</v>
      </c>
      <c r="T687" s="17">
        <v>0.13688854842772799</v>
      </c>
      <c r="U687" s="17">
        <v>0.11119094557048</v>
      </c>
      <c r="V687" s="17">
        <v>0.11778416902580501</v>
      </c>
      <c r="W687" s="17">
        <v>8.5331422851008504E-2</v>
      </c>
      <c r="X687" s="17">
        <v>7.0992520918377794E-2</v>
      </c>
      <c r="Y687" s="17">
        <v>0.103493295191204</v>
      </c>
      <c r="Z687" s="17">
        <v>8.5841207024219296E-2</v>
      </c>
      <c r="AA687" s="17">
        <v>6.3379232999298096E-2</v>
      </c>
      <c r="AB687" s="17">
        <v>9.93157255430894E-2</v>
      </c>
      <c r="AC687" s="17">
        <v>8.9948001547432599E-2</v>
      </c>
      <c r="AD687" s="17">
        <v>0.185319923637701</v>
      </c>
      <c r="AE687" s="17"/>
      <c r="AF687" s="17">
        <v>0.19321427283325801</v>
      </c>
      <c r="AG687" s="17">
        <v>6.9671932831354602E-2</v>
      </c>
      <c r="AH687" s="17">
        <v>8.0327532241494207E-2</v>
      </c>
      <c r="AI687" s="17">
        <v>0.118173909158413</v>
      </c>
      <c r="AJ687" s="17">
        <v>5.3743031110815402E-2</v>
      </c>
      <c r="AK687" s="17">
        <v>0.128502541903352</v>
      </c>
      <c r="AL687" s="17">
        <v>9.8072724942537895E-2</v>
      </c>
      <c r="AM687" s="17">
        <v>0.10154342380306799</v>
      </c>
      <c r="AN687" s="17">
        <v>0.101370772503829</v>
      </c>
      <c r="AO687" s="17">
        <v>0.11785467307091101</v>
      </c>
      <c r="AP687" s="17">
        <v>0.10518119600095099</v>
      </c>
      <c r="AQ687" s="17">
        <v>0.13396880631122601</v>
      </c>
      <c r="AR687" s="17">
        <v>7.4154703849207596E-2</v>
      </c>
      <c r="AS687" s="17">
        <v>0.114161623106981</v>
      </c>
      <c r="AT687" s="17">
        <v>0.15331104153278699</v>
      </c>
      <c r="AU687" s="17">
        <v>1.8074539173785101E-2</v>
      </c>
      <c r="AV687" s="17"/>
      <c r="AW687" s="17">
        <v>8.3743754825315694E-2</v>
      </c>
      <c r="AX687" s="17">
        <v>0.11919399437841301</v>
      </c>
      <c r="AY687" s="17"/>
      <c r="AZ687" s="17">
        <v>8.7439727547219001E-2</v>
      </c>
      <c r="BA687" s="17">
        <v>0.100231538456963</v>
      </c>
      <c r="BB687" s="17"/>
      <c r="BC687" s="17">
        <v>7.8339086513769293E-2</v>
      </c>
      <c r="BD687" s="17">
        <v>0.10978765109797201</v>
      </c>
      <c r="BE687" s="17"/>
      <c r="BF687" s="17">
        <v>6.4588231359449993E-2</v>
      </c>
      <c r="BG687" s="17">
        <v>0.100578464332868</v>
      </c>
      <c r="BH687" s="17"/>
      <c r="BI687" s="17">
        <v>0.12834494147755299</v>
      </c>
      <c r="BJ687" s="17">
        <v>4.5108723382769202E-2</v>
      </c>
      <c r="BK687" s="17">
        <v>6.6178833226444203E-2</v>
      </c>
      <c r="BL687" s="17">
        <v>0.17955081607614101</v>
      </c>
      <c r="BM687" s="17">
        <v>0.108414211711125</v>
      </c>
      <c r="BN687" s="17"/>
      <c r="BO687" s="17">
        <v>4.0644409653264602E-2</v>
      </c>
      <c r="BP687" s="17">
        <v>0.10981762293320101</v>
      </c>
      <c r="BQ687" s="17">
        <v>0.103429682386893</v>
      </c>
      <c r="BR687" s="17">
        <v>0.132790483957411</v>
      </c>
      <c r="BS687" s="17">
        <v>6.1210083293781699E-2</v>
      </c>
      <c r="BT687" s="17">
        <v>0.107388806506431</v>
      </c>
      <c r="BU687" s="17"/>
      <c r="BV687" s="17">
        <v>4.2535911805236901E-2</v>
      </c>
      <c r="BW687" s="17">
        <v>4.9880592898832697E-2</v>
      </c>
      <c r="BX687" s="17"/>
      <c r="BY687" s="17">
        <v>4.0195689872992699E-2</v>
      </c>
      <c r="BZ687" s="17"/>
      <c r="CA687" s="17">
        <v>5.2549970540746102E-2</v>
      </c>
      <c r="CB687" s="17"/>
      <c r="CC687" s="17">
        <v>6.1039083863270199E-2</v>
      </c>
    </row>
    <row r="688" spans="2:81" x14ac:dyDescent="0.3">
      <c r="B688" t="s">
        <v>194</v>
      </c>
      <c r="C688" s="17">
        <v>0.53660553857246396</v>
      </c>
      <c r="D688" s="17">
        <v>0.54119393681413497</v>
      </c>
      <c r="E688" s="17">
        <v>0.53235214831413502</v>
      </c>
      <c r="F688" s="17"/>
      <c r="G688" s="17">
        <v>0.60138009329228503</v>
      </c>
      <c r="H688" s="17">
        <v>0.60182983704683901</v>
      </c>
      <c r="I688" s="17">
        <v>0.61511801705397595</v>
      </c>
      <c r="J688" s="17">
        <v>0.50473398399710101</v>
      </c>
      <c r="K688" s="17">
        <v>0.435494429329293</v>
      </c>
      <c r="L688" s="17">
        <v>0.47031074415594099</v>
      </c>
      <c r="M688" s="17"/>
      <c r="N688" s="17">
        <v>0.57473496158274695</v>
      </c>
      <c r="O688" s="17">
        <v>0.53362077790858697</v>
      </c>
      <c r="P688" s="17">
        <v>0.52659580458200095</v>
      </c>
      <c r="Q688" s="17">
        <v>0.50721011733919596</v>
      </c>
      <c r="R688" s="17"/>
      <c r="S688" s="17">
        <v>0.64859953160896899</v>
      </c>
      <c r="T688" s="17">
        <v>0.47679339096279499</v>
      </c>
      <c r="U688" s="17">
        <v>0.46990002434636602</v>
      </c>
      <c r="V688" s="17">
        <v>0.47303382673199001</v>
      </c>
      <c r="W688" s="17">
        <v>0.54203395533855103</v>
      </c>
      <c r="X688" s="17">
        <v>0.57151387848387403</v>
      </c>
      <c r="Y688" s="17">
        <v>0.46287389079584601</v>
      </c>
      <c r="Z688" s="17">
        <v>0.50505077386386799</v>
      </c>
      <c r="AA688" s="17">
        <v>0.59679499026854999</v>
      </c>
      <c r="AB688" s="17">
        <v>0.58849943173233199</v>
      </c>
      <c r="AC688" s="17">
        <v>0.53290162770765304</v>
      </c>
      <c r="AD688" s="17">
        <v>0.392962151993201</v>
      </c>
      <c r="AE688" s="17"/>
      <c r="AF688" s="17">
        <v>0.52322407124135295</v>
      </c>
      <c r="AG688" s="17">
        <v>0.54415779446218704</v>
      </c>
      <c r="AH688" s="17">
        <v>0.50536376544641404</v>
      </c>
      <c r="AI688" s="17">
        <v>0.47126257625462797</v>
      </c>
      <c r="AJ688" s="17">
        <v>0.61761994088343597</v>
      </c>
      <c r="AK688" s="17">
        <v>0.47485132040567002</v>
      </c>
      <c r="AL688" s="17">
        <v>0.54375095603447299</v>
      </c>
      <c r="AM688" s="17">
        <v>0.46969711463851299</v>
      </c>
      <c r="AN688" s="17">
        <v>0.50699223524149395</v>
      </c>
      <c r="AO688" s="17">
        <v>0.54804566367208796</v>
      </c>
      <c r="AP688" s="17">
        <v>0.53938814943080005</v>
      </c>
      <c r="AQ688" s="17">
        <v>0.53076176319757196</v>
      </c>
      <c r="AR688" s="17">
        <v>0.64944910288053104</v>
      </c>
      <c r="AS688" s="17">
        <v>0.57857425757900505</v>
      </c>
      <c r="AT688" s="17">
        <v>0.47339334558974899</v>
      </c>
      <c r="AU688" s="17">
        <v>0.82646212521104401</v>
      </c>
      <c r="AV688" s="17"/>
      <c r="AW688" s="17">
        <v>0.58031099507226203</v>
      </c>
      <c r="AX688" s="17">
        <v>0.470758834484927</v>
      </c>
      <c r="AY688" s="17"/>
      <c r="AZ688" s="17">
        <v>0.60034605267891905</v>
      </c>
      <c r="BA688" s="17">
        <v>0.52240920848413397</v>
      </c>
      <c r="BB688" s="17"/>
      <c r="BC688" s="17">
        <v>0.61072583655893298</v>
      </c>
      <c r="BD688" s="17">
        <v>0.48699297250700502</v>
      </c>
      <c r="BE688" s="17"/>
      <c r="BF688" s="17">
        <v>0.61616339875745396</v>
      </c>
      <c r="BG688" s="17">
        <v>0.53021245305640297</v>
      </c>
      <c r="BH688" s="17"/>
      <c r="BI688" s="17">
        <v>0.43362721292211998</v>
      </c>
      <c r="BJ688" s="17">
        <v>0.69645607680578403</v>
      </c>
      <c r="BK688" s="17">
        <v>0.63435448820642004</v>
      </c>
      <c r="BL688" s="17">
        <v>0.333217374747175</v>
      </c>
      <c r="BM688" s="17">
        <v>0.48288610480222099</v>
      </c>
      <c r="BN688" s="17"/>
      <c r="BO688" s="17">
        <v>0.70952513024788699</v>
      </c>
      <c r="BP688" s="17">
        <v>0.49384688457396198</v>
      </c>
      <c r="BQ688" s="17">
        <v>0.60182562870629197</v>
      </c>
      <c r="BR688" s="17">
        <v>0.442450892063316</v>
      </c>
      <c r="BS688" s="17">
        <v>0.60456491513237998</v>
      </c>
      <c r="BT688" s="17">
        <v>0.44259583989635598</v>
      </c>
      <c r="BU688" s="17"/>
      <c r="BV688" s="17">
        <v>0.70115612737760602</v>
      </c>
      <c r="BW688" s="17">
        <v>0.68773875438563803</v>
      </c>
      <c r="BX688" s="17"/>
      <c r="BY688" s="17">
        <v>0.73713941358584301</v>
      </c>
      <c r="BZ688" s="17"/>
      <c r="CA688" s="17">
        <v>0.71037678796757497</v>
      </c>
      <c r="CB688" s="17"/>
      <c r="CC688" s="17">
        <v>0.69057092459034297</v>
      </c>
    </row>
    <row r="689" spans="2:81" x14ac:dyDescent="0.3">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c r="CC689" s="17"/>
    </row>
    <row r="690" spans="2:81" x14ac:dyDescent="0.3">
      <c r="B690" s="6" t="s">
        <v>312</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row>
    <row r="691" spans="2:81" x14ac:dyDescent="0.3">
      <c r="B691" s="24" t="s">
        <v>94</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row>
    <row r="692" spans="2:81" x14ac:dyDescent="0.3">
      <c r="B692" t="s">
        <v>230</v>
      </c>
      <c r="C692" s="17">
        <v>0.12815417618753699</v>
      </c>
      <c r="D692" s="17">
        <v>0.15866067711567</v>
      </c>
      <c r="E692" s="17">
        <v>9.7866258287589797E-2</v>
      </c>
      <c r="F692" s="17"/>
      <c r="G692" s="17">
        <v>0.15883802652098</v>
      </c>
      <c r="H692" s="17">
        <v>0.173055452416394</v>
      </c>
      <c r="I692" s="17">
        <v>0.16707010083340401</v>
      </c>
      <c r="J692" s="17">
        <v>0.13281962514006401</v>
      </c>
      <c r="K692" s="17">
        <v>8.5911405917482198E-2</v>
      </c>
      <c r="L692" s="17">
        <v>6.4177640308262604E-2</v>
      </c>
      <c r="M692" s="17"/>
      <c r="N692" s="17">
        <v>0.14072909973072301</v>
      </c>
      <c r="O692" s="17">
        <v>0.131821676540364</v>
      </c>
      <c r="P692" s="17">
        <v>0.112899945365626</v>
      </c>
      <c r="Q692" s="17">
        <v>0.125211922457166</v>
      </c>
      <c r="R692" s="17"/>
      <c r="S692" s="17">
        <v>0.181275712091365</v>
      </c>
      <c r="T692" s="17">
        <v>9.4435143099430699E-2</v>
      </c>
      <c r="U692" s="17">
        <v>8.5102654573832606E-2</v>
      </c>
      <c r="V692" s="17">
        <v>0.12514626258467501</v>
      </c>
      <c r="W692" s="17">
        <v>0.142658016917146</v>
      </c>
      <c r="X692" s="17">
        <v>0.122657795387866</v>
      </c>
      <c r="Y692" s="17">
        <v>0.138338821862451</v>
      </c>
      <c r="Z692" s="17">
        <v>0.15157944647494201</v>
      </c>
      <c r="AA692" s="17">
        <v>9.3427692772053303E-2</v>
      </c>
      <c r="AB692" s="17">
        <v>0.17851314035829799</v>
      </c>
      <c r="AC692" s="17">
        <v>0.111764989971082</v>
      </c>
      <c r="AD692" s="17">
        <v>7.8145328148599896E-2</v>
      </c>
      <c r="AE692" s="17"/>
      <c r="AF692" s="17">
        <v>0.189927323926463</v>
      </c>
      <c r="AG692" s="17">
        <v>0.16808495888949401</v>
      </c>
      <c r="AH692" s="17">
        <v>0.124113940307805</v>
      </c>
      <c r="AI692" s="17">
        <v>9.4325717638764905E-2</v>
      </c>
      <c r="AJ692" s="17">
        <v>0.122570076300575</v>
      </c>
      <c r="AK692" s="17">
        <v>9.4889540114189E-2</v>
      </c>
      <c r="AL692" s="17">
        <v>9.6553602146398104E-2</v>
      </c>
      <c r="AM692" s="17">
        <v>0.136952176609799</v>
      </c>
      <c r="AN692" s="17">
        <v>3.7734726915427001E-2</v>
      </c>
      <c r="AO692" s="17">
        <v>0.19953654899409801</v>
      </c>
      <c r="AP692" s="17">
        <v>0.165417879754062</v>
      </c>
      <c r="AQ692" s="17">
        <v>0.138133151565037</v>
      </c>
      <c r="AR692" s="17">
        <v>0.122940220228656</v>
      </c>
      <c r="AS692" s="17">
        <v>0.16003561695974899</v>
      </c>
      <c r="AT692" s="17">
        <v>0.14759432412939499</v>
      </c>
      <c r="AU692" s="17">
        <v>0.29180470980037398</v>
      </c>
      <c r="AV692" s="17"/>
      <c r="AW692" s="17">
        <v>0.130207348068656</v>
      </c>
      <c r="AX692" s="17">
        <v>0.124740788327034</v>
      </c>
      <c r="AY692" s="17"/>
      <c r="AZ692" s="17">
        <v>0.14935765136531601</v>
      </c>
      <c r="BA692" s="17">
        <v>0.12343172396287</v>
      </c>
      <c r="BB692" s="17"/>
      <c r="BC692" s="17">
        <v>0.158441905232094</v>
      </c>
      <c r="BD692" s="17">
        <v>0.106453497255973</v>
      </c>
      <c r="BE692" s="17"/>
      <c r="BF692" s="17">
        <v>0.16730908187424701</v>
      </c>
      <c r="BG692" s="17">
        <v>0.12500777858651599</v>
      </c>
      <c r="BH692" s="17"/>
      <c r="BI692" s="17">
        <v>0.10800134414538699</v>
      </c>
      <c r="BJ692" s="17">
        <v>0.14793258833744399</v>
      </c>
      <c r="BK692" s="17">
        <v>0.114233428762104</v>
      </c>
      <c r="BL692" s="17">
        <v>0.11032538538158899</v>
      </c>
      <c r="BM692" s="17">
        <v>0.15022484976393499</v>
      </c>
      <c r="BN692" s="17"/>
      <c r="BO692" s="17">
        <v>0.179131942411037</v>
      </c>
      <c r="BP692" s="17">
        <v>0.123536332017429</v>
      </c>
      <c r="BQ692" s="17">
        <v>0.11038254191426899</v>
      </c>
      <c r="BR692" s="17">
        <v>0.114596085138012</v>
      </c>
      <c r="BS692" s="17">
        <v>0.103870564103082</v>
      </c>
      <c r="BT692" s="17">
        <v>5.3694698789182503E-2</v>
      </c>
      <c r="BU692" s="17"/>
      <c r="BV692" s="17">
        <v>0.164812964258399</v>
      </c>
      <c r="BW692" s="17">
        <v>0.116624057242386</v>
      </c>
      <c r="BX692" s="17"/>
      <c r="BY692" s="17">
        <v>0.20043792896301599</v>
      </c>
      <c r="BZ692" s="17"/>
      <c r="CA692" s="17">
        <v>0.185106545230321</v>
      </c>
      <c r="CB692" s="17"/>
      <c r="CC692" s="17">
        <v>0.18145095602296901</v>
      </c>
    </row>
    <row r="693" spans="2:81" x14ac:dyDescent="0.3">
      <c r="B693" t="s">
        <v>231</v>
      </c>
      <c r="C693" s="17">
        <v>0.30599039041358</v>
      </c>
      <c r="D693" s="17">
        <v>0.32851800366371903</v>
      </c>
      <c r="E693" s="17">
        <v>0.28418193717380302</v>
      </c>
      <c r="F693" s="17"/>
      <c r="G693" s="17">
        <v>0.33452928333091703</v>
      </c>
      <c r="H693" s="17">
        <v>0.34667902369628201</v>
      </c>
      <c r="I693" s="17">
        <v>0.31064032841969702</v>
      </c>
      <c r="J693" s="17">
        <v>0.29299972421616699</v>
      </c>
      <c r="K693" s="17">
        <v>0.241224816605249</v>
      </c>
      <c r="L693" s="17">
        <v>0.30401885922196797</v>
      </c>
      <c r="M693" s="17"/>
      <c r="N693" s="17">
        <v>0.35729893409991997</v>
      </c>
      <c r="O693" s="17">
        <v>0.32405492381192502</v>
      </c>
      <c r="P693" s="17">
        <v>0.26717808566585699</v>
      </c>
      <c r="Q693" s="17">
        <v>0.26663897381011098</v>
      </c>
      <c r="R693" s="17"/>
      <c r="S693" s="17">
        <v>0.29142789493357402</v>
      </c>
      <c r="T693" s="17">
        <v>0.33074359087791499</v>
      </c>
      <c r="U693" s="17">
        <v>0.26697839480900298</v>
      </c>
      <c r="V693" s="17">
        <v>0.32289518578323401</v>
      </c>
      <c r="W693" s="17">
        <v>0.33233794078256601</v>
      </c>
      <c r="X693" s="17">
        <v>0.27155852438032702</v>
      </c>
      <c r="Y693" s="17">
        <v>0.292920725717497</v>
      </c>
      <c r="Z693" s="17">
        <v>0.32842491893998499</v>
      </c>
      <c r="AA693" s="17">
        <v>0.34923713610783802</v>
      </c>
      <c r="AB693" s="17">
        <v>0.260222406549524</v>
      </c>
      <c r="AC693" s="17">
        <v>0.30649944879534902</v>
      </c>
      <c r="AD693" s="17">
        <v>0.34567634560194699</v>
      </c>
      <c r="AE693" s="17"/>
      <c r="AF693" s="17">
        <v>8.8791091571332595E-2</v>
      </c>
      <c r="AG693" s="17">
        <v>0.269573065068474</v>
      </c>
      <c r="AH693" s="17">
        <v>0.26524512913758802</v>
      </c>
      <c r="AI693" s="17">
        <v>0.28308471345394398</v>
      </c>
      <c r="AJ693" s="17">
        <v>0.32593675071753803</v>
      </c>
      <c r="AK693" s="17">
        <v>0.34781179694269798</v>
      </c>
      <c r="AL693" s="17">
        <v>0.30537557278109501</v>
      </c>
      <c r="AM693" s="17">
        <v>0.268871829210097</v>
      </c>
      <c r="AN693" s="17">
        <v>0.35267560408743098</v>
      </c>
      <c r="AO693" s="17">
        <v>0.27787545798468399</v>
      </c>
      <c r="AP693" s="17">
        <v>0.319122896799788</v>
      </c>
      <c r="AQ693" s="17">
        <v>0.24370489393457301</v>
      </c>
      <c r="AR693" s="17">
        <v>0.32794032550781199</v>
      </c>
      <c r="AS693" s="17">
        <v>0.363907817784478</v>
      </c>
      <c r="AT693" s="17">
        <v>0.30804887194620401</v>
      </c>
      <c r="AU693" s="17">
        <v>0.40859879828711898</v>
      </c>
      <c r="AV693" s="17"/>
      <c r="AW693" s="17">
        <v>0.306963689240766</v>
      </c>
      <c r="AX693" s="17">
        <v>0.30416243199239901</v>
      </c>
      <c r="AY693" s="17"/>
      <c r="AZ693" s="17">
        <v>0.23218660539474201</v>
      </c>
      <c r="BA693" s="17">
        <v>0.32242801895459799</v>
      </c>
      <c r="BB693" s="17"/>
      <c r="BC693" s="17">
        <v>0.29799393277605402</v>
      </c>
      <c r="BD693" s="17">
        <v>0.31086248540712103</v>
      </c>
      <c r="BE693" s="17"/>
      <c r="BF693" s="17">
        <v>0.298712452052383</v>
      </c>
      <c r="BG693" s="17">
        <v>0.30657522869625298</v>
      </c>
      <c r="BH693" s="17"/>
      <c r="BI693" s="17">
        <v>0.26794006228510098</v>
      </c>
      <c r="BJ693" s="17">
        <v>0.355102223724654</v>
      </c>
      <c r="BK693" s="17">
        <v>0.36164715608789</v>
      </c>
      <c r="BL693" s="17">
        <v>0.255693748885505</v>
      </c>
      <c r="BM693" s="17">
        <v>0.33554874885077002</v>
      </c>
      <c r="BN693" s="17"/>
      <c r="BO693" s="17">
        <v>0.34928095953689597</v>
      </c>
      <c r="BP693" s="17">
        <v>0.295175449334661</v>
      </c>
      <c r="BQ693" s="17">
        <v>0.38326770855620601</v>
      </c>
      <c r="BR693" s="17">
        <v>0.27760588222160398</v>
      </c>
      <c r="BS693" s="17">
        <v>0.34859335691614501</v>
      </c>
      <c r="BT693" s="17">
        <v>0.27582951192174798</v>
      </c>
      <c r="BU693" s="17"/>
      <c r="BV693" s="17">
        <v>0.35305092742301197</v>
      </c>
      <c r="BW693" s="17">
        <v>0.35890682347680802</v>
      </c>
      <c r="BX693" s="17"/>
      <c r="BY693" s="17">
        <v>0.34396132699842802</v>
      </c>
      <c r="BZ693" s="17"/>
      <c r="CA693" s="17">
        <v>0.36991797558473399</v>
      </c>
      <c r="CB693" s="17"/>
      <c r="CC693" s="17">
        <v>0.37363317880320401</v>
      </c>
    </row>
    <row r="694" spans="2:81" x14ac:dyDescent="0.3">
      <c r="B694" t="s">
        <v>232</v>
      </c>
      <c r="C694" s="17">
        <v>0.31153994341945102</v>
      </c>
      <c r="D694" s="17">
        <v>0.28730873711108201</v>
      </c>
      <c r="E694" s="17">
        <v>0.33642843587024701</v>
      </c>
      <c r="F694" s="17"/>
      <c r="G694" s="17">
        <v>0.281473121133751</v>
      </c>
      <c r="H694" s="17">
        <v>0.274396487935195</v>
      </c>
      <c r="I694" s="17">
        <v>0.28652452269270801</v>
      </c>
      <c r="J694" s="17">
        <v>0.27540928765768502</v>
      </c>
      <c r="K694" s="17">
        <v>0.36135588819724501</v>
      </c>
      <c r="L694" s="17">
        <v>0.37795614434479302</v>
      </c>
      <c r="M694" s="17"/>
      <c r="N694" s="17">
        <v>0.29338220832615702</v>
      </c>
      <c r="O694" s="17">
        <v>0.30134528877792</v>
      </c>
      <c r="P694" s="17">
        <v>0.36276454670344699</v>
      </c>
      <c r="Q694" s="17">
        <v>0.29529102391530598</v>
      </c>
      <c r="R694" s="17"/>
      <c r="S694" s="17">
        <v>0.29493192787788602</v>
      </c>
      <c r="T694" s="17">
        <v>0.34843979614424297</v>
      </c>
      <c r="U694" s="17">
        <v>0.32280057764497799</v>
      </c>
      <c r="V694" s="17">
        <v>0.29039139024638599</v>
      </c>
      <c r="W694" s="17">
        <v>0.27269207721147698</v>
      </c>
      <c r="X694" s="17">
        <v>0.33044517192304401</v>
      </c>
      <c r="Y694" s="17">
        <v>0.320819355594746</v>
      </c>
      <c r="Z694" s="17">
        <v>0.27947952615188298</v>
      </c>
      <c r="AA694" s="17">
        <v>0.31792711513684602</v>
      </c>
      <c r="AB694" s="17">
        <v>0.29850457597838898</v>
      </c>
      <c r="AC694" s="17">
        <v>0.33584146302922002</v>
      </c>
      <c r="AD694" s="17">
        <v>0.28913535416758701</v>
      </c>
      <c r="AE694" s="17"/>
      <c r="AF694" s="17">
        <v>0.321405628691185</v>
      </c>
      <c r="AG694" s="17">
        <v>0.29492797154245898</v>
      </c>
      <c r="AH694" s="17">
        <v>0.29353383128413202</v>
      </c>
      <c r="AI694" s="17">
        <v>0.355589332210279</v>
      </c>
      <c r="AJ694" s="17">
        <v>0.32433147821320901</v>
      </c>
      <c r="AK694" s="17">
        <v>0.32693122699527699</v>
      </c>
      <c r="AL694" s="17">
        <v>0.32684052606806002</v>
      </c>
      <c r="AM694" s="17">
        <v>0.36440085688958301</v>
      </c>
      <c r="AN694" s="17">
        <v>0.30734325170085203</v>
      </c>
      <c r="AO694" s="17">
        <v>0.26649367674304802</v>
      </c>
      <c r="AP694" s="17">
        <v>0.263783698128497</v>
      </c>
      <c r="AQ694" s="17">
        <v>0.34980583561517697</v>
      </c>
      <c r="AR694" s="17">
        <v>0.33155966488601202</v>
      </c>
      <c r="AS694" s="17">
        <v>0.239795420690708</v>
      </c>
      <c r="AT694" s="17">
        <v>0.36497618153414102</v>
      </c>
      <c r="AU694" s="17">
        <v>0.15024843993168699</v>
      </c>
      <c r="AV694" s="17"/>
      <c r="AW694" s="17">
        <v>0.33421708667931799</v>
      </c>
      <c r="AX694" s="17">
        <v>0.28083936446378699</v>
      </c>
      <c r="AY694" s="17"/>
      <c r="AZ694" s="17">
        <v>0.35574154412174802</v>
      </c>
      <c r="BA694" s="17">
        <v>0.30169533324021203</v>
      </c>
      <c r="BB694" s="17"/>
      <c r="BC694" s="17">
        <v>0.29345774562010402</v>
      </c>
      <c r="BD694" s="17">
        <v>0.32299916252738903</v>
      </c>
      <c r="BE694" s="17"/>
      <c r="BF694" s="17">
        <v>0.35172930276905401</v>
      </c>
      <c r="BG694" s="17">
        <v>0.30831041951621502</v>
      </c>
      <c r="BH694" s="17"/>
      <c r="BI694" s="17">
        <v>0.36691274409505198</v>
      </c>
      <c r="BJ694" s="17">
        <v>0.29940430089675002</v>
      </c>
      <c r="BK694" s="17">
        <v>0.27518948720554298</v>
      </c>
      <c r="BL694" s="17">
        <v>0.33451640613051198</v>
      </c>
      <c r="BM694" s="17">
        <v>0.25613905139172699</v>
      </c>
      <c r="BN694" s="17"/>
      <c r="BO694" s="17">
        <v>0.27389351734818401</v>
      </c>
      <c r="BP694" s="17">
        <v>0.34001994722586099</v>
      </c>
      <c r="BQ694" s="17">
        <v>0.26711735338348003</v>
      </c>
      <c r="BR694" s="17">
        <v>0.343073239664484</v>
      </c>
      <c r="BS694" s="17">
        <v>0.27957029010363998</v>
      </c>
      <c r="BT694" s="17">
        <v>0.342526120653739</v>
      </c>
      <c r="BU694" s="17"/>
      <c r="BV694" s="17">
        <v>0.29166105129388398</v>
      </c>
      <c r="BW694" s="17">
        <v>0.313765934316727</v>
      </c>
      <c r="BX694" s="17"/>
      <c r="BY694" s="17">
        <v>0.30658531342741502</v>
      </c>
      <c r="BZ694" s="17"/>
      <c r="CA694" s="17">
        <v>0.26582624068643002</v>
      </c>
      <c r="CB694" s="17"/>
      <c r="CC694" s="17">
        <v>0.27068552890421799</v>
      </c>
    </row>
    <row r="695" spans="2:81" x14ac:dyDescent="0.3">
      <c r="B695" t="s">
        <v>233</v>
      </c>
      <c r="C695" s="17">
        <v>0.10960836666847899</v>
      </c>
      <c r="D695" s="17">
        <v>0.108723116187614</v>
      </c>
      <c r="E695" s="17">
        <v>0.11002174215765</v>
      </c>
      <c r="F695" s="17"/>
      <c r="G695" s="17">
        <v>8.4811204593930101E-2</v>
      </c>
      <c r="H695" s="17">
        <v>9.6247292861936201E-2</v>
      </c>
      <c r="I695" s="17">
        <v>9.4573450743441895E-2</v>
      </c>
      <c r="J695" s="17">
        <v>0.14532186584030199</v>
      </c>
      <c r="K695" s="17">
        <v>0.120133504418288</v>
      </c>
      <c r="L695" s="17">
        <v>0.113216844664495</v>
      </c>
      <c r="M695" s="17"/>
      <c r="N695" s="17">
        <v>0.103718836203175</v>
      </c>
      <c r="O695" s="17">
        <v>9.4435345636037601E-2</v>
      </c>
      <c r="P695" s="17">
        <v>0.11589258986491301</v>
      </c>
      <c r="Q695" s="17">
        <v>0.12709034469588101</v>
      </c>
      <c r="R695" s="17"/>
      <c r="S695" s="17">
        <v>0.105968648896372</v>
      </c>
      <c r="T695" s="17">
        <v>0.118100047256194</v>
      </c>
      <c r="U695" s="17">
        <v>0.148309023258856</v>
      </c>
      <c r="V695" s="17">
        <v>0.12846782378866201</v>
      </c>
      <c r="W695" s="17">
        <v>0.107535410109379</v>
      </c>
      <c r="X695" s="17">
        <v>0.12171378000050299</v>
      </c>
      <c r="Y695" s="17">
        <v>8.2156783486269994E-2</v>
      </c>
      <c r="Z695" s="17">
        <v>9.4117938534371295E-2</v>
      </c>
      <c r="AA695" s="17">
        <v>8.9838547455576998E-2</v>
      </c>
      <c r="AB695" s="17">
        <v>9.8324718571609404E-2</v>
      </c>
      <c r="AC695" s="17">
        <v>9.5513139376095596E-2</v>
      </c>
      <c r="AD695" s="17">
        <v>0.12196091700197299</v>
      </c>
      <c r="AE695" s="17"/>
      <c r="AF695" s="17">
        <v>0</v>
      </c>
      <c r="AG695" s="17">
        <v>0.10059799422802</v>
      </c>
      <c r="AH695" s="17">
        <v>0.11711073866002</v>
      </c>
      <c r="AI695" s="17">
        <v>8.63047015290275E-2</v>
      </c>
      <c r="AJ695" s="17">
        <v>7.8202185744549693E-2</v>
      </c>
      <c r="AK695" s="17">
        <v>9.0242097753131398E-2</v>
      </c>
      <c r="AL695" s="17">
        <v>0.12251008940656199</v>
      </c>
      <c r="AM695" s="17">
        <v>9.03402974120604E-2</v>
      </c>
      <c r="AN695" s="17">
        <v>0.20657219848938599</v>
      </c>
      <c r="AO695" s="17">
        <v>0.13940226681855999</v>
      </c>
      <c r="AP695" s="17">
        <v>9.0399864971068403E-2</v>
      </c>
      <c r="AQ695" s="17">
        <v>0.15237277860076701</v>
      </c>
      <c r="AR695" s="17">
        <v>0.12313988198098</v>
      </c>
      <c r="AS695" s="17">
        <v>9.3028185709628702E-2</v>
      </c>
      <c r="AT695" s="17">
        <v>0.13167912759925501</v>
      </c>
      <c r="AU695" s="17">
        <v>7.7519148607812005E-2</v>
      </c>
      <c r="AV695" s="17"/>
      <c r="AW695" s="17">
        <v>0.102330791011147</v>
      </c>
      <c r="AX695" s="17">
        <v>0.12098442805682399</v>
      </c>
      <c r="AY695" s="17"/>
      <c r="AZ695" s="17">
        <v>0.10321092922842</v>
      </c>
      <c r="BA695" s="17">
        <v>0.111033208229481</v>
      </c>
      <c r="BB695" s="17"/>
      <c r="BC695" s="17">
        <v>0.109638236916761</v>
      </c>
      <c r="BD695" s="17">
        <v>0.110778030028643</v>
      </c>
      <c r="BE695" s="17"/>
      <c r="BF695" s="17">
        <v>7.9858538025517206E-2</v>
      </c>
      <c r="BG695" s="17">
        <v>0.111998994045338</v>
      </c>
      <c r="BH695" s="17"/>
      <c r="BI695" s="17">
        <v>0.122396023844611</v>
      </c>
      <c r="BJ695" s="17">
        <v>8.7766774518550195E-2</v>
      </c>
      <c r="BK695" s="17">
        <v>0.121612965153521</v>
      </c>
      <c r="BL695" s="17">
        <v>0.13645977201420301</v>
      </c>
      <c r="BM695" s="17">
        <v>0.119012660100266</v>
      </c>
      <c r="BN695" s="17"/>
      <c r="BO695" s="17">
        <v>9.4888499856060807E-2</v>
      </c>
      <c r="BP695" s="17">
        <v>0.13730187199764399</v>
      </c>
      <c r="BQ695" s="17">
        <v>0.126020306754145</v>
      </c>
      <c r="BR695" s="17">
        <v>0.12209816281870001</v>
      </c>
      <c r="BS695" s="17">
        <v>0.101852611912013</v>
      </c>
      <c r="BT695" s="17">
        <v>7.4247791676456898E-2</v>
      </c>
      <c r="BU695" s="17"/>
      <c r="BV695" s="17">
        <v>9.49773444667983E-2</v>
      </c>
      <c r="BW695" s="17">
        <v>7.4393117764995603E-2</v>
      </c>
      <c r="BX695" s="17"/>
      <c r="BY695" s="17">
        <v>8.4150670209411804E-2</v>
      </c>
      <c r="BZ695" s="17"/>
      <c r="CA695" s="17">
        <v>8.8713167262602005E-2</v>
      </c>
      <c r="CB695" s="17"/>
      <c r="CC695" s="17">
        <v>8.7069295247032205E-2</v>
      </c>
    </row>
    <row r="696" spans="2:81" x14ac:dyDescent="0.3">
      <c r="B696" t="s">
        <v>234</v>
      </c>
      <c r="C696" s="17">
        <v>2.8546966368034901E-2</v>
      </c>
      <c r="D696" s="17">
        <v>3.57082323771871E-2</v>
      </c>
      <c r="E696" s="17">
        <v>2.0631721606052599E-2</v>
      </c>
      <c r="F696" s="17"/>
      <c r="G696" s="17">
        <v>3.2338648690903998E-2</v>
      </c>
      <c r="H696" s="17">
        <v>2.0573015092745402E-2</v>
      </c>
      <c r="I696" s="17">
        <v>2.3560384001559399E-2</v>
      </c>
      <c r="J696" s="17">
        <v>1.3869498857336199E-2</v>
      </c>
      <c r="K696" s="17">
        <v>5.4171600660418803E-2</v>
      </c>
      <c r="L696" s="17">
        <v>3.1260263957281799E-2</v>
      </c>
      <c r="M696" s="17"/>
      <c r="N696" s="17">
        <v>2.5797270484607601E-2</v>
      </c>
      <c r="O696" s="17">
        <v>3.0062232861587702E-2</v>
      </c>
      <c r="P696" s="17">
        <v>2.5149172863534498E-2</v>
      </c>
      <c r="Q696" s="17">
        <v>3.0798500081413899E-2</v>
      </c>
      <c r="R696" s="17"/>
      <c r="S696" s="17">
        <v>2.9139842730391899E-2</v>
      </c>
      <c r="T696" s="17">
        <v>3.4941702806173001E-2</v>
      </c>
      <c r="U696" s="17">
        <v>4.2171644747669101E-2</v>
      </c>
      <c r="V696" s="17">
        <v>3.3177899168358602E-2</v>
      </c>
      <c r="W696" s="17">
        <v>1.4120858080480801E-2</v>
      </c>
      <c r="X696" s="17">
        <v>1.99357368413337E-2</v>
      </c>
      <c r="Y696" s="17">
        <v>2.4319727293941801E-2</v>
      </c>
      <c r="Z696" s="17">
        <v>2.3241915111231401E-2</v>
      </c>
      <c r="AA696" s="17">
        <v>2.4098628518131798E-2</v>
      </c>
      <c r="AB696" s="17">
        <v>3.2309680960353998E-2</v>
      </c>
      <c r="AC696" s="17">
        <v>2.48867650168095E-2</v>
      </c>
      <c r="AD696" s="17">
        <v>3.6613129922104401E-2</v>
      </c>
      <c r="AE696" s="17"/>
      <c r="AF696" s="17">
        <v>0.21935716749798001</v>
      </c>
      <c r="AG696" s="17">
        <v>9.7704350351120808E-3</v>
      </c>
      <c r="AH696" s="17">
        <v>1.1326702278644799E-2</v>
      </c>
      <c r="AI696" s="17">
        <v>4.2214076258666799E-2</v>
      </c>
      <c r="AJ696" s="17">
        <v>3.27658139778867E-2</v>
      </c>
      <c r="AK696" s="17">
        <v>2.6941029809192E-2</v>
      </c>
      <c r="AL696" s="17">
        <v>2.0525349045250701E-2</v>
      </c>
      <c r="AM696" s="17">
        <v>3.7038060612038001E-2</v>
      </c>
      <c r="AN696" s="17">
        <v>2.33596467509441E-2</v>
      </c>
      <c r="AO696" s="17">
        <v>2.70310349398965E-2</v>
      </c>
      <c r="AP696" s="17">
        <v>2.2729073188110498E-2</v>
      </c>
      <c r="AQ696" s="17">
        <v>3.8713300249934302E-2</v>
      </c>
      <c r="AR696" s="17">
        <v>3.8631610209469001E-2</v>
      </c>
      <c r="AS696" s="17">
        <v>6.3268030230413302E-2</v>
      </c>
      <c r="AT696" s="17">
        <v>1.2885178851666601E-2</v>
      </c>
      <c r="AU696" s="17">
        <v>2.0867820765244301E-2</v>
      </c>
      <c r="AV696" s="17"/>
      <c r="AW696" s="17">
        <v>2.34565427842016E-2</v>
      </c>
      <c r="AX696" s="17">
        <v>3.5098656491953199E-2</v>
      </c>
      <c r="AY696" s="17"/>
      <c r="AZ696" s="17">
        <v>2.4472416651542601E-2</v>
      </c>
      <c r="BA696" s="17">
        <v>2.9454452815979599E-2</v>
      </c>
      <c r="BB696" s="17"/>
      <c r="BC696" s="17">
        <v>3.1721693993562998E-2</v>
      </c>
      <c r="BD696" s="17">
        <v>2.5435067201317899E-2</v>
      </c>
      <c r="BE696" s="17"/>
      <c r="BF696" s="17">
        <v>1.8806176662646501E-2</v>
      </c>
      <c r="BG696" s="17">
        <v>2.93297136847138E-2</v>
      </c>
      <c r="BH696" s="17"/>
      <c r="BI696" s="17">
        <v>3.5457549543449401E-2</v>
      </c>
      <c r="BJ696" s="17">
        <v>1.78596013981102E-2</v>
      </c>
      <c r="BK696" s="17">
        <v>1.9585750978110002E-2</v>
      </c>
      <c r="BL696" s="17">
        <v>6.9758270930992405E-2</v>
      </c>
      <c r="BM696" s="17">
        <v>4.0309108437888597E-2</v>
      </c>
      <c r="BN696" s="17"/>
      <c r="BO696" s="17">
        <v>1.36943906611909E-2</v>
      </c>
      <c r="BP696" s="17">
        <v>2.2323939259664902E-2</v>
      </c>
      <c r="BQ696" s="17">
        <v>3.3280310742343798E-2</v>
      </c>
      <c r="BR696" s="17">
        <v>5.1995123868930501E-2</v>
      </c>
      <c r="BS696" s="17">
        <v>3.2738066407592199E-2</v>
      </c>
      <c r="BT696" s="17">
        <v>1.90755830370972E-2</v>
      </c>
      <c r="BU696" s="17"/>
      <c r="BV696" s="17">
        <v>1.3743374086133599E-2</v>
      </c>
      <c r="BW696" s="17">
        <v>2.54940895987768E-2</v>
      </c>
      <c r="BX696" s="17"/>
      <c r="BY696" s="17">
        <v>1.38268180534858E-2</v>
      </c>
      <c r="BZ696" s="17"/>
      <c r="CA696" s="17">
        <v>1.8033094124760798E-2</v>
      </c>
      <c r="CB696" s="17"/>
      <c r="CC696" s="17">
        <v>1.44936879093085E-2</v>
      </c>
    </row>
    <row r="697" spans="2:81" x14ac:dyDescent="0.3">
      <c r="B697" t="s">
        <v>92</v>
      </c>
      <c r="C697" s="17">
        <v>0.11616015694291899</v>
      </c>
      <c r="D697" s="17">
        <v>8.1081233544727294E-2</v>
      </c>
      <c r="E697" s="17">
        <v>0.15086990490465699</v>
      </c>
      <c r="F697" s="17"/>
      <c r="G697" s="17">
        <v>0.10800971572951799</v>
      </c>
      <c r="H697" s="17">
        <v>8.9048727997446606E-2</v>
      </c>
      <c r="I697" s="17">
        <v>0.11763121330919001</v>
      </c>
      <c r="J697" s="17">
        <v>0.139579998288447</v>
      </c>
      <c r="K697" s="17">
        <v>0.13720278420131701</v>
      </c>
      <c r="L697" s="17">
        <v>0.1093702475032</v>
      </c>
      <c r="M697" s="17"/>
      <c r="N697" s="17">
        <v>7.9073651155417396E-2</v>
      </c>
      <c r="O697" s="17">
        <v>0.118280532372167</v>
      </c>
      <c r="P697" s="17">
        <v>0.11611565953662301</v>
      </c>
      <c r="Q697" s="17">
        <v>0.154969235040122</v>
      </c>
      <c r="R697" s="17"/>
      <c r="S697" s="17">
        <v>9.7255973470411802E-2</v>
      </c>
      <c r="T697" s="17">
        <v>7.3339719816043605E-2</v>
      </c>
      <c r="U697" s="17">
        <v>0.13463770496566099</v>
      </c>
      <c r="V697" s="17">
        <v>9.9921438428684797E-2</v>
      </c>
      <c r="W697" s="17">
        <v>0.13065569689895101</v>
      </c>
      <c r="X697" s="17">
        <v>0.133688991466927</v>
      </c>
      <c r="Y697" s="17">
        <v>0.141444586045094</v>
      </c>
      <c r="Z697" s="17">
        <v>0.123156254787587</v>
      </c>
      <c r="AA697" s="17">
        <v>0.125470880009555</v>
      </c>
      <c r="AB697" s="17">
        <v>0.13212547758182699</v>
      </c>
      <c r="AC697" s="17">
        <v>0.125494193811444</v>
      </c>
      <c r="AD697" s="17">
        <v>0.12846892515778799</v>
      </c>
      <c r="AE697" s="17"/>
      <c r="AF697" s="17">
        <v>0.18051878831304</v>
      </c>
      <c r="AG697" s="17">
        <v>0.15704557523644</v>
      </c>
      <c r="AH697" s="17">
        <v>0.18866965833181101</v>
      </c>
      <c r="AI697" s="17">
        <v>0.13848145890931801</v>
      </c>
      <c r="AJ697" s="17">
        <v>0.116193695046242</v>
      </c>
      <c r="AK697" s="17">
        <v>0.11318430838551199</v>
      </c>
      <c r="AL697" s="17">
        <v>0.12819486055263299</v>
      </c>
      <c r="AM697" s="17">
        <v>0.102396779266423</v>
      </c>
      <c r="AN697" s="17">
        <v>7.2314572055960896E-2</v>
      </c>
      <c r="AO697" s="17">
        <v>8.9661014519712798E-2</v>
      </c>
      <c r="AP697" s="17">
        <v>0.13854658715847401</v>
      </c>
      <c r="AQ697" s="17">
        <v>7.7270040034511697E-2</v>
      </c>
      <c r="AR697" s="17">
        <v>5.5788297187071803E-2</v>
      </c>
      <c r="AS697" s="17">
        <v>7.9964928625022899E-2</v>
      </c>
      <c r="AT697" s="17">
        <v>3.4816315939338198E-2</v>
      </c>
      <c r="AU697" s="17">
        <v>5.0961082607764802E-2</v>
      </c>
      <c r="AV697" s="17"/>
      <c r="AW697" s="17">
        <v>0.102824542215912</v>
      </c>
      <c r="AX697" s="17">
        <v>0.13417433066800299</v>
      </c>
      <c r="AY697" s="17"/>
      <c r="AZ697" s="17">
        <v>0.13503085323823</v>
      </c>
      <c r="BA697" s="17">
        <v>0.111957262796859</v>
      </c>
      <c r="BB697" s="17"/>
      <c r="BC697" s="17">
        <v>0.108746485461425</v>
      </c>
      <c r="BD697" s="17">
        <v>0.123471757579557</v>
      </c>
      <c r="BE697" s="17"/>
      <c r="BF697" s="17">
        <v>8.3584448616151996E-2</v>
      </c>
      <c r="BG697" s="17">
        <v>0.118777865470964</v>
      </c>
      <c r="BH697" s="17"/>
      <c r="BI697" s="17">
        <v>9.9292276086400094E-2</v>
      </c>
      <c r="BJ697" s="17">
        <v>9.1934511124491497E-2</v>
      </c>
      <c r="BK697" s="17">
        <v>0.107731211812833</v>
      </c>
      <c r="BL697" s="17">
        <v>9.3246416657198294E-2</v>
      </c>
      <c r="BM697" s="17">
        <v>9.8765581455412602E-2</v>
      </c>
      <c r="BN697" s="17"/>
      <c r="BO697" s="17">
        <v>8.9110690186630606E-2</v>
      </c>
      <c r="BP697" s="17">
        <v>8.1642460164741401E-2</v>
      </c>
      <c r="BQ697" s="17">
        <v>7.9931778649556307E-2</v>
      </c>
      <c r="BR697" s="17">
        <v>9.0631506288270006E-2</v>
      </c>
      <c r="BS697" s="17">
        <v>0.13337511055752799</v>
      </c>
      <c r="BT697" s="17">
        <v>0.234626293921776</v>
      </c>
      <c r="BU697" s="17"/>
      <c r="BV697" s="17">
        <v>8.1754338471773796E-2</v>
      </c>
      <c r="BW697" s="17">
        <v>0.11081597760030699</v>
      </c>
      <c r="BX697" s="17"/>
      <c r="BY697" s="17">
        <v>5.1037942348243499E-2</v>
      </c>
      <c r="BZ697" s="17"/>
      <c r="CA697" s="17">
        <v>7.2402977111151498E-2</v>
      </c>
      <c r="CB697" s="17"/>
      <c r="CC697" s="17">
        <v>7.2667353113268995E-2</v>
      </c>
    </row>
    <row r="698" spans="2:81" x14ac:dyDescent="0.3">
      <c r="B698" t="s">
        <v>192</v>
      </c>
      <c r="C698" s="17">
        <v>0.434144566601116</v>
      </c>
      <c r="D698" s="17">
        <v>0.48717868077938897</v>
      </c>
      <c r="E698" s="17">
        <v>0.38204819546139301</v>
      </c>
      <c r="F698" s="17"/>
      <c r="G698" s="17">
        <v>0.49336730985189797</v>
      </c>
      <c r="H698" s="17">
        <v>0.51973447611267698</v>
      </c>
      <c r="I698" s="17">
        <v>0.47771042925310098</v>
      </c>
      <c r="J698" s="17">
        <v>0.425819349356231</v>
      </c>
      <c r="K698" s="17">
        <v>0.327136222522731</v>
      </c>
      <c r="L698" s="17">
        <v>0.36819649953022998</v>
      </c>
      <c r="M698" s="17"/>
      <c r="N698" s="17">
        <v>0.49802803383064298</v>
      </c>
      <c r="O698" s="17">
        <v>0.455876600352288</v>
      </c>
      <c r="P698" s="17">
        <v>0.38007803103148302</v>
      </c>
      <c r="Q698" s="17">
        <v>0.39185089626727698</v>
      </c>
      <c r="R698" s="17"/>
      <c r="S698" s="17">
        <v>0.47270360702493802</v>
      </c>
      <c r="T698" s="17">
        <v>0.42517873397734601</v>
      </c>
      <c r="U698" s="17">
        <v>0.35208104938283502</v>
      </c>
      <c r="V698" s="17">
        <v>0.44804144836790899</v>
      </c>
      <c r="W698" s="17">
        <v>0.47499595769971298</v>
      </c>
      <c r="X698" s="17">
        <v>0.39421631976819299</v>
      </c>
      <c r="Y698" s="17">
        <v>0.431259547579948</v>
      </c>
      <c r="Z698" s="17">
        <v>0.48000436541492802</v>
      </c>
      <c r="AA698" s="17">
        <v>0.442664828879891</v>
      </c>
      <c r="AB698" s="17">
        <v>0.43873554690782102</v>
      </c>
      <c r="AC698" s="17">
        <v>0.41826443876643099</v>
      </c>
      <c r="AD698" s="17">
        <v>0.42382167375054702</v>
      </c>
      <c r="AE698" s="17"/>
      <c r="AF698" s="17">
        <v>0.27871841549779502</v>
      </c>
      <c r="AG698" s="17">
        <v>0.43765802395796799</v>
      </c>
      <c r="AH698" s="17">
        <v>0.389359069445393</v>
      </c>
      <c r="AI698" s="17">
        <v>0.377410431092708</v>
      </c>
      <c r="AJ698" s="17">
        <v>0.44850682701811301</v>
      </c>
      <c r="AK698" s="17">
        <v>0.44270133705688802</v>
      </c>
      <c r="AL698" s="17">
        <v>0.40192917492749303</v>
      </c>
      <c r="AM698" s="17">
        <v>0.40582400581989603</v>
      </c>
      <c r="AN698" s="17">
        <v>0.39041033100285699</v>
      </c>
      <c r="AO698" s="17">
        <v>0.477412006978783</v>
      </c>
      <c r="AP698" s="17">
        <v>0.48454077655384997</v>
      </c>
      <c r="AQ698" s="17">
        <v>0.38183804549960998</v>
      </c>
      <c r="AR698" s="17">
        <v>0.45088054573646702</v>
      </c>
      <c r="AS698" s="17">
        <v>0.523943434744227</v>
      </c>
      <c r="AT698" s="17">
        <v>0.455643196075599</v>
      </c>
      <c r="AU698" s="17">
        <v>0.70040350808749197</v>
      </c>
      <c r="AV698" s="17"/>
      <c r="AW698" s="17">
        <v>0.43717103730942197</v>
      </c>
      <c r="AX698" s="17">
        <v>0.42890322031943301</v>
      </c>
      <c r="AY698" s="17"/>
      <c r="AZ698" s="17">
        <v>0.38154425676005799</v>
      </c>
      <c r="BA698" s="17">
        <v>0.44585974291746799</v>
      </c>
      <c r="BB698" s="17"/>
      <c r="BC698" s="17">
        <v>0.45643583800814802</v>
      </c>
      <c r="BD698" s="17">
        <v>0.417315982663093</v>
      </c>
      <c r="BE698" s="17"/>
      <c r="BF698" s="17">
        <v>0.46602153392662998</v>
      </c>
      <c r="BG698" s="17">
        <v>0.43158300728276899</v>
      </c>
      <c r="BH698" s="17"/>
      <c r="BI698" s="17">
        <v>0.37594140643048701</v>
      </c>
      <c r="BJ698" s="17">
        <v>0.50303481206209799</v>
      </c>
      <c r="BK698" s="17">
        <v>0.47588058484999401</v>
      </c>
      <c r="BL698" s="17">
        <v>0.36601913426709498</v>
      </c>
      <c r="BM698" s="17">
        <v>0.48577359861470498</v>
      </c>
      <c r="BN698" s="17"/>
      <c r="BO698" s="17">
        <v>0.528412901947933</v>
      </c>
      <c r="BP698" s="17">
        <v>0.41871178135208897</v>
      </c>
      <c r="BQ698" s="17">
        <v>0.493650250470475</v>
      </c>
      <c r="BR698" s="17">
        <v>0.39220196735961499</v>
      </c>
      <c r="BS698" s="17">
        <v>0.452463921019227</v>
      </c>
      <c r="BT698" s="17">
        <v>0.32952421071093102</v>
      </c>
      <c r="BU698" s="17"/>
      <c r="BV698" s="17">
        <v>0.517863891681411</v>
      </c>
      <c r="BW698" s="17">
        <v>0.47553088071919403</v>
      </c>
      <c r="BX698" s="17"/>
      <c r="BY698" s="17">
        <v>0.54439925596144401</v>
      </c>
      <c r="BZ698" s="17"/>
      <c r="CA698" s="17">
        <v>0.55502452081505504</v>
      </c>
      <c r="CB698" s="17"/>
      <c r="CC698" s="17">
        <v>0.55508413482617303</v>
      </c>
    </row>
    <row r="699" spans="2:81" x14ac:dyDescent="0.3">
      <c r="B699" t="s">
        <v>193</v>
      </c>
      <c r="C699" s="17">
        <v>0.13815533303651401</v>
      </c>
      <c r="D699" s="17">
        <v>0.144431348564801</v>
      </c>
      <c r="E699" s="17">
        <v>0.13065346376370299</v>
      </c>
      <c r="F699" s="17"/>
      <c r="G699" s="17">
        <v>0.117149853284834</v>
      </c>
      <c r="H699" s="17">
        <v>0.116820307954682</v>
      </c>
      <c r="I699" s="17">
        <v>0.118133834745001</v>
      </c>
      <c r="J699" s="17">
        <v>0.159191364697638</v>
      </c>
      <c r="K699" s="17">
        <v>0.174305105078707</v>
      </c>
      <c r="L699" s="17">
        <v>0.14447710862177701</v>
      </c>
      <c r="M699" s="17"/>
      <c r="N699" s="17">
        <v>0.12951610668778299</v>
      </c>
      <c r="O699" s="17">
        <v>0.12449757849762499</v>
      </c>
      <c r="P699" s="17">
        <v>0.14104176272844701</v>
      </c>
      <c r="Q699" s="17">
        <v>0.15788884477729501</v>
      </c>
      <c r="R699" s="17"/>
      <c r="S699" s="17">
        <v>0.135108491626763</v>
      </c>
      <c r="T699" s="17">
        <v>0.153041750062367</v>
      </c>
      <c r="U699" s="17">
        <v>0.19048066800652499</v>
      </c>
      <c r="V699" s="17">
        <v>0.16164572295702001</v>
      </c>
      <c r="W699" s="17">
        <v>0.121656268189859</v>
      </c>
      <c r="X699" s="17">
        <v>0.14164951684183699</v>
      </c>
      <c r="Y699" s="17">
        <v>0.106476510780212</v>
      </c>
      <c r="Z699" s="17">
        <v>0.117359853645603</v>
      </c>
      <c r="AA699" s="17">
        <v>0.113937175973709</v>
      </c>
      <c r="AB699" s="17">
        <v>0.13063439953196301</v>
      </c>
      <c r="AC699" s="17">
        <v>0.120399904392905</v>
      </c>
      <c r="AD699" s="17">
        <v>0.158574046924078</v>
      </c>
      <c r="AE699" s="17"/>
      <c r="AF699" s="17">
        <v>0.21935716749798001</v>
      </c>
      <c r="AG699" s="17">
        <v>0.11036842926313201</v>
      </c>
      <c r="AH699" s="17">
        <v>0.12843744093866499</v>
      </c>
      <c r="AI699" s="17">
        <v>0.12851877778769399</v>
      </c>
      <c r="AJ699" s="17">
        <v>0.110967999722436</v>
      </c>
      <c r="AK699" s="17">
        <v>0.11718312756232301</v>
      </c>
      <c r="AL699" s="17">
        <v>0.14303543845181299</v>
      </c>
      <c r="AM699" s="17">
        <v>0.127378358024098</v>
      </c>
      <c r="AN699" s="17">
        <v>0.22993184524033</v>
      </c>
      <c r="AO699" s="17">
        <v>0.166433301758456</v>
      </c>
      <c r="AP699" s="17">
        <v>0.113128938159179</v>
      </c>
      <c r="AQ699" s="17">
        <v>0.191086078850701</v>
      </c>
      <c r="AR699" s="17">
        <v>0.16177149219044901</v>
      </c>
      <c r="AS699" s="17">
        <v>0.156296215940042</v>
      </c>
      <c r="AT699" s="17">
        <v>0.144564306450922</v>
      </c>
      <c r="AU699" s="17">
        <v>9.8386969373056299E-2</v>
      </c>
      <c r="AV699" s="17"/>
      <c r="AW699" s="17">
        <v>0.12578733379534901</v>
      </c>
      <c r="AX699" s="17">
        <v>0.15608308454877701</v>
      </c>
      <c r="AY699" s="17"/>
      <c r="AZ699" s="17">
        <v>0.127683345879963</v>
      </c>
      <c r="BA699" s="17">
        <v>0.14048766104546001</v>
      </c>
      <c r="BB699" s="17"/>
      <c r="BC699" s="17">
        <v>0.14135993091032401</v>
      </c>
      <c r="BD699" s="17">
        <v>0.136213097229961</v>
      </c>
      <c r="BE699" s="17"/>
      <c r="BF699" s="17">
        <v>9.8664714688163596E-2</v>
      </c>
      <c r="BG699" s="17">
        <v>0.14132870773005199</v>
      </c>
      <c r="BH699" s="17"/>
      <c r="BI699" s="17">
        <v>0.15785357338806</v>
      </c>
      <c r="BJ699" s="17">
        <v>0.10562637591666001</v>
      </c>
      <c r="BK699" s="17">
        <v>0.14119871613163101</v>
      </c>
      <c r="BL699" s="17">
        <v>0.206218042945195</v>
      </c>
      <c r="BM699" s="17">
        <v>0.159321768538155</v>
      </c>
      <c r="BN699" s="17"/>
      <c r="BO699" s="17">
        <v>0.10858289051725201</v>
      </c>
      <c r="BP699" s="17">
        <v>0.15962581125730901</v>
      </c>
      <c r="BQ699" s="17">
        <v>0.159300617496488</v>
      </c>
      <c r="BR699" s="17">
        <v>0.17409328668762999</v>
      </c>
      <c r="BS699" s="17">
        <v>0.134590678319605</v>
      </c>
      <c r="BT699" s="17">
        <v>9.3323374713554105E-2</v>
      </c>
      <c r="BU699" s="17"/>
      <c r="BV699" s="17">
        <v>0.108720718552932</v>
      </c>
      <c r="BW699" s="17">
        <v>9.9887207363772407E-2</v>
      </c>
      <c r="BX699" s="17"/>
      <c r="BY699" s="17">
        <v>9.7977488262897594E-2</v>
      </c>
      <c r="BZ699" s="17"/>
      <c r="CA699" s="17">
        <v>0.106746261387363</v>
      </c>
      <c r="CB699" s="17"/>
      <c r="CC699" s="17">
        <v>0.10156298315634101</v>
      </c>
    </row>
    <row r="700" spans="2:81" x14ac:dyDescent="0.3">
      <c r="B700" t="s">
        <v>194</v>
      </c>
      <c r="C700" s="17">
        <v>0.29598923356460299</v>
      </c>
      <c r="D700" s="17">
        <v>0.34274733221458797</v>
      </c>
      <c r="E700" s="17">
        <v>0.25139473169769</v>
      </c>
      <c r="F700" s="17"/>
      <c r="G700" s="17">
        <v>0.37621745656706401</v>
      </c>
      <c r="H700" s="17">
        <v>0.40291416815799502</v>
      </c>
      <c r="I700" s="17">
        <v>0.35957659450809998</v>
      </c>
      <c r="J700" s="17">
        <v>0.266627984658593</v>
      </c>
      <c r="K700" s="17">
        <v>0.152831117444025</v>
      </c>
      <c r="L700" s="17">
        <v>0.223719390908453</v>
      </c>
      <c r="M700" s="17"/>
      <c r="N700" s="17">
        <v>0.36851192714286002</v>
      </c>
      <c r="O700" s="17">
        <v>0.331379021854663</v>
      </c>
      <c r="P700" s="17">
        <v>0.23903626830303501</v>
      </c>
      <c r="Q700" s="17">
        <v>0.233962051489982</v>
      </c>
      <c r="R700" s="17"/>
      <c r="S700" s="17">
        <v>0.33759511539817499</v>
      </c>
      <c r="T700" s="17">
        <v>0.27213698391497898</v>
      </c>
      <c r="U700" s="17">
        <v>0.16160038137631</v>
      </c>
      <c r="V700" s="17">
        <v>0.28639572541088898</v>
      </c>
      <c r="W700" s="17">
        <v>0.35333968950985301</v>
      </c>
      <c r="X700" s="17">
        <v>0.25256680292635603</v>
      </c>
      <c r="Y700" s="17">
        <v>0.32478303679973602</v>
      </c>
      <c r="Z700" s="17">
        <v>0.362644511769325</v>
      </c>
      <c r="AA700" s="17">
        <v>0.328727652906182</v>
      </c>
      <c r="AB700" s="17">
        <v>0.30810114737585798</v>
      </c>
      <c r="AC700" s="17">
        <v>0.297864534373526</v>
      </c>
      <c r="AD700" s="17">
        <v>0.26524762682647002</v>
      </c>
      <c r="AE700" s="17"/>
      <c r="AF700" s="17">
        <v>5.9361247999815202E-2</v>
      </c>
      <c r="AG700" s="17">
        <v>0.32728959469483598</v>
      </c>
      <c r="AH700" s="17">
        <v>0.26092162850672801</v>
      </c>
      <c r="AI700" s="17">
        <v>0.248891653305014</v>
      </c>
      <c r="AJ700" s="17">
        <v>0.33753882729567602</v>
      </c>
      <c r="AK700" s="17">
        <v>0.325518209494564</v>
      </c>
      <c r="AL700" s="17">
        <v>0.25889373647568098</v>
      </c>
      <c r="AM700" s="17">
        <v>0.278445647795798</v>
      </c>
      <c r="AN700" s="17">
        <v>0.16047848576252799</v>
      </c>
      <c r="AO700" s="17">
        <v>0.310978705220326</v>
      </c>
      <c r="AP700" s="17">
        <v>0.37141183839467101</v>
      </c>
      <c r="AQ700" s="17">
        <v>0.190751966648909</v>
      </c>
      <c r="AR700" s="17">
        <v>0.28910905354601801</v>
      </c>
      <c r="AS700" s="17">
        <v>0.36764721880418499</v>
      </c>
      <c r="AT700" s="17">
        <v>0.311078889624677</v>
      </c>
      <c r="AU700" s="17">
        <v>0.60201653871443594</v>
      </c>
      <c r="AV700" s="17"/>
      <c r="AW700" s="17">
        <v>0.31138370351407302</v>
      </c>
      <c r="AX700" s="17">
        <v>0.272820135770656</v>
      </c>
      <c r="AY700" s="17"/>
      <c r="AZ700" s="17">
        <v>0.25386091088009599</v>
      </c>
      <c r="BA700" s="17">
        <v>0.30537208187200798</v>
      </c>
      <c r="BB700" s="17"/>
      <c r="BC700" s="17">
        <v>0.31507590709782402</v>
      </c>
      <c r="BD700" s="17">
        <v>0.281102885433133</v>
      </c>
      <c r="BE700" s="17"/>
      <c r="BF700" s="17">
        <v>0.36735681923846703</v>
      </c>
      <c r="BG700" s="17">
        <v>0.29025429955271598</v>
      </c>
      <c r="BH700" s="17"/>
      <c r="BI700" s="17">
        <v>0.21808783304242699</v>
      </c>
      <c r="BJ700" s="17">
        <v>0.39740843614543803</v>
      </c>
      <c r="BK700" s="17">
        <v>0.33468186871836297</v>
      </c>
      <c r="BL700" s="17">
        <v>0.15980109132190001</v>
      </c>
      <c r="BM700" s="17">
        <v>0.32645183007655099</v>
      </c>
      <c r="BN700" s="17"/>
      <c r="BO700" s="17">
        <v>0.41983001143068099</v>
      </c>
      <c r="BP700" s="17">
        <v>0.25908597009478002</v>
      </c>
      <c r="BQ700" s="17">
        <v>0.33434963297398701</v>
      </c>
      <c r="BR700" s="17">
        <v>0.21810868067198499</v>
      </c>
      <c r="BS700" s="17">
        <v>0.31787324269962203</v>
      </c>
      <c r="BT700" s="17">
        <v>0.23620083599737701</v>
      </c>
      <c r="BU700" s="17"/>
      <c r="BV700" s="17">
        <v>0.40914317312847898</v>
      </c>
      <c r="BW700" s="17">
        <v>0.37564367335542098</v>
      </c>
      <c r="BX700" s="17"/>
      <c r="BY700" s="17">
        <v>0.44642176769854602</v>
      </c>
      <c r="BZ700" s="17"/>
      <c r="CA700" s="17">
        <v>0.448278259427693</v>
      </c>
      <c r="CB700" s="17"/>
      <c r="CC700" s="17">
        <v>0.45352115166983198</v>
      </c>
    </row>
    <row r="701" spans="2:81" x14ac:dyDescent="0.3">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c r="CC701" s="17"/>
    </row>
    <row r="702" spans="2:81" x14ac:dyDescent="0.3">
      <c r="B702" s="6" t="s">
        <v>313</v>
      </c>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row>
    <row r="703" spans="2:81" x14ac:dyDescent="0.3">
      <c r="B703" s="24" t="s">
        <v>94</v>
      </c>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row>
    <row r="704" spans="2:81" x14ac:dyDescent="0.3">
      <c r="B704" t="s">
        <v>230</v>
      </c>
      <c r="C704" s="17">
        <v>0.16148959254353201</v>
      </c>
      <c r="D704" s="17">
        <v>0.19401126310462899</v>
      </c>
      <c r="E704" s="17">
        <v>0.129488578480385</v>
      </c>
      <c r="F704" s="17"/>
      <c r="G704" s="17">
        <v>0.145525601713968</v>
      </c>
      <c r="H704" s="17">
        <v>0.19775412372603299</v>
      </c>
      <c r="I704" s="17">
        <v>0.170887581339077</v>
      </c>
      <c r="J704" s="17">
        <v>0.15460384867959301</v>
      </c>
      <c r="K704" s="17">
        <v>0.16669123473908201</v>
      </c>
      <c r="L704" s="17">
        <v>0.137160411109329</v>
      </c>
      <c r="M704" s="17"/>
      <c r="N704" s="17">
        <v>0.16725559372728499</v>
      </c>
      <c r="O704" s="17">
        <v>0.149724525199049</v>
      </c>
      <c r="P704" s="17">
        <v>0.16981589412980999</v>
      </c>
      <c r="Q704" s="17">
        <v>0.16145816111952499</v>
      </c>
      <c r="R704" s="17"/>
      <c r="S704" s="17">
        <v>0.156772587141808</v>
      </c>
      <c r="T704" s="17">
        <v>0.14794813262132001</v>
      </c>
      <c r="U704" s="17">
        <v>0.14754294359436801</v>
      </c>
      <c r="V704" s="17">
        <v>0.20066075938208999</v>
      </c>
      <c r="W704" s="17">
        <v>0.19972518547554</v>
      </c>
      <c r="X704" s="17">
        <v>0.14182919990381901</v>
      </c>
      <c r="Y704" s="17">
        <v>0.171341129696293</v>
      </c>
      <c r="Z704" s="17">
        <v>0.187069914438836</v>
      </c>
      <c r="AA704" s="17">
        <v>0.17780845530539499</v>
      </c>
      <c r="AB704" s="17">
        <v>0.158792686211225</v>
      </c>
      <c r="AC704" s="17">
        <v>0.118474337288677</v>
      </c>
      <c r="AD704" s="17">
        <v>9.1016160569778307E-2</v>
      </c>
      <c r="AE704" s="17"/>
      <c r="AF704" s="17">
        <v>0.19335063512477699</v>
      </c>
      <c r="AG704" s="17">
        <v>0.186610717789952</v>
      </c>
      <c r="AH704" s="17">
        <v>0.13508141964473</v>
      </c>
      <c r="AI704" s="17">
        <v>0.13621588815395599</v>
      </c>
      <c r="AJ704" s="17">
        <v>0.166550548370864</v>
      </c>
      <c r="AK704" s="17">
        <v>0.16143845285900299</v>
      </c>
      <c r="AL704" s="17">
        <v>0.11516409413129899</v>
      </c>
      <c r="AM704" s="17">
        <v>0.145149552213065</v>
      </c>
      <c r="AN704" s="17">
        <v>0.15815676548897001</v>
      </c>
      <c r="AO704" s="17">
        <v>0.159610096609201</v>
      </c>
      <c r="AP704" s="17">
        <v>0.19523303830309</v>
      </c>
      <c r="AQ704" s="17">
        <v>0.194829149539989</v>
      </c>
      <c r="AR704" s="17">
        <v>8.6205764706269797E-2</v>
      </c>
      <c r="AS704" s="17">
        <v>0.25345986784505198</v>
      </c>
      <c r="AT704" s="17">
        <v>0.215261810787336</v>
      </c>
      <c r="AU704" s="17">
        <v>0.25586597046814202</v>
      </c>
      <c r="AV704" s="17"/>
      <c r="AW704" s="17">
        <v>0.16713498942882499</v>
      </c>
      <c r="AX704" s="17">
        <v>0.15199667325871899</v>
      </c>
      <c r="AY704" s="17"/>
      <c r="AZ704" s="17">
        <v>0.164097245159918</v>
      </c>
      <c r="BA704" s="17">
        <v>0.16090881440239399</v>
      </c>
      <c r="BB704" s="17"/>
      <c r="BC704" s="17">
        <v>0.17231465555425701</v>
      </c>
      <c r="BD704" s="17">
        <v>0.15226907736058401</v>
      </c>
      <c r="BE704" s="17"/>
      <c r="BF704" s="17">
        <v>0.170311134709588</v>
      </c>
      <c r="BG704" s="17">
        <v>0.16078071383161099</v>
      </c>
      <c r="BH704" s="17"/>
      <c r="BI704" s="17">
        <v>0.197964634088863</v>
      </c>
      <c r="BJ704" s="17">
        <v>0.131012900235322</v>
      </c>
      <c r="BK704" s="17">
        <v>0.152927894990699</v>
      </c>
      <c r="BL704" s="17">
        <v>0.24441318303738099</v>
      </c>
      <c r="BM704" s="17">
        <v>0.14608148966735601</v>
      </c>
      <c r="BN704" s="17"/>
      <c r="BO704" s="17">
        <v>0.13027708798072199</v>
      </c>
      <c r="BP704" s="17">
        <v>0.19746943789525201</v>
      </c>
      <c r="BQ704" s="17">
        <v>0.15679317322021399</v>
      </c>
      <c r="BR704" s="17">
        <v>0.207435466444024</v>
      </c>
      <c r="BS704" s="17">
        <v>0.13676502397585399</v>
      </c>
      <c r="BT704" s="17">
        <v>8.1203507303186206E-2</v>
      </c>
      <c r="BU704" s="17"/>
      <c r="BV704" s="17">
        <v>0.122922167395946</v>
      </c>
      <c r="BW704" s="17">
        <v>0.14601902106282</v>
      </c>
      <c r="BX704" s="17"/>
      <c r="BY704" s="17">
        <v>0.200891140838689</v>
      </c>
      <c r="BZ704" s="17"/>
      <c r="CA704" s="17">
        <v>0.16224214462387401</v>
      </c>
      <c r="CB704" s="17"/>
      <c r="CC704" s="17">
        <v>0.128548473749488</v>
      </c>
    </row>
    <row r="705" spans="2:81" x14ac:dyDescent="0.3">
      <c r="B705" t="s">
        <v>231</v>
      </c>
      <c r="C705" s="17">
        <v>0.315242881926042</v>
      </c>
      <c r="D705" s="17">
        <v>0.30961568705488801</v>
      </c>
      <c r="E705" s="17">
        <v>0.32198074310129099</v>
      </c>
      <c r="F705" s="17"/>
      <c r="G705" s="17">
        <v>0.31519423997066498</v>
      </c>
      <c r="H705" s="17">
        <v>0.30479354999476299</v>
      </c>
      <c r="I705" s="17">
        <v>0.31806027593105701</v>
      </c>
      <c r="J705" s="17">
        <v>0.30616787896890102</v>
      </c>
      <c r="K705" s="17">
        <v>0.33018918972948902</v>
      </c>
      <c r="L705" s="17">
        <v>0.31882285661016402</v>
      </c>
      <c r="M705" s="17"/>
      <c r="N705" s="17">
        <v>0.32353642884218597</v>
      </c>
      <c r="O705" s="17">
        <v>0.31492085868880998</v>
      </c>
      <c r="P705" s="17">
        <v>0.33483382000831002</v>
      </c>
      <c r="Q705" s="17">
        <v>0.28806622618564898</v>
      </c>
      <c r="R705" s="17"/>
      <c r="S705" s="17">
        <v>0.357331850765987</v>
      </c>
      <c r="T705" s="17">
        <v>0.32502066755974901</v>
      </c>
      <c r="U705" s="17">
        <v>0.32595333320845399</v>
      </c>
      <c r="V705" s="17">
        <v>0.33104847560691603</v>
      </c>
      <c r="W705" s="17">
        <v>0.315669774555631</v>
      </c>
      <c r="X705" s="17">
        <v>0.31535335925897601</v>
      </c>
      <c r="Y705" s="17">
        <v>0.31732241025296598</v>
      </c>
      <c r="Z705" s="17">
        <v>0.28016541727894601</v>
      </c>
      <c r="AA705" s="17">
        <v>0.274628914698752</v>
      </c>
      <c r="AB705" s="17">
        <v>0.26523760607992902</v>
      </c>
      <c r="AC705" s="17">
        <v>0.32183701473271498</v>
      </c>
      <c r="AD705" s="17">
        <v>0.32850216993937298</v>
      </c>
      <c r="AE705" s="17"/>
      <c r="AF705" s="17">
        <v>0.204767057181412</v>
      </c>
      <c r="AG705" s="17">
        <v>0.24257631834068399</v>
      </c>
      <c r="AH705" s="17">
        <v>0.28696211719599202</v>
      </c>
      <c r="AI705" s="17">
        <v>0.29484574218749798</v>
      </c>
      <c r="AJ705" s="17">
        <v>0.28319698913997698</v>
      </c>
      <c r="AK705" s="17">
        <v>0.28899665036373701</v>
      </c>
      <c r="AL705" s="17">
        <v>0.39701918112273898</v>
      </c>
      <c r="AM705" s="17">
        <v>0.28117699965656101</v>
      </c>
      <c r="AN705" s="17">
        <v>0.34436905694368503</v>
      </c>
      <c r="AO705" s="17">
        <v>0.27593656553606</v>
      </c>
      <c r="AP705" s="17">
        <v>0.400156809201693</v>
      </c>
      <c r="AQ705" s="17">
        <v>0.29079800242852499</v>
      </c>
      <c r="AR705" s="17">
        <v>0.37378083711654903</v>
      </c>
      <c r="AS705" s="17">
        <v>0.28797235031816198</v>
      </c>
      <c r="AT705" s="17">
        <v>0.35404269566393298</v>
      </c>
      <c r="AU705" s="17">
        <v>0.34151140942025399</v>
      </c>
      <c r="AV705" s="17"/>
      <c r="AW705" s="17">
        <v>0.316502806030864</v>
      </c>
      <c r="AX705" s="17">
        <v>0.31570300499684101</v>
      </c>
      <c r="AY705" s="17"/>
      <c r="AZ705" s="17">
        <v>0.28011996084278601</v>
      </c>
      <c r="BA705" s="17">
        <v>0.32306548248636202</v>
      </c>
      <c r="BB705" s="17"/>
      <c r="BC705" s="17">
        <v>0.28870947213453801</v>
      </c>
      <c r="BD705" s="17">
        <v>0.334201379527301</v>
      </c>
      <c r="BE705" s="17"/>
      <c r="BF705" s="17">
        <v>0.26758978135999001</v>
      </c>
      <c r="BG705" s="17">
        <v>0.31907217479937799</v>
      </c>
      <c r="BH705" s="17"/>
      <c r="BI705" s="17">
        <v>0.37843138793004599</v>
      </c>
      <c r="BJ705" s="17">
        <v>0.33432826461080201</v>
      </c>
      <c r="BK705" s="17">
        <v>0.28877373227035702</v>
      </c>
      <c r="BL705" s="17">
        <v>0.25320952144352399</v>
      </c>
      <c r="BM705" s="17">
        <v>0.270247060517808</v>
      </c>
      <c r="BN705" s="17"/>
      <c r="BO705" s="17">
        <v>0.340295446312607</v>
      </c>
      <c r="BP705" s="17">
        <v>0.40170328882289602</v>
      </c>
      <c r="BQ705" s="17">
        <v>0.30951740513951498</v>
      </c>
      <c r="BR705" s="17">
        <v>0.26316533581596402</v>
      </c>
      <c r="BS705" s="17">
        <v>0.26682899407282001</v>
      </c>
      <c r="BT705" s="17">
        <v>0.27327309851185799</v>
      </c>
      <c r="BU705" s="17"/>
      <c r="BV705" s="17">
        <v>0.34672568170210399</v>
      </c>
      <c r="BW705" s="17">
        <v>0.31133440947872398</v>
      </c>
      <c r="BX705" s="17"/>
      <c r="BY705" s="17">
        <v>0.33331237491701499</v>
      </c>
      <c r="BZ705" s="17"/>
      <c r="CA705" s="17">
        <v>0.32869771870738501</v>
      </c>
      <c r="CB705" s="17"/>
      <c r="CC705" s="17">
        <v>0.35649851325381099</v>
      </c>
    </row>
    <row r="706" spans="2:81" x14ac:dyDescent="0.3">
      <c r="B706" t="s">
        <v>232</v>
      </c>
      <c r="C706" s="17">
        <v>0.30474859857182202</v>
      </c>
      <c r="D706" s="17">
        <v>0.28043354341886301</v>
      </c>
      <c r="E706" s="17">
        <v>0.32867313304617901</v>
      </c>
      <c r="F706" s="17"/>
      <c r="G706" s="17">
        <v>0.27739142965181501</v>
      </c>
      <c r="H706" s="17">
        <v>0.29244033929158803</v>
      </c>
      <c r="I706" s="17">
        <v>0.27580954498548499</v>
      </c>
      <c r="J706" s="17">
        <v>0.30996601074916202</v>
      </c>
      <c r="K706" s="17">
        <v>0.28541182563108802</v>
      </c>
      <c r="L706" s="17">
        <v>0.36518200148929603</v>
      </c>
      <c r="M706" s="17"/>
      <c r="N706" s="17">
        <v>0.27858161366600798</v>
      </c>
      <c r="O706" s="17">
        <v>0.33528509279263502</v>
      </c>
      <c r="P706" s="17">
        <v>0.30575565049769399</v>
      </c>
      <c r="Q706" s="17">
        <v>0.30100064664680098</v>
      </c>
      <c r="R706" s="17"/>
      <c r="S706" s="17">
        <v>0.26049973192402098</v>
      </c>
      <c r="T706" s="17">
        <v>0.33261474029088001</v>
      </c>
      <c r="U706" s="17">
        <v>0.31753079811591101</v>
      </c>
      <c r="V706" s="17">
        <v>0.26892313636508502</v>
      </c>
      <c r="W706" s="17">
        <v>0.31129287877512801</v>
      </c>
      <c r="X706" s="17">
        <v>0.29533122549902902</v>
      </c>
      <c r="Y706" s="17">
        <v>0.32178346443169997</v>
      </c>
      <c r="Z706" s="17">
        <v>0.226308567495876</v>
      </c>
      <c r="AA706" s="17">
        <v>0.35964308256230398</v>
      </c>
      <c r="AB706" s="17">
        <v>0.31356306577364601</v>
      </c>
      <c r="AC706" s="17">
        <v>0.28953861719304103</v>
      </c>
      <c r="AD706" s="17">
        <v>0.33309946913010802</v>
      </c>
      <c r="AE706" s="17"/>
      <c r="AF706" s="17">
        <v>0.18633740173262001</v>
      </c>
      <c r="AG706" s="17">
        <v>0.38808425683562098</v>
      </c>
      <c r="AH706" s="17">
        <v>0.26162581295576898</v>
      </c>
      <c r="AI706" s="17">
        <v>0.32938353645791701</v>
      </c>
      <c r="AJ706" s="17">
        <v>0.34283339917024103</v>
      </c>
      <c r="AK706" s="17">
        <v>0.376487002041617</v>
      </c>
      <c r="AL706" s="17">
        <v>0.26215464030371899</v>
      </c>
      <c r="AM706" s="17">
        <v>0.36021888454784301</v>
      </c>
      <c r="AN706" s="17">
        <v>0.315133979218989</v>
      </c>
      <c r="AO706" s="17">
        <v>0.27515077731681098</v>
      </c>
      <c r="AP706" s="17">
        <v>0.24655301047547601</v>
      </c>
      <c r="AQ706" s="17">
        <v>0.29434939256766302</v>
      </c>
      <c r="AR706" s="17">
        <v>0.31396758672963698</v>
      </c>
      <c r="AS706" s="17">
        <v>0.25978072872563701</v>
      </c>
      <c r="AT706" s="17">
        <v>0.25294704795911799</v>
      </c>
      <c r="AU706" s="17">
        <v>0.19727321767216099</v>
      </c>
      <c r="AV706" s="17"/>
      <c r="AW706" s="17">
        <v>0.318936475582137</v>
      </c>
      <c r="AX706" s="17">
        <v>0.28153011684273999</v>
      </c>
      <c r="AY706" s="17"/>
      <c r="AZ706" s="17">
        <v>0.34733726670291798</v>
      </c>
      <c r="BA706" s="17">
        <v>0.295263221817541</v>
      </c>
      <c r="BB706" s="17"/>
      <c r="BC706" s="17">
        <v>0.312120187908212</v>
      </c>
      <c r="BD706" s="17">
        <v>0.29890656310744002</v>
      </c>
      <c r="BE706" s="17"/>
      <c r="BF706" s="17">
        <v>0.37486707881032399</v>
      </c>
      <c r="BG706" s="17">
        <v>0.29911403978179701</v>
      </c>
      <c r="BH706" s="17"/>
      <c r="BI706" s="17">
        <v>0.28374268966205402</v>
      </c>
      <c r="BJ706" s="17">
        <v>0.313447632574895</v>
      </c>
      <c r="BK706" s="17">
        <v>0.352511661444108</v>
      </c>
      <c r="BL706" s="17">
        <v>0.31081824128077901</v>
      </c>
      <c r="BM706" s="17">
        <v>0.25028796988491903</v>
      </c>
      <c r="BN706" s="17"/>
      <c r="BO706" s="17">
        <v>0.31318398643291201</v>
      </c>
      <c r="BP706" s="17">
        <v>0.25909079931460599</v>
      </c>
      <c r="BQ706" s="17">
        <v>0.31254880941023899</v>
      </c>
      <c r="BR706" s="17">
        <v>0.33422906979982597</v>
      </c>
      <c r="BS706" s="17">
        <v>0.27996096927772302</v>
      </c>
      <c r="BT706" s="17">
        <v>0.35147159834769098</v>
      </c>
      <c r="BU706" s="17"/>
      <c r="BV706" s="17">
        <v>0.32349781371009101</v>
      </c>
      <c r="BW706" s="17">
        <v>0.294807265200632</v>
      </c>
      <c r="BX706" s="17"/>
      <c r="BY706" s="17">
        <v>0.33714200185382398</v>
      </c>
      <c r="BZ706" s="17"/>
      <c r="CA706" s="17">
        <v>0.31094147193883498</v>
      </c>
      <c r="CB706" s="17"/>
      <c r="CC706" s="17">
        <v>0.30894990125619998</v>
      </c>
    </row>
    <row r="707" spans="2:81" x14ac:dyDescent="0.3">
      <c r="B707" t="s">
        <v>233</v>
      </c>
      <c r="C707" s="17">
        <v>0.10536580877724799</v>
      </c>
      <c r="D707" s="17">
        <v>0.111938858543294</v>
      </c>
      <c r="E707" s="17">
        <v>9.8356990313723205E-2</v>
      </c>
      <c r="F707" s="17"/>
      <c r="G707" s="17">
        <v>0.124133801969491</v>
      </c>
      <c r="H707" s="17">
        <v>9.7163126728818397E-2</v>
      </c>
      <c r="I707" s="17">
        <v>0.116237370083612</v>
      </c>
      <c r="J707" s="17">
        <v>0.10455706950101799</v>
      </c>
      <c r="K707" s="17">
        <v>9.2298718161534399E-2</v>
      </c>
      <c r="L707" s="17">
        <v>0.100102848864805</v>
      </c>
      <c r="M707" s="17"/>
      <c r="N707" s="17">
        <v>0.138877068148893</v>
      </c>
      <c r="O707" s="17">
        <v>9.1364088060318996E-2</v>
      </c>
      <c r="P707" s="17">
        <v>7.5391554453892798E-2</v>
      </c>
      <c r="Q707" s="17">
        <v>0.108604702638322</v>
      </c>
      <c r="R707" s="17"/>
      <c r="S707" s="17">
        <v>0.103907523496111</v>
      </c>
      <c r="T707" s="17">
        <v>0.115040302147895</v>
      </c>
      <c r="U707" s="17">
        <v>7.3684251620255298E-2</v>
      </c>
      <c r="V707" s="17">
        <v>9.8225339419442101E-2</v>
      </c>
      <c r="W707" s="17">
        <v>9.2244168478215996E-2</v>
      </c>
      <c r="X707" s="17">
        <v>9.8360371150466502E-2</v>
      </c>
      <c r="Y707" s="17">
        <v>9.3079356056306697E-2</v>
      </c>
      <c r="Z707" s="17">
        <v>0.16766535801868501</v>
      </c>
      <c r="AA707" s="17">
        <v>9.2195391608959398E-2</v>
      </c>
      <c r="AB707" s="17">
        <v>0.13986056434768199</v>
      </c>
      <c r="AC707" s="17">
        <v>0.13111072207691299</v>
      </c>
      <c r="AD707" s="17">
        <v>7.9862006238404906E-2</v>
      </c>
      <c r="AE707" s="17"/>
      <c r="AF707" s="17">
        <v>0.32519752286906001</v>
      </c>
      <c r="AG707" s="17">
        <v>6.4474501742040793E-2</v>
      </c>
      <c r="AH707" s="17">
        <v>0.134932900930712</v>
      </c>
      <c r="AI707" s="17">
        <v>9.8178534167036105E-2</v>
      </c>
      <c r="AJ707" s="17">
        <v>6.8762733761067202E-2</v>
      </c>
      <c r="AK707" s="17">
        <v>0.10109756054503601</v>
      </c>
      <c r="AL707" s="17">
        <v>0.112807693559118</v>
      </c>
      <c r="AM707" s="17">
        <v>7.7530101871884805E-2</v>
      </c>
      <c r="AN707" s="17">
        <v>9.27951589106977E-2</v>
      </c>
      <c r="AO707" s="17">
        <v>0.172640642767732</v>
      </c>
      <c r="AP707" s="17">
        <v>6.8984610369218602E-2</v>
      </c>
      <c r="AQ707" s="17">
        <v>0.13623696964125601</v>
      </c>
      <c r="AR707" s="17">
        <v>0.13720057540338301</v>
      </c>
      <c r="AS707" s="17">
        <v>0.118638498036541</v>
      </c>
      <c r="AT707" s="17">
        <v>0.108974212307048</v>
      </c>
      <c r="AU707" s="17">
        <v>0.15195363624200101</v>
      </c>
      <c r="AV707" s="17"/>
      <c r="AW707" s="17">
        <v>0.10563113494163601</v>
      </c>
      <c r="AX707" s="17">
        <v>0.105746063318976</v>
      </c>
      <c r="AY707" s="17"/>
      <c r="AZ707" s="17">
        <v>0.10953993589257</v>
      </c>
      <c r="BA707" s="17">
        <v>0.104436144384194</v>
      </c>
      <c r="BB707" s="17"/>
      <c r="BC707" s="17">
        <v>0.108702949636172</v>
      </c>
      <c r="BD707" s="17">
        <v>0.103563730899564</v>
      </c>
      <c r="BE707" s="17"/>
      <c r="BF707" s="17">
        <v>0.12690869092134899</v>
      </c>
      <c r="BG707" s="17">
        <v>0.10363467262691201</v>
      </c>
      <c r="BH707" s="17"/>
      <c r="BI707" s="17">
        <v>6.7241757835761598E-2</v>
      </c>
      <c r="BJ707" s="17">
        <v>0.12901022627754899</v>
      </c>
      <c r="BK707" s="17">
        <v>0.103043606023977</v>
      </c>
      <c r="BL707" s="17">
        <v>9.2113912716969198E-2</v>
      </c>
      <c r="BM707" s="17">
        <v>0.152850133135814</v>
      </c>
      <c r="BN707" s="17"/>
      <c r="BO707" s="17">
        <v>0.138222965883848</v>
      </c>
      <c r="BP707" s="17">
        <v>7.0503841631221295E-2</v>
      </c>
      <c r="BQ707" s="17">
        <v>0.108365945934073</v>
      </c>
      <c r="BR707" s="17">
        <v>8.2689389519753506E-2</v>
      </c>
      <c r="BS707" s="17">
        <v>0.15450057685586599</v>
      </c>
      <c r="BT707" s="17">
        <v>0.13026749013338701</v>
      </c>
      <c r="BU707" s="17"/>
      <c r="BV707" s="17">
        <v>0.133982321012385</v>
      </c>
      <c r="BW707" s="17">
        <v>0.119788335524514</v>
      </c>
      <c r="BX707" s="17"/>
      <c r="BY707" s="17">
        <v>6.5224918478377997E-2</v>
      </c>
      <c r="BZ707" s="17"/>
      <c r="CA707" s="17">
        <v>0.13406824831790401</v>
      </c>
      <c r="CB707" s="17"/>
      <c r="CC707" s="17">
        <v>0.13562304080698301</v>
      </c>
    </row>
    <row r="708" spans="2:81" x14ac:dyDescent="0.3">
      <c r="B708" t="s">
        <v>234</v>
      </c>
      <c r="C708" s="17">
        <v>3.3893724851027499E-2</v>
      </c>
      <c r="D708" s="17">
        <v>4.0035655751623399E-2</v>
      </c>
      <c r="E708" s="17">
        <v>2.69948629402024E-2</v>
      </c>
      <c r="F708" s="17"/>
      <c r="G708" s="17">
        <v>3.27669741578695E-2</v>
      </c>
      <c r="H708" s="17">
        <v>4.2351197068487799E-2</v>
      </c>
      <c r="I708" s="17">
        <v>2.9429188135201002E-2</v>
      </c>
      <c r="J708" s="17">
        <v>4.3839501979878903E-2</v>
      </c>
      <c r="K708" s="17">
        <v>4.7917159593015499E-2</v>
      </c>
      <c r="L708" s="17">
        <v>1.3940703787766399E-2</v>
      </c>
      <c r="M708" s="17"/>
      <c r="N708" s="17">
        <v>2.8333150540208199E-2</v>
      </c>
      <c r="O708" s="17">
        <v>3.65123375289391E-2</v>
      </c>
      <c r="P708" s="17">
        <v>2.9151057518201101E-2</v>
      </c>
      <c r="Q708" s="17">
        <v>4.1620400770910899E-2</v>
      </c>
      <c r="R708" s="17"/>
      <c r="S708" s="17">
        <v>2.8968281338479E-2</v>
      </c>
      <c r="T708" s="17">
        <v>3.04191837022901E-2</v>
      </c>
      <c r="U708" s="17">
        <v>4.24824096644075E-2</v>
      </c>
      <c r="V708" s="17">
        <v>3.0399910110212099E-2</v>
      </c>
      <c r="W708" s="17">
        <v>2.0099692313252499E-2</v>
      </c>
      <c r="X708" s="17">
        <v>2.8047134006045499E-2</v>
      </c>
      <c r="Y708" s="17">
        <v>3.6258228117542098E-2</v>
      </c>
      <c r="Z708" s="17">
        <v>4.1116431733248603E-2</v>
      </c>
      <c r="AA708" s="17">
        <v>3.1031443471809899E-2</v>
      </c>
      <c r="AB708" s="17">
        <v>3.9508164785457801E-2</v>
      </c>
      <c r="AC708" s="17">
        <v>4.8095074377398697E-2</v>
      </c>
      <c r="AD708" s="17">
        <v>6.3351793573266299E-2</v>
      </c>
      <c r="AE708" s="17"/>
      <c r="AF708" s="17">
        <v>0</v>
      </c>
      <c r="AG708" s="17">
        <v>2.3306893047000499E-2</v>
      </c>
      <c r="AH708" s="17">
        <v>2.3491845517758701E-2</v>
      </c>
      <c r="AI708" s="17">
        <v>6.7193384526603797E-2</v>
      </c>
      <c r="AJ708" s="17">
        <v>4.6122410237060797E-2</v>
      </c>
      <c r="AK708" s="17">
        <v>2.6576694551739E-2</v>
      </c>
      <c r="AL708" s="17">
        <v>3.6458265651261597E-2</v>
      </c>
      <c r="AM708" s="17">
        <v>4.0502242349013999E-2</v>
      </c>
      <c r="AN708" s="17">
        <v>2.3424182393138999E-2</v>
      </c>
      <c r="AO708" s="17">
        <v>4.3572208422442901E-2</v>
      </c>
      <c r="AP708" s="17">
        <v>1.6746820051911099E-2</v>
      </c>
      <c r="AQ708" s="17">
        <v>3.7794139258174902E-2</v>
      </c>
      <c r="AR708" s="17">
        <v>5.3375765018470599E-2</v>
      </c>
      <c r="AS708" s="17">
        <v>2.0179604344098899E-2</v>
      </c>
      <c r="AT708" s="17">
        <v>1.3523635550272301E-2</v>
      </c>
      <c r="AU708" s="17">
        <v>3.3497195038682898E-2</v>
      </c>
      <c r="AV708" s="17"/>
      <c r="AW708" s="17">
        <v>2.3525202309696101E-2</v>
      </c>
      <c r="AX708" s="17">
        <v>4.9212628441086197E-2</v>
      </c>
      <c r="AY708" s="17"/>
      <c r="AZ708" s="17">
        <v>2.3937370070095901E-2</v>
      </c>
      <c r="BA708" s="17">
        <v>3.61112108711521E-2</v>
      </c>
      <c r="BB708" s="17"/>
      <c r="BC708" s="17">
        <v>3.5606104618493402E-2</v>
      </c>
      <c r="BD708" s="17">
        <v>3.25344576788478E-2</v>
      </c>
      <c r="BE708" s="17"/>
      <c r="BF708" s="17">
        <v>1.8806176662646501E-2</v>
      </c>
      <c r="BG708" s="17">
        <v>3.5106125304882302E-2</v>
      </c>
      <c r="BH708" s="17"/>
      <c r="BI708" s="17">
        <v>2.1343992420488501E-2</v>
      </c>
      <c r="BJ708" s="17">
        <v>2.51622769314052E-2</v>
      </c>
      <c r="BK708" s="17">
        <v>1.0403119259433401E-2</v>
      </c>
      <c r="BL708" s="17">
        <v>4.6414880796745397E-2</v>
      </c>
      <c r="BM708" s="17">
        <v>6.5801634745968299E-2</v>
      </c>
      <c r="BN708" s="17"/>
      <c r="BO708" s="17">
        <v>1.9551836269901899E-2</v>
      </c>
      <c r="BP708" s="17">
        <v>1.81669640150376E-2</v>
      </c>
      <c r="BQ708" s="17">
        <v>2.5783109406841299E-2</v>
      </c>
      <c r="BR708" s="17">
        <v>5.14193933084948E-2</v>
      </c>
      <c r="BS708" s="17">
        <v>7.0779614251631998E-2</v>
      </c>
      <c r="BT708" s="17">
        <v>1.73278454965912E-2</v>
      </c>
      <c r="BU708" s="17"/>
      <c r="BV708" s="17">
        <v>1.77134396687035E-2</v>
      </c>
      <c r="BW708" s="17">
        <v>3.8977855100598903E-2</v>
      </c>
      <c r="BX708" s="17"/>
      <c r="BY708" s="17">
        <v>1.38479935151206E-2</v>
      </c>
      <c r="BZ708" s="17"/>
      <c r="CA708" s="17">
        <v>2.39136139682096E-2</v>
      </c>
      <c r="CB708" s="17"/>
      <c r="CC708" s="17">
        <v>1.35142125205955E-2</v>
      </c>
    </row>
    <row r="709" spans="2:81" x14ac:dyDescent="0.3">
      <c r="B709" t="s">
        <v>92</v>
      </c>
      <c r="C709" s="17">
        <v>7.9259393330328304E-2</v>
      </c>
      <c r="D709" s="17">
        <v>6.3964992126701897E-2</v>
      </c>
      <c r="E709" s="17">
        <v>9.4505692118220297E-2</v>
      </c>
      <c r="F709" s="17"/>
      <c r="G709" s="17">
        <v>0.104987952536192</v>
      </c>
      <c r="H709" s="17">
        <v>6.5497663190309405E-2</v>
      </c>
      <c r="I709" s="17">
        <v>8.9576039525568404E-2</v>
      </c>
      <c r="J709" s="17">
        <v>8.0865690121447106E-2</v>
      </c>
      <c r="K709" s="17">
        <v>7.7491872145791299E-2</v>
      </c>
      <c r="L709" s="17">
        <v>6.4791178138639799E-2</v>
      </c>
      <c r="M709" s="17"/>
      <c r="N709" s="17">
        <v>6.3416145075419206E-2</v>
      </c>
      <c r="O709" s="17">
        <v>7.2193097730248096E-2</v>
      </c>
      <c r="P709" s="17">
        <v>8.5052023392092196E-2</v>
      </c>
      <c r="Q709" s="17">
        <v>9.9249862638792499E-2</v>
      </c>
      <c r="R709" s="17"/>
      <c r="S709" s="17">
        <v>9.25200253335937E-2</v>
      </c>
      <c r="T709" s="17">
        <v>4.8956973677866097E-2</v>
      </c>
      <c r="U709" s="17">
        <v>9.2806263796604102E-2</v>
      </c>
      <c r="V709" s="17">
        <v>7.0742379116254903E-2</v>
      </c>
      <c r="W709" s="17">
        <v>6.0968300402232702E-2</v>
      </c>
      <c r="X709" s="17">
        <v>0.121078710181664</v>
      </c>
      <c r="Y709" s="17">
        <v>6.0215411445192699E-2</v>
      </c>
      <c r="Z709" s="17">
        <v>9.7674311034407602E-2</v>
      </c>
      <c r="AA709" s="17">
        <v>6.4692712352779402E-2</v>
      </c>
      <c r="AB709" s="17">
        <v>8.3037912802060104E-2</v>
      </c>
      <c r="AC709" s="17">
        <v>9.0944234331255994E-2</v>
      </c>
      <c r="AD709" s="17">
        <v>0.10416840054907001</v>
      </c>
      <c r="AE709" s="17"/>
      <c r="AF709" s="17">
        <v>9.0347383092131098E-2</v>
      </c>
      <c r="AG709" s="17">
        <v>9.4947312244701196E-2</v>
      </c>
      <c r="AH709" s="17">
        <v>0.15790590375503799</v>
      </c>
      <c r="AI709" s="17">
        <v>7.4182914506989606E-2</v>
      </c>
      <c r="AJ709" s="17">
        <v>9.2533919320790095E-2</v>
      </c>
      <c r="AK709" s="17">
        <v>4.5403639638868697E-2</v>
      </c>
      <c r="AL709" s="17">
        <v>7.6396125231864204E-2</v>
      </c>
      <c r="AM709" s="17">
        <v>9.5422219361631602E-2</v>
      </c>
      <c r="AN709" s="17">
        <v>6.6120857044520295E-2</v>
      </c>
      <c r="AO709" s="17">
        <v>7.3089709347753495E-2</v>
      </c>
      <c r="AP709" s="17">
        <v>7.2325711598612105E-2</v>
      </c>
      <c r="AQ709" s="17">
        <v>4.5992346564391801E-2</v>
      </c>
      <c r="AR709" s="17">
        <v>3.54694710256903E-2</v>
      </c>
      <c r="AS709" s="17">
        <v>5.9968950730508799E-2</v>
      </c>
      <c r="AT709" s="17">
        <v>5.5250597732292503E-2</v>
      </c>
      <c r="AU709" s="17">
        <v>1.98985711587597E-2</v>
      </c>
      <c r="AV709" s="17"/>
      <c r="AW709" s="17">
        <v>6.8269391706842097E-2</v>
      </c>
      <c r="AX709" s="17">
        <v>9.5811513141637994E-2</v>
      </c>
      <c r="AY709" s="17"/>
      <c r="AZ709" s="17">
        <v>7.4968221331712895E-2</v>
      </c>
      <c r="BA709" s="17">
        <v>8.0215126038357606E-2</v>
      </c>
      <c r="BB709" s="17"/>
      <c r="BC709" s="17">
        <v>8.2546630148327596E-2</v>
      </c>
      <c r="BD709" s="17">
        <v>7.8524791426262702E-2</v>
      </c>
      <c r="BE709" s="17"/>
      <c r="BF709" s="17">
        <v>4.1517137536103199E-2</v>
      </c>
      <c r="BG709" s="17">
        <v>8.22922736554208E-2</v>
      </c>
      <c r="BH709" s="17"/>
      <c r="BI709" s="17">
        <v>5.1275538062786799E-2</v>
      </c>
      <c r="BJ709" s="17">
        <v>6.7038699370026794E-2</v>
      </c>
      <c r="BK709" s="17">
        <v>9.2339986011426303E-2</v>
      </c>
      <c r="BL709" s="17">
        <v>5.3030260724601597E-2</v>
      </c>
      <c r="BM709" s="17">
        <v>0.114731712048135</v>
      </c>
      <c r="BN709" s="17"/>
      <c r="BO709" s="17">
        <v>5.8468677120009402E-2</v>
      </c>
      <c r="BP709" s="17">
        <v>5.30656683209869E-2</v>
      </c>
      <c r="BQ709" s="17">
        <v>8.69915568891175E-2</v>
      </c>
      <c r="BR709" s="17">
        <v>6.1061345111937698E-2</v>
      </c>
      <c r="BS709" s="17">
        <v>9.1164821566104906E-2</v>
      </c>
      <c r="BT709" s="17">
        <v>0.146456460207286</v>
      </c>
      <c r="BU709" s="17"/>
      <c r="BV709" s="17">
        <v>5.5158576510769997E-2</v>
      </c>
      <c r="BW709" s="17">
        <v>8.9073113632710796E-2</v>
      </c>
      <c r="BX709" s="17"/>
      <c r="BY709" s="17">
        <v>4.9581570396973099E-2</v>
      </c>
      <c r="BZ709" s="17"/>
      <c r="CA709" s="17">
        <v>4.0136802443792197E-2</v>
      </c>
      <c r="CB709" s="17"/>
      <c r="CC709" s="17">
        <v>5.6865858412923097E-2</v>
      </c>
    </row>
    <row r="710" spans="2:81" x14ac:dyDescent="0.3">
      <c r="B710" t="s">
        <v>192</v>
      </c>
      <c r="C710" s="17">
        <v>0.47673247446957401</v>
      </c>
      <c r="D710" s="17">
        <v>0.50362695015951797</v>
      </c>
      <c r="E710" s="17">
        <v>0.45146932158167502</v>
      </c>
      <c r="F710" s="17"/>
      <c r="G710" s="17">
        <v>0.46071984168463198</v>
      </c>
      <c r="H710" s="17">
        <v>0.50254767372079601</v>
      </c>
      <c r="I710" s="17">
        <v>0.48894785727013401</v>
      </c>
      <c r="J710" s="17">
        <v>0.460771727648495</v>
      </c>
      <c r="K710" s="17">
        <v>0.496880424468571</v>
      </c>
      <c r="L710" s="17">
        <v>0.45598326771949299</v>
      </c>
      <c r="M710" s="17"/>
      <c r="N710" s="17">
        <v>0.49079202256947102</v>
      </c>
      <c r="O710" s="17">
        <v>0.46464538388785898</v>
      </c>
      <c r="P710" s="17">
        <v>0.50464971413811999</v>
      </c>
      <c r="Q710" s="17">
        <v>0.44952438730517402</v>
      </c>
      <c r="R710" s="17"/>
      <c r="S710" s="17">
        <v>0.51410443790779603</v>
      </c>
      <c r="T710" s="17">
        <v>0.47296880018106902</v>
      </c>
      <c r="U710" s="17">
        <v>0.47349627680282202</v>
      </c>
      <c r="V710" s="17">
        <v>0.53170923498900602</v>
      </c>
      <c r="W710" s="17">
        <v>0.51539496003117102</v>
      </c>
      <c r="X710" s="17">
        <v>0.45718255916279499</v>
      </c>
      <c r="Y710" s="17">
        <v>0.48866353994925799</v>
      </c>
      <c r="Z710" s="17">
        <v>0.46723533171778198</v>
      </c>
      <c r="AA710" s="17">
        <v>0.45243737000414802</v>
      </c>
      <c r="AB710" s="17">
        <v>0.42403029229115402</v>
      </c>
      <c r="AC710" s="17">
        <v>0.44031135202139099</v>
      </c>
      <c r="AD710" s="17">
        <v>0.41951833050915099</v>
      </c>
      <c r="AE710" s="17"/>
      <c r="AF710" s="17">
        <v>0.39811769230618899</v>
      </c>
      <c r="AG710" s="17">
        <v>0.42918703613063602</v>
      </c>
      <c r="AH710" s="17">
        <v>0.42204353684072199</v>
      </c>
      <c r="AI710" s="17">
        <v>0.43106163034145401</v>
      </c>
      <c r="AJ710" s="17">
        <v>0.44974753751084101</v>
      </c>
      <c r="AK710" s="17">
        <v>0.45043510322274</v>
      </c>
      <c r="AL710" s="17">
        <v>0.51218327525403795</v>
      </c>
      <c r="AM710" s="17">
        <v>0.42632655186962698</v>
      </c>
      <c r="AN710" s="17">
        <v>0.50252582243265398</v>
      </c>
      <c r="AO710" s="17">
        <v>0.435546662145261</v>
      </c>
      <c r="AP710" s="17">
        <v>0.59538984750478197</v>
      </c>
      <c r="AQ710" s="17">
        <v>0.48562715196851403</v>
      </c>
      <c r="AR710" s="17">
        <v>0.45998660182281897</v>
      </c>
      <c r="AS710" s="17">
        <v>0.54143221816321396</v>
      </c>
      <c r="AT710" s="17">
        <v>0.56930450645126995</v>
      </c>
      <c r="AU710" s="17">
        <v>0.59737737988839601</v>
      </c>
      <c r="AV710" s="17"/>
      <c r="AW710" s="17">
        <v>0.48363779545968899</v>
      </c>
      <c r="AX710" s="17">
        <v>0.46769967825556003</v>
      </c>
      <c r="AY710" s="17"/>
      <c r="AZ710" s="17">
        <v>0.44421720600270398</v>
      </c>
      <c r="BA710" s="17">
        <v>0.48397429688875598</v>
      </c>
      <c r="BB710" s="17"/>
      <c r="BC710" s="17">
        <v>0.46102412768879503</v>
      </c>
      <c r="BD710" s="17">
        <v>0.48647045688788498</v>
      </c>
      <c r="BE710" s="17"/>
      <c r="BF710" s="17">
        <v>0.43790091606957798</v>
      </c>
      <c r="BG710" s="17">
        <v>0.47985288863098802</v>
      </c>
      <c r="BH710" s="17"/>
      <c r="BI710" s="17">
        <v>0.57639602201890905</v>
      </c>
      <c r="BJ710" s="17">
        <v>0.46534116484612398</v>
      </c>
      <c r="BK710" s="17">
        <v>0.441701627261056</v>
      </c>
      <c r="BL710" s="17">
        <v>0.49762270448090501</v>
      </c>
      <c r="BM710" s="17">
        <v>0.41632855018516401</v>
      </c>
      <c r="BN710" s="17"/>
      <c r="BO710" s="17">
        <v>0.47057253429332901</v>
      </c>
      <c r="BP710" s="17">
        <v>0.59917272671814803</v>
      </c>
      <c r="BQ710" s="17">
        <v>0.466310578359729</v>
      </c>
      <c r="BR710" s="17">
        <v>0.47060080225998802</v>
      </c>
      <c r="BS710" s="17">
        <v>0.40359401804867401</v>
      </c>
      <c r="BT710" s="17">
        <v>0.35447660581504398</v>
      </c>
      <c r="BU710" s="17"/>
      <c r="BV710" s="17">
        <v>0.46964784909805002</v>
      </c>
      <c r="BW710" s="17">
        <v>0.45735343054154398</v>
      </c>
      <c r="BX710" s="17"/>
      <c r="BY710" s="17">
        <v>0.53420351575570402</v>
      </c>
      <c r="BZ710" s="17"/>
      <c r="CA710" s="17">
        <v>0.49093986333126</v>
      </c>
      <c r="CB710" s="17"/>
      <c r="CC710" s="17">
        <v>0.48504698700329901</v>
      </c>
    </row>
    <row r="711" spans="2:81" x14ac:dyDescent="0.3">
      <c r="B711" t="s">
        <v>193</v>
      </c>
      <c r="C711" s="17">
        <v>0.13925953362827501</v>
      </c>
      <c r="D711" s="17">
        <v>0.15197451429491701</v>
      </c>
      <c r="E711" s="17">
        <v>0.125351853253926</v>
      </c>
      <c r="F711" s="17"/>
      <c r="G711" s="17">
        <v>0.156900776127361</v>
      </c>
      <c r="H711" s="17">
        <v>0.13951432379730599</v>
      </c>
      <c r="I711" s="17">
        <v>0.145666558218813</v>
      </c>
      <c r="J711" s="17">
        <v>0.14839657148089699</v>
      </c>
      <c r="K711" s="17">
        <v>0.14021587775454999</v>
      </c>
      <c r="L711" s="17">
        <v>0.114043552652571</v>
      </c>
      <c r="M711" s="17"/>
      <c r="N711" s="17">
        <v>0.16721021868910199</v>
      </c>
      <c r="O711" s="17">
        <v>0.12787642558925799</v>
      </c>
      <c r="P711" s="17">
        <v>0.104542611972094</v>
      </c>
      <c r="Q711" s="17">
        <v>0.15022510340923301</v>
      </c>
      <c r="R711" s="17"/>
      <c r="S711" s="17">
        <v>0.13287580483458999</v>
      </c>
      <c r="T711" s="17">
        <v>0.14545948585018501</v>
      </c>
      <c r="U711" s="17">
        <v>0.11616666128466301</v>
      </c>
      <c r="V711" s="17">
        <v>0.12862524952965401</v>
      </c>
      <c r="W711" s="17">
        <v>0.11234386079146801</v>
      </c>
      <c r="X711" s="17">
        <v>0.126407505156512</v>
      </c>
      <c r="Y711" s="17">
        <v>0.129337584173849</v>
      </c>
      <c r="Z711" s="17">
        <v>0.20878178975193401</v>
      </c>
      <c r="AA711" s="17">
        <v>0.123226835080769</v>
      </c>
      <c r="AB711" s="17">
        <v>0.17936872913314</v>
      </c>
      <c r="AC711" s="17">
        <v>0.17920579645431201</v>
      </c>
      <c r="AD711" s="17">
        <v>0.14321379981167101</v>
      </c>
      <c r="AE711" s="17"/>
      <c r="AF711" s="17">
        <v>0.32519752286906001</v>
      </c>
      <c r="AG711" s="17">
        <v>8.7781394789041303E-2</v>
      </c>
      <c r="AH711" s="17">
        <v>0.15842474644847099</v>
      </c>
      <c r="AI711" s="17">
        <v>0.16537191869364001</v>
      </c>
      <c r="AJ711" s="17">
        <v>0.11488514399812801</v>
      </c>
      <c r="AK711" s="17">
        <v>0.12767425509677499</v>
      </c>
      <c r="AL711" s="17">
        <v>0.149265959210379</v>
      </c>
      <c r="AM711" s="17">
        <v>0.118032344220899</v>
      </c>
      <c r="AN711" s="17">
        <v>0.116219341303837</v>
      </c>
      <c r="AO711" s="17">
        <v>0.216212851190174</v>
      </c>
      <c r="AP711" s="17">
        <v>8.5731430421129698E-2</v>
      </c>
      <c r="AQ711" s="17">
        <v>0.17403110889943099</v>
      </c>
      <c r="AR711" s="17">
        <v>0.19057634042185401</v>
      </c>
      <c r="AS711" s="17">
        <v>0.13881810238063999</v>
      </c>
      <c r="AT711" s="17">
        <v>0.12249784785732</v>
      </c>
      <c r="AU711" s="17">
        <v>0.18545083128068399</v>
      </c>
      <c r="AV711" s="17"/>
      <c r="AW711" s="17">
        <v>0.12915633725133199</v>
      </c>
      <c r="AX711" s="17">
        <v>0.154958691760062</v>
      </c>
      <c r="AY711" s="17"/>
      <c r="AZ711" s="17">
        <v>0.13347730596266599</v>
      </c>
      <c r="BA711" s="17">
        <v>0.14054735525534601</v>
      </c>
      <c r="BB711" s="17"/>
      <c r="BC711" s="17">
        <v>0.144309054254665</v>
      </c>
      <c r="BD711" s="17">
        <v>0.13609818857841199</v>
      </c>
      <c r="BE711" s="17"/>
      <c r="BF711" s="17">
        <v>0.14571486758399499</v>
      </c>
      <c r="BG711" s="17">
        <v>0.138740797931794</v>
      </c>
      <c r="BH711" s="17"/>
      <c r="BI711" s="17">
        <v>8.8585750256250206E-2</v>
      </c>
      <c r="BJ711" s="17">
        <v>0.15417250320895401</v>
      </c>
      <c r="BK711" s="17">
        <v>0.11344672528341</v>
      </c>
      <c r="BL711" s="17">
        <v>0.138528793513715</v>
      </c>
      <c r="BM711" s="17">
        <v>0.21865176788178201</v>
      </c>
      <c r="BN711" s="17"/>
      <c r="BO711" s="17">
        <v>0.15777480215374901</v>
      </c>
      <c r="BP711" s="17">
        <v>8.8670805646258899E-2</v>
      </c>
      <c r="BQ711" s="17">
        <v>0.13414905534091401</v>
      </c>
      <c r="BR711" s="17">
        <v>0.13410878282824801</v>
      </c>
      <c r="BS711" s="17">
        <v>0.225280191107498</v>
      </c>
      <c r="BT711" s="17">
        <v>0.14759533562997901</v>
      </c>
      <c r="BU711" s="17"/>
      <c r="BV711" s="17">
        <v>0.151695760681089</v>
      </c>
      <c r="BW711" s="17">
        <v>0.15876619062511299</v>
      </c>
      <c r="BX711" s="17"/>
      <c r="BY711" s="17">
        <v>7.9072911993498599E-2</v>
      </c>
      <c r="BZ711" s="17"/>
      <c r="CA711" s="17">
        <v>0.157981862286113</v>
      </c>
      <c r="CB711" s="17"/>
      <c r="CC711" s="17">
        <v>0.14913725332757899</v>
      </c>
    </row>
    <row r="712" spans="2:81" x14ac:dyDescent="0.3">
      <c r="B712" t="s">
        <v>194</v>
      </c>
      <c r="C712" s="17">
        <v>0.33747294084129797</v>
      </c>
      <c r="D712" s="17">
        <v>0.35165243586459999</v>
      </c>
      <c r="E712" s="17">
        <v>0.32611746832775002</v>
      </c>
      <c r="F712" s="17"/>
      <c r="G712" s="17">
        <v>0.30381906555727201</v>
      </c>
      <c r="H712" s="17">
        <v>0.36303334992349001</v>
      </c>
      <c r="I712" s="17">
        <v>0.34328129905132099</v>
      </c>
      <c r="J712" s="17">
        <v>0.31237515616759798</v>
      </c>
      <c r="K712" s="17">
        <v>0.35666454671402098</v>
      </c>
      <c r="L712" s="17">
        <v>0.341939715066922</v>
      </c>
      <c r="M712" s="17"/>
      <c r="N712" s="17">
        <v>0.32358180388037</v>
      </c>
      <c r="O712" s="17">
        <v>0.33676895829860098</v>
      </c>
      <c r="P712" s="17">
        <v>0.40010710216602602</v>
      </c>
      <c r="Q712" s="17">
        <v>0.29929928389594102</v>
      </c>
      <c r="R712" s="17"/>
      <c r="S712" s="17">
        <v>0.38122863307320598</v>
      </c>
      <c r="T712" s="17">
        <v>0.32750931433088398</v>
      </c>
      <c r="U712" s="17">
        <v>0.35732961551815901</v>
      </c>
      <c r="V712" s="17">
        <v>0.40308398545935098</v>
      </c>
      <c r="W712" s="17">
        <v>0.403051099239702</v>
      </c>
      <c r="X712" s="17">
        <v>0.33077505400628299</v>
      </c>
      <c r="Y712" s="17">
        <v>0.35932595577540999</v>
      </c>
      <c r="Z712" s="17">
        <v>0.25845354196584802</v>
      </c>
      <c r="AA712" s="17">
        <v>0.32921053492337798</v>
      </c>
      <c r="AB712" s="17">
        <v>0.24466156315801399</v>
      </c>
      <c r="AC712" s="17">
        <v>0.26110555556707898</v>
      </c>
      <c r="AD712" s="17">
        <v>0.27630453069748001</v>
      </c>
      <c r="AE712" s="17"/>
      <c r="AF712" s="17">
        <v>7.2920169437128299E-2</v>
      </c>
      <c r="AG712" s="17">
        <v>0.34140564134159501</v>
      </c>
      <c r="AH712" s="17">
        <v>0.263618790392252</v>
      </c>
      <c r="AI712" s="17">
        <v>0.26568971164781402</v>
      </c>
      <c r="AJ712" s="17">
        <v>0.33486239351271302</v>
      </c>
      <c r="AK712" s="17">
        <v>0.32276084812596501</v>
      </c>
      <c r="AL712" s="17">
        <v>0.36291731604365901</v>
      </c>
      <c r="AM712" s="17">
        <v>0.308294207648728</v>
      </c>
      <c r="AN712" s="17">
        <v>0.38630648112881699</v>
      </c>
      <c r="AO712" s="17">
        <v>0.219333810955087</v>
      </c>
      <c r="AP712" s="17">
        <v>0.509658417083653</v>
      </c>
      <c r="AQ712" s="17">
        <v>0.31159604306908301</v>
      </c>
      <c r="AR712" s="17">
        <v>0.26941026140096502</v>
      </c>
      <c r="AS712" s="17">
        <v>0.402614115782575</v>
      </c>
      <c r="AT712" s="17">
        <v>0.44680665859394902</v>
      </c>
      <c r="AU712" s="17">
        <v>0.411926548607712</v>
      </c>
      <c r="AV712" s="17"/>
      <c r="AW712" s="17">
        <v>0.35448145820835703</v>
      </c>
      <c r="AX712" s="17">
        <v>0.31274098649549797</v>
      </c>
      <c r="AY712" s="17"/>
      <c r="AZ712" s="17">
        <v>0.31073990004003799</v>
      </c>
      <c r="BA712" s="17">
        <v>0.34342694163340998</v>
      </c>
      <c r="BB712" s="17"/>
      <c r="BC712" s="17">
        <v>0.31671507343413002</v>
      </c>
      <c r="BD712" s="17">
        <v>0.35037226830947299</v>
      </c>
      <c r="BE712" s="17"/>
      <c r="BF712" s="17">
        <v>0.29218604848558299</v>
      </c>
      <c r="BG712" s="17">
        <v>0.34111209069919401</v>
      </c>
      <c r="BH712" s="17"/>
      <c r="BI712" s="17">
        <v>0.48781027176265901</v>
      </c>
      <c r="BJ712" s="17">
        <v>0.31116866163717</v>
      </c>
      <c r="BK712" s="17">
        <v>0.32825490197764601</v>
      </c>
      <c r="BL712" s="17">
        <v>0.35909391096719001</v>
      </c>
      <c r="BM712" s="17">
        <v>0.19767678230338201</v>
      </c>
      <c r="BN712" s="17"/>
      <c r="BO712" s="17">
        <v>0.31279773213958001</v>
      </c>
      <c r="BP712" s="17">
        <v>0.51050192107188896</v>
      </c>
      <c r="BQ712" s="17">
        <v>0.33216152301881502</v>
      </c>
      <c r="BR712" s="17">
        <v>0.33649201943174001</v>
      </c>
      <c r="BS712" s="17">
        <v>0.17831382694117601</v>
      </c>
      <c r="BT712" s="17">
        <v>0.206881270185066</v>
      </c>
      <c r="BU712" s="17"/>
      <c r="BV712" s="17">
        <v>0.31795208841696099</v>
      </c>
      <c r="BW712" s="17">
        <v>0.29858723991643099</v>
      </c>
      <c r="BX712" s="17"/>
      <c r="BY712" s="17">
        <v>0.45513060376220599</v>
      </c>
      <c r="BZ712" s="17"/>
      <c r="CA712" s="17">
        <v>0.332958001045146</v>
      </c>
      <c r="CB712" s="17"/>
      <c r="CC712" s="17">
        <v>0.33590973367572002</v>
      </c>
    </row>
    <row r="713" spans="2:81" x14ac:dyDescent="0.3">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row>
    <row r="714" spans="2:81" x14ac:dyDescent="0.3">
      <c r="B714" s="6" t="s">
        <v>314</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row>
    <row r="715" spans="2:81" x14ac:dyDescent="0.3">
      <c r="B715" s="24" t="s">
        <v>94</v>
      </c>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row>
    <row r="716" spans="2:81" x14ac:dyDescent="0.3">
      <c r="B716" t="s">
        <v>230</v>
      </c>
      <c r="C716" s="17">
        <v>0.17889736775096801</v>
      </c>
      <c r="D716" s="17">
        <v>0.226633260454631</v>
      </c>
      <c r="E716" s="17">
        <v>0.132109618364358</v>
      </c>
      <c r="F716" s="17"/>
      <c r="G716" s="17">
        <v>0.19389731813748801</v>
      </c>
      <c r="H716" s="17">
        <v>0.19492703372380801</v>
      </c>
      <c r="I716" s="17">
        <v>0.21573442974207599</v>
      </c>
      <c r="J716" s="17">
        <v>0.15625594311170801</v>
      </c>
      <c r="K716" s="17">
        <v>0.147302574800836</v>
      </c>
      <c r="L716" s="17">
        <v>0.16552122933508101</v>
      </c>
      <c r="M716" s="17"/>
      <c r="N716" s="17">
        <v>0.18898738002670501</v>
      </c>
      <c r="O716" s="17">
        <v>0.143272865083337</v>
      </c>
      <c r="P716" s="17">
        <v>0.19000995182812599</v>
      </c>
      <c r="Q716" s="17">
        <v>0.19227410639020201</v>
      </c>
      <c r="R716" s="17"/>
      <c r="S716" s="17">
        <v>0.21978216709783599</v>
      </c>
      <c r="T716" s="17">
        <v>0.13666978754807699</v>
      </c>
      <c r="U716" s="17">
        <v>0.17102942572916399</v>
      </c>
      <c r="V716" s="17">
        <v>0.231184856260891</v>
      </c>
      <c r="W716" s="17">
        <v>0.15838437662882099</v>
      </c>
      <c r="X716" s="17">
        <v>0.20312081990971401</v>
      </c>
      <c r="Y716" s="17">
        <v>0.182576047676557</v>
      </c>
      <c r="Z716" s="17">
        <v>0.201332401630896</v>
      </c>
      <c r="AA716" s="17">
        <v>0.172617824021261</v>
      </c>
      <c r="AB716" s="17">
        <v>0.17880575020410799</v>
      </c>
      <c r="AC716" s="17">
        <v>0.101455210097163</v>
      </c>
      <c r="AD716" s="17">
        <v>0.12198539714595601</v>
      </c>
      <c r="AE716" s="17"/>
      <c r="AF716" s="17">
        <v>0.62678657070630805</v>
      </c>
      <c r="AG716" s="17">
        <v>0.221004208767936</v>
      </c>
      <c r="AH716" s="17">
        <v>0.12603976274089301</v>
      </c>
      <c r="AI716" s="17">
        <v>0.214770618104655</v>
      </c>
      <c r="AJ716" s="17">
        <v>0.18567727736442199</v>
      </c>
      <c r="AK716" s="17">
        <v>0.16449753252697899</v>
      </c>
      <c r="AL716" s="17">
        <v>0.14482582071664701</v>
      </c>
      <c r="AM716" s="17">
        <v>0.14554475282079901</v>
      </c>
      <c r="AN716" s="17">
        <v>0.144140700027796</v>
      </c>
      <c r="AO716" s="17">
        <v>0.25575408871583799</v>
      </c>
      <c r="AP716" s="17">
        <v>0.17174636662478901</v>
      </c>
      <c r="AQ716" s="17">
        <v>0.14332185783900001</v>
      </c>
      <c r="AR716" s="17">
        <v>0.13199239267354501</v>
      </c>
      <c r="AS716" s="17">
        <v>0.25728553549421601</v>
      </c>
      <c r="AT716" s="17">
        <v>0.240871950489738</v>
      </c>
      <c r="AU716" s="17">
        <v>0.29078005669224699</v>
      </c>
      <c r="AV716" s="17"/>
      <c r="AW716" s="17">
        <v>0.17769719742484599</v>
      </c>
      <c r="AX716" s="17">
        <v>0.17812191189153401</v>
      </c>
      <c r="AY716" s="17"/>
      <c r="AZ716" s="17">
        <v>0.15406505782930199</v>
      </c>
      <c r="BA716" s="17">
        <v>0.18442803648568901</v>
      </c>
      <c r="BB716" s="17"/>
      <c r="BC716" s="17">
        <v>0.18938169197891</v>
      </c>
      <c r="BD716" s="17">
        <v>0.16775173942472901</v>
      </c>
      <c r="BE716" s="17"/>
      <c r="BF716" s="17">
        <v>0.19989444298505199</v>
      </c>
      <c r="BG716" s="17">
        <v>0.17721009138070701</v>
      </c>
      <c r="BH716" s="17"/>
      <c r="BI716" s="17">
        <v>0.20099294340444401</v>
      </c>
      <c r="BJ716" s="17">
        <v>0.174803393101917</v>
      </c>
      <c r="BK716" s="17">
        <v>0.13495775599467599</v>
      </c>
      <c r="BL716" s="17">
        <v>0.22045237981291699</v>
      </c>
      <c r="BM716" s="17">
        <v>0.18156419501195101</v>
      </c>
      <c r="BN716" s="17"/>
      <c r="BO716" s="17">
        <v>0.186083751267101</v>
      </c>
      <c r="BP716" s="17">
        <v>0.21233533832870399</v>
      </c>
      <c r="BQ716" s="17">
        <v>0.133941086039427</v>
      </c>
      <c r="BR716" s="17">
        <v>0.20231829961828199</v>
      </c>
      <c r="BS716" s="17">
        <v>0.169451672134877</v>
      </c>
      <c r="BT716" s="17">
        <v>0.109302262305586</v>
      </c>
      <c r="BU716" s="17"/>
      <c r="BV716" s="17">
        <v>0.18922735680102001</v>
      </c>
      <c r="BW716" s="17">
        <v>0.148050842204827</v>
      </c>
      <c r="BX716" s="17"/>
      <c r="BY716" s="17">
        <v>0.230083321373415</v>
      </c>
      <c r="BZ716" s="17"/>
      <c r="CA716" s="17">
        <v>0.22554417275168501</v>
      </c>
      <c r="CB716" s="17"/>
      <c r="CC716" s="17">
        <v>0.18160532354939499</v>
      </c>
    </row>
    <row r="717" spans="2:81" x14ac:dyDescent="0.3">
      <c r="B717" t="s">
        <v>231</v>
      </c>
      <c r="C717" s="17">
        <v>0.37636385309958498</v>
      </c>
      <c r="D717" s="17">
        <v>0.375218615621079</v>
      </c>
      <c r="E717" s="17">
        <v>0.37794749475531803</v>
      </c>
      <c r="F717" s="17"/>
      <c r="G717" s="17">
        <v>0.322025975772809</v>
      </c>
      <c r="H717" s="17">
        <v>0.38230675631654198</v>
      </c>
      <c r="I717" s="17">
        <v>0.340965037082822</v>
      </c>
      <c r="J717" s="17">
        <v>0.39229015916389898</v>
      </c>
      <c r="K717" s="17">
        <v>0.39583289746752998</v>
      </c>
      <c r="L717" s="17">
        <v>0.410542880440255</v>
      </c>
      <c r="M717" s="17"/>
      <c r="N717" s="17">
        <v>0.37837189746600702</v>
      </c>
      <c r="O717" s="17">
        <v>0.41182500830074198</v>
      </c>
      <c r="P717" s="17">
        <v>0.37589438343094</v>
      </c>
      <c r="Q717" s="17">
        <v>0.338941585322445</v>
      </c>
      <c r="R717" s="17"/>
      <c r="S717" s="17">
        <v>0.34930215473187198</v>
      </c>
      <c r="T717" s="17">
        <v>0.42734809194448498</v>
      </c>
      <c r="U717" s="17">
        <v>0.38275343244431298</v>
      </c>
      <c r="V717" s="17">
        <v>0.32940383450264898</v>
      </c>
      <c r="W717" s="17">
        <v>0.35001829114280297</v>
      </c>
      <c r="X717" s="17">
        <v>0.35028342680666602</v>
      </c>
      <c r="Y717" s="17">
        <v>0.39343388111001298</v>
      </c>
      <c r="Z717" s="17">
        <v>0.34582236118144799</v>
      </c>
      <c r="AA717" s="17">
        <v>0.39662913749091</v>
      </c>
      <c r="AB717" s="17">
        <v>0.34268972192727198</v>
      </c>
      <c r="AC717" s="17">
        <v>0.48963724612873499</v>
      </c>
      <c r="AD717" s="17">
        <v>0.37904249093969899</v>
      </c>
      <c r="AE717" s="17"/>
      <c r="AF717" s="17">
        <v>0.193938592338709</v>
      </c>
      <c r="AG717" s="17">
        <v>0.28812199395608001</v>
      </c>
      <c r="AH717" s="17">
        <v>0.24164798135867799</v>
      </c>
      <c r="AI717" s="17">
        <v>0.37098160148309101</v>
      </c>
      <c r="AJ717" s="17">
        <v>0.34469086587198799</v>
      </c>
      <c r="AK717" s="17">
        <v>0.36649911699326099</v>
      </c>
      <c r="AL717" s="17">
        <v>0.40781282487204801</v>
      </c>
      <c r="AM717" s="17">
        <v>0.40601844754100402</v>
      </c>
      <c r="AN717" s="17">
        <v>0.41234966157081299</v>
      </c>
      <c r="AO717" s="17">
        <v>0.309927108357192</v>
      </c>
      <c r="AP717" s="17">
        <v>0.46101686638184702</v>
      </c>
      <c r="AQ717" s="17">
        <v>0.40897490126680502</v>
      </c>
      <c r="AR717" s="17">
        <v>0.40929614539248299</v>
      </c>
      <c r="AS717" s="17">
        <v>0.38509252561945001</v>
      </c>
      <c r="AT717" s="17">
        <v>0.38275907430395401</v>
      </c>
      <c r="AU717" s="17">
        <v>0.47353321719222702</v>
      </c>
      <c r="AV717" s="17"/>
      <c r="AW717" s="17">
        <v>0.38592171346568399</v>
      </c>
      <c r="AX717" s="17">
        <v>0.36520574924288601</v>
      </c>
      <c r="AY717" s="17"/>
      <c r="AZ717" s="17">
        <v>0.344553115572244</v>
      </c>
      <c r="BA717" s="17">
        <v>0.383448761914991</v>
      </c>
      <c r="BB717" s="17"/>
      <c r="BC717" s="17">
        <v>0.32219269237438602</v>
      </c>
      <c r="BD717" s="17">
        <v>0.41630653852362698</v>
      </c>
      <c r="BE717" s="17"/>
      <c r="BF717" s="17">
        <v>0.35909379541766101</v>
      </c>
      <c r="BG717" s="17">
        <v>0.37775163496515002</v>
      </c>
      <c r="BH717" s="17"/>
      <c r="BI717" s="17">
        <v>0.49942928298705502</v>
      </c>
      <c r="BJ717" s="17">
        <v>0.33961062894153299</v>
      </c>
      <c r="BK717" s="17">
        <v>0.39761237035809399</v>
      </c>
      <c r="BL717" s="17">
        <v>0.375833639481923</v>
      </c>
      <c r="BM717" s="17">
        <v>0.27436221201814098</v>
      </c>
      <c r="BN717" s="17"/>
      <c r="BO717" s="17">
        <v>0.32241506279537302</v>
      </c>
      <c r="BP717" s="17">
        <v>0.480297406310152</v>
      </c>
      <c r="BQ717" s="17">
        <v>0.39946779140302502</v>
      </c>
      <c r="BR717" s="17">
        <v>0.40951273670078397</v>
      </c>
      <c r="BS717" s="17">
        <v>0.25795343648603702</v>
      </c>
      <c r="BT717" s="17">
        <v>0.39862245741006103</v>
      </c>
      <c r="BU717" s="17"/>
      <c r="BV717" s="17">
        <v>0.32647095867752601</v>
      </c>
      <c r="BW717" s="17">
        <v>0.36398116292524502</v>
      </c>
      <c r="BX717" s="17"/>
      <c r="BY717" s="17">
        <v>0.39278176687427802</v>
      </c>
      <c r="BZ717" s="17"/>
      <c r="CA717" s="17">
        <v>0.31646990188972401</v>
      </c>
      <c r="CB717" s="17"/>
      <c r="CC717" s="17">
        <v>0.35528993906384199</v>
      </c>
    </row>
    <row r="718" spans="2:81" x14ac:dyDescent="0.3">
      <c r="B718" t="s">
        <v>232</v>
      </c>
      <c r="C718" s="17">
        <v>0.26756840478718702</v>
      </c>
      <c r="D718" s="17">
        <v>0.23236369291851999</v>
      </c>
      <c r="E718" s="17">
        <v>0.302998160131771</v>
      </c>
      <c r="F718" s="17"/>
      <c r="G718" s="17">
        <v>0.251229872835324</v>
      </c>
      <c r="H718" s="17">
        <v>0.27095549290208398</v>
      </c>
      <c r="I718" s="17">
        <v>0.29486390166273202</v>
      </c>
      <c r="J718" s="17">
        <v>0.264344464573667</v>
      </c>
      <c r="K718" s="17">
        <v>0.26296544705769098</v>
      </c>
      <c r="L718" s="17">
        <v>0.25930395432639303</v>
      </c>
      <c r="M718" s="17"/>
      <c r="N718" s="17">
        <v>0.26335802375760198</v>
      </c>
      <c r="O718" s="17">
        <v>0.26413987132023697</v>
      </c>
      <c r="P718" s="17">
        <v>0.27313444518518498</v>
      </c>
      <c r="Q718" s="17">
        <v>0.27114930109480401</v>
      </c>
      <c r="R718" s="17"/>
      <c r="S718" s="17">
        <v>0.25997177418061901</v>
      </c>
      <c r="T718" s="17">
        <v>0.27405746223881899</v>
      </c>
      <c r="U718" s="17">
        <v>0.289048181442011</v>
      </c>
      <c r="V718" s="17">
        <v>0.219719354190897</v>
      </c>
      <c r="W718" s="17">
        <v>0.28465145486445298</v>
      </c>
      <c r="X718" s="17">
        <v>0.239335529500942</v>
      </c>
      <c r="Y718" s="17">
        <v>0.27942321281209398</v>
      </c>
      <c r="Z718" s="17">
        <v>0.28211294471823001</v>
      </c>
      <c r="AA718" s="17">
        <v>0.27194931157262903</v>
      </c>
      <c r="AB718" s="17">
        <v>0.306863689887174</v>
      </c>
      <c r="AC718" s="17">
        <v>0.254582016532933</v>
      </c>
      <c r="AD718" s="17">
        <v>0.242692806970768</v>
      </c>
      <c r="AE718" s="17"/>
      <c r="AF718" s="17">
        <v>0</v>
      </c>
      <c r="AG718" s="17">
        <v>0.316227079015585</v>
      </c>
      <c r="AH718" s="17">
        <v>0.34495556906731301</v>
      </c>
      <c r="AI718" s="17">
        <v>0.22021650374697499</v>
      </c>
      <c r="AJ718" s="17">
        <v>0.30072554486782199</v>
      </c>
      <c r="AK718" s="17">
        <v>0.30833222542025901</v>
      </c>
      <c r="AL718" s="17">
        <v>0.26798159145198702</v>
      </c>
      <c r="AM718" s="17">
        <v>0.22185863855824001</v>
      </c>
      <c r="AN718" s="17">
        <v>0.30051570883728301</v>
      </c>
      <c r="AO718" s="17">
        <v>0.28101591485711802</v>
      </c>
      <c r="AP718" s="17">
        <v>0.20734009990480401</v>
      </c>
      <c r="AQ718" s="17">
        <v>0.26464678775206402</v>
      </c>
      <c r="AR718" s="17">
        <v>0.330140131969961</v>
      </c>
      <c r="AS718" s="17">
        <v>0.163719114586655</v>
      </c>
      <c r="AT718" s="17">
        <v>0.26653727976194402</v>
      </c>
      <c r="AU718" s="17">
        <v>0.1448553519187</v>
      </c>
      <c r="AV718" s="17"/>
      <c r="AW718" s="17">
        <v>0.27746395719307498</v>
      </c>
      <c r="AX718" s="17">
        <v>0.25167965539416098</v>
      </c>
      <c r="AY718" s="17"/>
      <c r="AZ718" s="17">
        <v>0.32918072294849798</v>
      </c>
      <c r="BA718" s="17">
        <v>0.25384606792833603</v>
      </c>
      <c r="BB718" s="17"/>
      <c r="BC718" s="17">
        <v>0.29361821690923301</v>
      </c>
      <c r="BD718" s="17">
        <v>0.25016449151429598</v>
      </c>
      <c r="BE718" s="17"/>
      <c r="BF718" s="17">
        <v>0.26361078141338601</v>
      </c>
      <c r="BG718" s="17">
        <v>0.26788643024199699</v>
      </c>
      <c r="BH718" s="17"/>
      <c r="BI718" s="17">
        <v>0.193969185630362</v>
      </c>
      <c r="BJ718" s="17">
        <v>0.29720168007086101</v>
      </c>
      <c r="BK718" s="17">
        <v>0.26936402726238701</v>
      </c>
      <c r="BL718" s="17">
        <v>0.254378643066758</v>
      </c>
      <c r="BM718" s="17">
        <v>0.2853775320168</v>
      </c>
      <c r="BN718" s="17"/>
      <c r="BO718" s="17">
        <v>0.30974962935397199</v>
      </c>
      <c r="BP718" s="17">
        <v>0.21770298819819101</v>
      </c>
      <c r="BQ718" s="17">
        <v>0.27314014554775201</v>
      </c>
      <c r="BR718" s="17">
        <v>0.24600248898589799</v>
      </c>
      <c r="BS718" s="17">
        <v>0.28916069218287399</v>
      </c>
      <c r="BT718" s="17">
        <v>0.24022821232866601</v>
      </c>
      <c r="BU718" s="17"/>
      <c r="BV718" s="17">
        <v>0.30582437616875602</v>
      </c>
      <c r="BW718" s="17">
        <v>0.28120891129791697</v>
      </c>
      <c r="BX718" s="17"/>
      <c r="BY718" s="17">
        <v>0.27749215617647899</v>
      </c>
      <c r="BZ718" s="17"/>
      <c r="CA718" s="17">
        <v>0.259693401596784</v>
      </c>
      <c r="CB718" s="17"/>
      <c r="CC718" s="17">
        <v>0.27995100117782201</v>
      </c>
    </row>
    <row r="719" spans="2:81" x14ac:dyDescent="0.3">
      <c r="B719" t="s">
        <v>233</v>
      </c>
      <c r="C719" s="17">
        <v>7.9084903930885395E-2</v>
      </c>
      <c r="D719" s="17">
        <v>8.1864820549855499E-2</v>
      </c>
      <c r="E719" s="17">
        <v>7.5676100336768207E-2</v>
      </c>
      <c r="F719" s="17"/>
      <c r="G719" s="17">
        <v>9.8026037103059002E-2</v>
      </c>
      <c r="H719" s="17">
        <v>7.8039616661097697E-2</v>
      </c>
      <c r="I719" s="17">
        <v>7.1508237176356307E-2</v>
      </c>
      <c r="J719" s="17">
        <v>8.2727645110019801E-2</v>
      </c>
      <c r="K719" s="17">
        <v>9.3282280843195106E-2</v>
      </c>
      <c r="L719" s="17">
        <v>6.09679655201152E-2</v>
      </c>
      <c r="M719" s="17"/>
      <c r="N719" s="17">
        <v>7.7235851119139498E-2</v>
      </c>
      <c r="O719" s="17">
        <v>9.2199606812326307E-2</v>
      </c>
      <c r="P719" s="17">
        <v>7.5083999374375807E-2</v>
      </c>
      <c r="Q719" s="17">
        <v>7.1596512544090302E-2</v>
      </c>
      <c r="R719" s="17"/>
      <c r="S719" s="17">
        <v>8.0674231016062595E-2</v>
      </c>
      <c r="T719" s="17">
        <v>7.2366673194835904E-2</v>
      </c>
      <c r="U719" s="17">
        <v>6.8192379972704997E-2</v>
      </c>
      <c r="V719" s="17">
        <v>8.1363286292437706E-2</v>
      </c>
      <c r="W719" s="17">
        <v>8.6678220126136504E-2</v>
      </c>
      <c r="X719" s="17">
        <v>7.7656400947875306E-2</v>
      </c>
      <c r="Y719" s="17">
        <v>8.6081701724172996E-2</v>
      </c>
      <c r="Z719" s="17">
        <v>9.2657234716642195E-2</v>
      </c>
      <c r="AA719" s="17">
        <v>7.5588981500179606E-2</v>
      </c>
      <c r="AB719" s="17">
        <v>7.0421124544221197E-2</v>
      </c>
      <c r="AC719" s="17">
        <v>9.1428155576294995E-2</v>
      </c>
      <c r="AD719" s="17">
        <v>9.1382480775941105E-2</v>
      </c>
      <c r="AE719" s="17"/>
      <c r="AF719" s="17">
        <v>0</v>
      </c>
      <c r="AG719" s="17">
        <v>6.2612355885747498E-2</v>
      </c>
      <c r="AH719" s="17">
        <v>6.9220138331667402E-2</v>
      </c>
      <c r="AI719" s="17">
        <v>6.5110868881071801E-2</v>
      </c>
      <c r="AJ719" s="17">
        <v>6.9452868739317206E-2</v>
      </c>
      <c r="AK719" s="17">
        <v>9.8585529564398894E-2</v>
      </c>
      <c r="AL719" s="17">
        <v>8.0800337772218095E-2</v>
      </c>
      <c r="AM719" s="17">
        <v>8.1933664188985997E-2</v>
      </c>
      <c r="AN719" s="17">
        <v>0.100633932935948</v>
      </c>
      <c r="AO719" s="17">
        <v>8.7440377427892499E-2</v>
      </c>
      <c r="AP719" s="17">
        <v>6.9753702663667996E-2</v>
      </c>
      <c r="AQ719" s="17">
        <v>0.110098156592577</v>
      </c>
      <c r="AR719" s="17">
        <v>5.7595446221286699E-2</v>
      </c>
      <c r="AS719" s="17">
        <v>9.0552711874644101E-2</v>
      </c>
      <c r="AT719" s="17">
        <v>7.9131684969075106E-2</v>
      </c>
      <c r="AU719" s="17">
        <v>8.0312461168861704E-2</v>
      </c>
      <c r="AV719" s="17"/>
      <c r="AW719" s="17">
        <v>7.6084862588023106E-2</v>
      </c>
      <c r="AX719" s="17">
        <v>8.4020909658593504E-2</v>
      </c>
      <c r="AY719" s="17"/>
      <c r="AZ719" s="17">
        <v>8.0127274289571296E-2</v>
      </c>
      <c r="BA719" s="17">
        <v>7.8852746504896001E-2</v>
      </c>
      <c r="BB719" s="17"/>
      <c r="BC719" s="17">
        <v>9.8126685607100098E-2</v>
      </c>
      <c r="BD719" s="17">
        <v>6.4847626313372597E-2</v>
      </c>
      <c r="BE719" s="17"/>
      <c r="BF719" s="17">
        <v>0.144205861880143</v>
      </c>
      <c r="BG719" s="17">
        <v>7.3851934465777397E-2</v>
      </c>
      <c r="BH719" s="17"/>
      <c r="BI719" s="17">
        <v>4.8523522620593902E-2</v>
      </c>
      <c r="BJ719" s="17">
        <v>0.106615152164015</v>
      </c>
      <c r="BK719" s="17">
        <v>6.7523262484542004E-2</v>
      </c>
      <c r="BL719" s="17">
        <v>6.7308832954881603E-2</v>
      </c>
      <c r="BM719" s="17">
        <v>0.109676470542379</v>
      </c>
      <c r="BN719" s="17"/>
      <c r="BO719" s="17">
        <v>0.10507260106838801</v>
      </c>
      <c r="BP719" s="17">
        <v>4.8708024623474802E-2</v>
      </c>
      <c r="BQ719" s="17">
        <v>8.2897726495665305E-2</v>
      </c>
      <c r="BR719" s="17">
        <v>6.4402215225713697E-2</v>
      </c>
      <c r="BS719" s="17">
        <v>0.138000326603857</v>
      </c>
      <c r="BT719" s="17">
        <v>8.4008636992706706E-2</v>
      </c>
      <c r="BU719" s="17"/>
      <c r="BV719" s="17">
        <v>0.10746371201013701</v>
      </c>
      <c r="BW719" s="17">
        <v>0.10504130318975501</v>
      </c>
      <c r="BX719" s="17"/>
      <c r="BY719" s="17">
        <v>6.0474792704668302E-2</v>
      </c>
      <c r="BZ719" s="17"/>
      <c r="CA719" s="17">
        <v>0.11285149905844601</v>
      </c>
      <c r="CB719" s="17"/>
      <c r="CC719" s="17">
        <v>9.8792950876050903E-2</v>
      </c>
    </row>
    <row r="720" spans="2:81" x14ac:dyDescent="0.3">
      <c r="B720" t="s">
        <v>234</v>
      </c>
      <c r="C720" s="17">
        <v>2.2093703373880901E-2</v>
      </c>
      <c r="D720" s="17">
        <v>3.0719176733554399E-2</v>
      </c>
      <c r="E720" s="17">
        <v>1.27233315320702E-2</v>
      </c>
      <c r="F720" s="17"/>
      <c r="G720" s="17">
        <v>4.6199316273310198E-2</v>
      </c>
      <c r="H720" s="17">
        <v>2.1380569266236001E-2</v>
      </c>
      <c r="I720" s="17">
        <v>1.0257300898522399E-2</v>
      </c>
      <c r="J720" s="17">
        <v>1.46433776192667E-2</v>
      </c>
      <c r="K720" s="17">
        <v>2.8215095398377101E-2</v>
      </c>
      <c r="L720" s="17">
        <v>1.8106408292992201E-2</v>
      </c>
      <c r="M720" s="17"/>
      <c r="N720" s="17">
        <v>2.1057156982338399E-2</v>
      </c>
      <c r="O720" s="17">
        <v>2.30275978243435E-2</v>
      </c>
      <c r="P720" s="17">
        <v>1.52996866083459E-2</v>
      </c>
      <c r="Q720" s="17">
        <v>2.8398590960369601E-2</v>
      </c>
      <c r="R720" s="17"/>
      <c r="S720" s="17">
        <v>1.9011078316141499E-2</v>
      </c>
      <c r="T720" s="17">
        <v>2.3752343135716301E-2</v>
      </c>
      <c r="U720" s="17">
        <v>1.8328714685248999E-2</v>
      </c>
      <c r="V720" s="17">
        <v>2.9916099110846899E-2</v>
      </c>
      <c r="W720" s="17">
        <v>2.4238436312512102E-2</v>
      </c>
      <c r="X720" s="17">
        <v>2.0735946630679201E-2</v>
      </c>
      <c r="Y720" s="17">
        <v>3.0189992650516799E-2</v>
      </c>
      <c r="Z720" s="17">
        <v>1.9828025114700502E-2</v>
      </c>
      <c r="AA720" s="17">
        <v>8.6407741400989901E-3</v>
      </c>
      <c r="AB720" s="17">
        <v>2.7018063319093E-2</v>
      </c>
      <c r="AC720" s="17">
        <v>2.83432581171187E-2</v>
      </c>
      <c r="AD720" s="17">
        <v>2.04883085391174E-2</v>
      </c>
      <c r="AE720" s="17"/>
      <c r="AF720" s="17">
        <v>8.8927453862851502E-2</v>
      </c>
      <c r="AG720" s="17">
        <v>3.4656122360698899E-2</v>
      </c>
      <c r="AH720" s="17">
        <v>5.0876857478637398E-2</v>
      </c>
      <c r="AI720" s="17">
        <v>3.7703204500082202E-2</v>
      </c>
      <c r="AJ720" s="17">
        <v>1.06094352254984E-2</v>
      </c>
      <c r="AK720" s="17">
        <v>2.1851098171992801E-2</v>
      </c>
      <c r="AL720" s="17">
        <v>1.9443830117542901E-2</v>
      </c>
      <c r="AM720" s="17">
        <v>1.79803676714736E-2</v>
      </c>
      <c r="AN720" s="17">
        <v>5.5332541010242701E-3</v>
      </c>
      <c r="AO720" s="17">
        <v>1.2011475197507299E-2</v>
      </c>
      <c r="AP720" s="17">
        <v>1.7679855715987999E-2</v>
      </c>
      <c r="AQ720" s="17">
        <v>3.7728349929131599E-2</v>
      </c>
      <c r="AR720" s="17">
        <v>3.8042573397251499E-2</v>
      </c>
      <c r="AS720" s="17">
        <v>4.3240066728894702E-2</v>
      </c>
      <c r="AT720" s="17">
        <v>0</v>
      </c>
      <c r="AU720" s="17">
        <v>0</v>
      </c>
      <c r="AV720" s="17"/>
      <c r="AW720" s="17">
        <v>1.5215399638878401E-2</v>
      </c>
      <c r="AX720" s="17">
        <v>3.2253165676515302E-2</v>
      </c>
      <c r="AY720" s="17"/>
      <c r="AZ720" s="17">
        <v>1.6066060267445899E-2</v>
      </c>
      <c r="BA720" s="17">
        <v>2.34361840926696E-2</v>
      </c>
      <c r="BB720" s="17"/>
      <c r="BC720" s="17">
        <v>2.0290372487997099E-2</v>
      </c>
      <c r="BD720" s="17">
        <v>2.3754060369771401E-2</v>
      </c>
      <c r="BE720" s="17"/>
      <c r="BF720" s="17">
        <v>0</v>
      </c>
      <c r="BG720" s="17">
        <v>2.3869102243423999E-2</v>
      </c>
      <c r="BH720" s="17"/>
      <c r="BI720" s="17">
        <v>9.5877491559144302E-3</v>
      </c>
      <c r="BJ720" s="17">
        <v>2.42882560829774E-2</v>
      </c>
      <c r="BK720" s="17">
        <v>2.3397115929179101E-2</v>
      </c>
      <c r="BL720" s="17">
        <v>1.8209100648733101E-2</v>
      </c>
      <c r="BM720" s="17">
        <v>4.4567497843799299E-2</v>
      </c>
      <c r="BN720" s="17"/>
      <c r="BO720" s="17">
        <v>2.39077234967684E-2</v>
      </c>
      <c r="BP720" s="17">
        <v>4.2761830098049496E-3</v>
      </c>
      <c r="BQ720" s="17">
        <v>2.69532281737421E-2</v>
      </c>
      <c r="BR720" s="17">
        <v>2.4020955480520301E-2</v>
      </c>
      <c r="BS720" s="17">
        <v>6.0373324073147397E-2</v>
      </c>
      <c r="BT720" s="17">
        <v>8.4069718713196701E-3</v>
      </c>
      <c r="BU720" s="17"/>
      <c r="BV720" s="17">
        <v>1.78309861084875E-2</v>
      </c>
      <c r="BW720" s="17">
        <v>3.6264745157165497E-2</v>
      </c>
      <c r="BX720" s="17"/>
      <c r="BY720" s="17">
        <v>1.02811307741627E-2</v>
      </c>
      <c r="BZ720" s="17"/>
      <c r="CA720" s="17">
        <v>3.0958798471184799E-2</v>
      </c>
      <c r="CB720" s="17"/>
      <c r="CC720" s="17">
        <v>2.63251907727407E-2</v>
      </c>
    </row>
    <row r="721" spans="2:81" x14ac:dyDescent="0.3">
      <c r="B721" t="s">
        <v>92</v>
      </c>
      <c r="C721" s="17">
        <v>7.59917670574939E-2</v>
      </c>
      <c r="D721" s="17">
        <v>5.3200433722360503E-2</v>
      </c>
      <c r="E721" s="17">
        <v>9.8545294879715195E-2</v>
      </c>
      <c r="F721" s="17"/>
      <c r="G721" s="17">
        <v>8.8621479878009293E-2</v>
      </c>
      <c r="H721" s="17">
        <v>5.23905311302316E-2</v>
      </c>
      <c r="I721" s="17">
        <v>6.6671093437491405E-2</v>
      </c>
      <c r="J721" s="17">
        <v>8.9738410421439499E-2</v>
      </c>
      <c r="K721" s="17">
        <v>7.2401704432370706E-2</v>
      </c>
      <c r="L721" s="17">
        <v>8.5557562085164199E-2</v>
      </c>
      <c r="M721" s="17"/>
      <c r="N721" s="17">
        <v>7.0989690648207704E-2</v>
      </c>
      <c r="O721" s="17">
        <v>6.55350506590133E-2</v>
      </c>
      <c r="P721" s="17">
        <v>7.0577533573027706E-2</v>
      </c>
      <c r="Q721" s="17">
        <v>9.7639903688088794E-2</v>
      </c>
      <c r="R721" s="17"/>
      <c r="S721" s="17">
        <v>7.1258594657469407E-2</v>
      </c>
      <c r="T721" s="17">
        <v>6.5805641938066706E-2</v>
      </c>
      <c r="U721" s="17">
        <v>7.0647865726558401E-2</v>
      </c>
      <c r="V721" s="17">
        <v>0.10841256964227799</v>
      </c>
      <c r="W721" s="17">
        <v>9.6029220925273898E-2</v>
      </c>
      <c r="X721" s="17">
        <v>0.108867876204123</v>
      </c>
      <c r="Y721" s="17">
        <v>2.82951640266462E-2</v>
      </c>
      <c r="Z721" s="17">
        <v>5.8247032638082299E-2</v>
      </c>
      <c r="AA721" s="17">
        <v>7.4573971274921297E-2</v>
      </c>
      <c r="AB721" s="17">
        <v>7.4201650118132206E-2</v>
      </c>
      <c r="AC721" s="17">
        <v>3.4554113547755498E-2</v>
      </c>
      <c r="AD721" s="17">
        <v>0.144408515628518</v>
      </c>
      <c r="AE721" s="17"/>
      <c r="AF721" s="17">
        <v>9.0347383092131098E-2</v>
      </c>
      <c r="AG721" s="17">
        <v>7.7378240013952299E-2</v>
      </c>
      <c r="AH721" s="17">
        <v>0.16725969102281199</v>
      </c>
      <c r="AI721" s="17">
        <v>9.12172032841254E-2</v>
      </c>
      <c r="AJ721" s="17">
        <v>8.8844007930952207E-2</v>
      </c>
      <c r="AK721" s="17">
        <v>4.0234497323108902E-2</v>
      </c>
      <c r="AL721" s="17">
        <v>7.9135595069557793E-2</v>
      </c>
      <c r="AM721" s="17">
        <v>0.12666412921949699</v>
      </c>
      <c r="AN721" s="17">
        <v>3.6826742527135602E-2</v>
      </c>
      <c r="AO721" s="17">
        <v>5.3851035444451301E-2</v>
      </c>
      <c r="AP721" s="17">
        <v>7.2463108708904003E-2</v>
      </c>
      <c r="AQ721" s="17">
        <v>3.5229946620421997E-2</v>
      </c>
      <c r="AR721" s="17">
        <v>3.2933310345472901E-2</v>
      </c>
      <c r="AS721" s="17">
        <v>6.0110045696140299E-2</v>
      </c>
      <c r="AT721" s="17">
        <v>3.0700010475288399E-2</v>
      </c>
      <c r="AU721" s="17">
        <v>1.05189130279647E-2</v>
      </c>
      <c r="AV721" s="17"/>
      <c r="AW721" s="17">
        <v>6.7616869689493597E-2</v>
      </c>
      <c r="AX721" s="17">
        <v>8.8718608136310398E-2</v>
      </c>
      <c r="AY721" s="17"/>
      <c r="AZ721" s="17">
        <v>7.6007769092938895E-2</v>
      </c>
      <c r="BA721" s="17">
        <v>7.5988203073417998E-2</v>
      </c>
      <c r="BB721" s="17"/>
      <c r="BC721" s="17">
        <v>7.6390340642374405E-2</v>
      </c>
      <c r="BD721" s="17">
        <v>7.7175543854203693E-2</v>
      </c>
      <c r="BE721" s="17"/>
      <c r="BF721" s="17">
        <v>3.3195118303757501E-2</v>
      </c>
      <c r="BG721" s="17">
        <v>7.9430806702945E-2</v>
      </c>
      <c r="BH721" s="17"/>
      <c r="BI721" s="17">
        <v>4.7497316201629697E-2</v>
      </c>
      <c r="BJ721" s="17">
        <v>5.7480889638696901E-2</v>
      </c>
      <c r="BK721" s="17">
        <v>0.107145467971121</v>
      </c>
      <c r="BL721" s="17">
        <v>6.3817404034786099E-2</v>
      </c>
      <c r="BM721" s="17">
        <v>0.10445209256693</v>
      </c>
      <c r="BN721" s="17"/>
      <c r="BO721" s="17">
        <v>5.2771232018397701E-2</v>
      </c>
      <c r="BP721" s="17">
        <v>3.6680059529672598E-2</v>
      </c>
      <c r="BQ721" s="17">
        <v>8.3600022340387603E-2</v>
      </c>
      <c r="BR721" s="17">
        <v>5.3743303988801901E-2</v>
      </c>
      <c r="BS721" s="17">
        <v>8.5060548519207094E-2</v>
      </c>
      <c r="BT721" s="17">
        <v>0.15943145909166101</v>
      </c>
      <c r="BU721" s="17"/>
      <c r="BV721" s="17">
        <v>5.3182610234073599E-2</v>
      </c>
      <c r="BW721" s="17">
        <v>6.5453035225089995E-2</v>
      </c>
      <c r="BX721" s="17"/>
      <c r="BY721" s="17">
        <v>2.8886832096997599E-2</v>
      </c>
      <c r="BZ721" s="17"/>
      <c r="CA721" s="17">
        <v>5.4482226232177002E-2</v>
      </c>
      <c r="CB721" s="17"/>
      <c r="CC721" s="17">
        <v>5.8035594560150401E-2</v>
      </c>
    </row>
    <row r="722" spans="2:81" x14ac:dyDescent="0.3">
      <c r="B722" t="s">
        <v>192</v>
      </c>
      <c r="C722" s="17">
        <v>0.55526122085055296</v>
      </c>
      <c r="D722" s="17">
        <v>0.60185187607571</v>
      </c>
      <c r="E722" s="17">
        <v>0.51005711311967505</v>
      </c>
      <c r="F722" s="17"/>
      <c r="G722" s="17">
        <v>0.51592329391029701</v>
      </c>
      <c r="H722" s="17">
        <v>0.57723379004035102</v>
      </c>
      <c r="I722" s="17">
        <v>0.55669946682489801</v>
      </c>
      <c r="J722" s="17">
        <v>0.54854610227560696</v>
      </c>
      <c r="K722" s="17">
        <v>0.543135472268366</v>
      </c>
      <c r="L722" s="17">
        <v>0.57606410977533495</v>
      </c>
      <c r="M722" s="17"/>
      <c r="N722" s="17">
        <v>0.56735927749271198</v>
      </c>
      <c r="O722" s="17">
        <v>0.55509787338408001</v>
      </c>
      <c r="P722" s="17">
        <v>0.56590433525906503</v>
      </c>
      <c r="Q722" s="17">
        <v>0.53121569171264704</v>
      </c>
      <c r="R722" s="17"/>
      <c r="S722" s="17">
        <v>0.56908432182970703</v>
      </c>
      <c r="T722" s="17">
        <v>0.56401787949256199</v>
      </c>
      <c r="U722" s="17">
        <v>0.55378285817347705</v>
      </c>
      <c r="V722" s="17">
        <v>0.56058869076354101</v>
      </c>
      <c r="W722" s="17">
        <v>0.50840266777162402</v>
      </c>
      <c r="X722" s="17">
        <v>0.55340424671638</v>
      </c>
      <c r="Y722" s="17">
        <v>0.57600992878656998</v>
      </c>
      <c r="Z722" s="17">
        <v>0.54715476281234499</v>
      </c>
      <c r="AA722" s="17">
        <v>0.56924696151217202</v>
      </c>
      <c r="AB722" s="17">
        <v>0.52149547213138003</v>
      </c>
      <c r="AC722" s="17">
        <v>0.59109245622589801</v>
      </c>
      <c r="AD722" s="17">
        <v>0.50102788808565502</v>
      </c>
      <c r="AE722" s="17"/>
      <c r="AF722" s="17">
        <v>0.82072516304501697</v>
      </c>
      <c r="AG722" s="17">
        <v>0.50912620272401599</v>
      </c>
      <c r="AH722" s="17">
        <v>0.36768774409957</v>
      </c>
      <c r="AI722" s="17">
        <v>0.58575221958774604</v>
      </c>
      <c r="AJ722" s="17">
        <v>0.53036814323641002</v>
      </c>
      <c r="AK722" s="17">
        <v>0.53099664952023995</v>
      </c>
      <c r="AL722" s="17">
        <v>0.55263864558869402</v>
      </c>
      <c r="AM722" s="17">
        <v>0.55156320036180395</v>
      </c>
      <c r="AN722" s="17">
        <v>0.55649036159860898</v>
      </c>
      <c r="AO722" s="17">
        <v>0.56568119707303099</v>
      </c>
      <c r="AP722" s="17">
        <v>0.63276323300663595</v>
      </c>
      <c r="AQ722" s="17">
        <v>0.552296759105805</v>
      </c>
      <c r="AR722" s="17">
        <v>0.54128853806602795</v>
      </c>
      <c r="AS722" s="17">
        <v>0.64237806111366602</v>
      </c>
      <c r="AT722" s="17">
        <v>0.62363102479369203</v>
      </c>
      <c r="AU722" s="17">
        <v>0.76431327388447401</v>
      </c>
      <c r="AV722" s="17"/>
      <c r="AW722" s="17">
        <v>0.56361891089052996</v>
      </c>
      <c r="AX722" s="17">
        <v>0.54332766113441999</v>
      </c>
      <c r="AY722" s="17"/>
      <c r="AZ722" s="17">
        <v>0.49861817340154602</v>
      </c>
      <c r="BA722" s="17">
        <v>0.56787679840067995</v>
      </c>
      <c r="BB722" s="17"/>
      <c r="BC722" s="17">
        <v>0.51157438435329605</v>
      </c>
      <c r="BD722" s="17">
        <v>0.58405827794835696</v>
      </c>
      <c r="BE722" s="17"/>
      <c r="BF722" s="17">
        <v>0.55898823840271294</v>
      </c>
      <c r="BG722" s="17">
        <v>0.55496172634585605</v>
      </c>
      <c r="BH722" s="17"/>
      <c r="BI722" s="17">
        <v>0.70042222639149898</v>
      </c>
      <c r="BJ722" s="17">
        <v>0.51441402204344999</v>
      </c>
      <c r="BK722" s="17">
        <v>0.53257012635277101</v>
      </c>
      <c r="BL722" s="17">
        <v>0.59628601929484104</v>
      </c>
      <c r="BM722" s="17">
        <v>0.45592640703009202</v>
      </c>
      <c r="BN722" s="17"/>
      <c r="BO722" s="17">
        <v>0.50849881406247399</v>
      </c>
      <c r="BP722" s="17">
        <v>0.69263274463885605</v>
      </c>
      <c r="BQ722" s="17">
        <v>0.53340887744245302</v>
      </c>
      <c r="BR722" s="17">
        <v>0.61183103631906599</v>
      </c>
      <c r="BS722" s="17">
        <v>0.42740510862091502</v>
      </c>
      <c r="BT722" s="17">
        <v>0.50792471971564601</v>
      </c>
      <c r="BU722" s="17"/>
      <c r="BV722" s="17">
        <v>0.51569831547854605</v>
      </c>
      <c r="BW722" s="17">
        <v>0.51203200513007197</v>
      </c>
      <c r="BX722" s="17"/>
      <c r="BY722" s="17">
        <v>0.62286508824769304</v>
      </c>
      <c r="BZ722" s="17"/>
      <c r="CA722" s="17">
        <v>0.54201407464140805</v>
      </c>
      <c r="CB722" s="17"/>
      <c r="CC722" s="17">
        <v>0.53689526261323595</v>
      </c>
    </row>
    <row r="723" spans="2:81" x14ac:dyDescent="0.3">
      <c r="B723" t="s">
        <v>193</v>
      </c>
      <c r="C723" s="17">
        <v>0.10117860730476599</v>
      </c>
      <c r="D723" s="17">
        <v>0.11258399728341</v>
      </c>
      <c r="E723" s="17">
        <v>8.8399431868838405E-2</v>
      </c>
      <c r="F723" s="17"/>
      <c r="G723" s="17">
        <v>0.14422535337636899</v>
      </c>
      <c r="H723" s="17">
        <v>9.9420185927333704E-2</v>
      </c>
      <c r="I723" s="17">
        <v>8.1765538074878796E-2</v>
      </c>
      <c r="J723" s="17">
        <v>9.7371022729286494E-2</v>
      </c>
      <c r="K723" s="17">
        <v>0.121497376241572</v>
      </c>
      <c r="L723" s="17">
        <v>7.9074373813107404E-2</v>
      </c>
      <c r="M723" s="17"/>
      <c r="N723" s="17">
        <v>9.8293008101477897E-2</v>
      </c>
      <c r="O723" s="17">
        <v>0.11522720463666999</v>
      </c>
      <c r="P723" s="17">
        <v>9.0383685982721701E-2</v>
      </c>
      <c r="Q723" s="17">
        <v>9.9995103504459906E-2</v>
      </c>
      <c r="R723" s="17"/>
      <c r="S723" s="17">
        <v>9.9685309332204097E-2</v>
      </c>
      <c r="T723" s="17">
        <v>9.6119016330552198E-2</v>
      </c>
      <c r="U723" s="17">
        <v>8.6521094657954004E-2</v>
      </c>
      <c r="V723" s="17">
        <v>0.111279385403285</v>
      </c>
      <c r="W723" s="17">
        <v>0.11091665643864899</v>
      </c>
      <c r="X723" s="17">
        <v>9.8392347578554501E-2</v>
      </c>
      <c r="Y723" s="17">
        <v>0.11627169437469</v>
      </c>
      <c r="Z723" s="17">
        <v>0.112485259831343</v>
      </c>
      <c r="AA723" s="17">
        <v>8.4229755640278597E-2</v>
      </c>
      <c r="AB723" s="17">
        <v>9.7439187863314194E-2</v>
      </c>
      <c r="AC723" s="17">
        <v>0.119771413693414</v>
      </c>
      <c r="AD723" s="17">
        <v>0.111870789315059</v>
      </c>
      <c r="AE723" s="17"/>
      <c r="AF723" s="17">
        <v>8.8927453862851502E-2</v>
      </c>
      <c r="AG723" s="17">
        <v>9.7268478246446397E-2</v>
      </c>
      <c r="AH723" s="17">
        <v>0.120096995810305</v>
      </c>
      <c r="AI723" s="17">
        <v>0.102814073381154</v>
      </c>
      <c r="AJ723" s="17">
        <v>8.0062303964815604E-2</v>
      </c>
      <c r="AK723" s="17">
        <v>0.12043662773639199</v>
      </c>
      <c r="AL723" s="17">
        <v>0.100244167889761</v>
      </c>
      <c r="AM723" s="17">
        <v>9.9914031860459607E-2</v>
      </c>
      <c r="AN723" s="17">
        <v>0.106167187036972</v>
      </c>
      <c r="AO723" s="17">
        <v>9.9451852625399698E-2</v>
      </c>
      <c r="AP723" s="17">
        <v>8.7433558379655996E-2</v>
      </c>
      <c r="AQ723" s="17">
        <v>0.14782650652170901</v>
      </c>
      <c r="AR723" s="17">
        <v>9.56380196185381E-2</v>
      </c>
      <c r="AS723" s="17">
        <v>0.133792778603539</v>
      </c>
      <c r="AT723" s="17">
        <v>7.9131684969075106E-2</v>
      </c>
      <c r="AU723" s="17">
        <v>8.0312461168861704E-2</v>
      </c>
      <c r="AV723" s="17"/>
      <c r="AW723" s="17">
        <v>9.1300262226901394E-2</v>
      </c>
      <c r="AX723" s="17">
        <v>0.116274075335109</v>
      </c>
      <c r="AY723" s="17"/>
      <c r="AZ723" s="17">
        <v>9.6193334557017202E-2</v>
      </c>
      <c r="BA723" s="17">
        <v>0.102288930597566</v>
      </c>
      <c r="BB723" s="17"/>
      <c r="BC723" s="17">
        <v>0.11841705809509701</v>
      </c>
      <c r="BD723" s="17">
        <v>8.8601686683143999E-2</v>
      </c>
      <c r="BE723" s="17"/>
      <c r="BF723" s="17">
        <v>0.144205861880143</v>
      </c>
      <c r="BG723" s="17">
        <v>9.7721036709201403E-2</v>
      </c>
      <c r="BH723" s="17"/>
      <c r="BI723" s="17">
        <v>5.8111271776508398E-2</v>
      </c>
      <c r="BJ723" s="17">
        <v>0.13090340824699301</v>
      </c>
      <c r="BK723" s="17">
        <v>9.0920378413721095E-2</v>
      </c>
      <c r="BL723" s="17">
        <v>8.5517933603614704E-2</v>
      </c>
      <c r="BM723" s="17">
        <v>0.15424396838617799</v>
      </c>
      <c r="BN723" s="17"/>
      <c r="BO723" s="17">
        <v>0.12898032456515601</v>
      </c>
      <c r="BP723" s="17">
        <v>5.2984207633279802E-2</v>
      </c>
      <c r="BQ723" s="17">
        <v>0.109850954669407</v>
      </c>
      <c r="BR723" s="17">
        <v>8.8423170706233997E-2</v>
      </c>
      <c r="BS723" s="17">
        <v>0.19837365067700399</v>
      </c>
      <c r="BT723" s="17">
        <v>9.2415608864026305E-2</v>
      </c>
      <c r="BU723" s="17"/>
      <c r="BV723" s="17">
        <v>0.12529469811862401</v>
      </c>
      <c r="BW723" s="17">
        <v>0.14130604834692101</v>
      </c>
      <c r="BX723" s="17"/>
      <c r="BY723" s="17">
        <v>7.0755923478831001E-2</v>
      </c>
      <c r="BZ723" s="17"/>
      <c r="CA723" s="17">
        <v>0.14381029752963101</v>
      </c>
      <c r="CB723" s="17"/>
      <c r="CC723" s="17">
        <v>0.12511814164879201</v>
      </c>
    </row>
    <row r="724" spans="2:81" x14ac:dyDescent="0.3">
      <c r="B724" t="s">
        <v>194</v>
      </c>
      <c r="C724" s="17">
        <v>0.454082613545786</v>
      </c>
      <c r="D724" s="17">
        <v>0.48926787879229999</v>
      </c>
      <c r="E724" s="17">
        <v>0.42165768125083702</v>
      </c>
      <c r="F724" s="17"/>
      <c r="G724" s="17">
        <v>0.37169794053392802</v>
      </c>
      <c r="H724" s="17">
        <v>0.47781360411301699</v>
      </c>
      <c r="I724" s="17">
        <v>0.474933928750019</v>
      </c>
      <c r="J724" s="17">
        <v>0.45117507954632002</v>
      </c>
      <c r="K724" s="17">
        <v>0.42163809602679397</v>
      </c>
      <c r="L724" s="17">
        <v>0.49698973596222801</v>
      </c>
      <c r="M724" s="17"/>
      <c r="N724" s="17">
        <v>0.46906626939123403</v>
      </c>
      <c r="O724" s="17">
        <v>0.43987066874740999</v>
      </c>
      <c r="P724" s="17">
        <v>0.47552064927634402</v>
      </c>
      <c r="Q724" s="17">
        <v>0.43122058820818698</v>
      </c>
      <c r="R724" s="17"/>
      <c r="S724" s="17">
        <v>0.46939901249750299</v>
      </c>
      <c r="T724" s="17">
        <v>0.46789886316201001</v>
      </c>
      <c r="U724" s="17">
        <v>0.46726176351552301</v>
      </c>
      <c r="V724" s="17">
        <v>0.44930930536025598</v>
      </c>
      <c r="W724" s="17">
        <v>0.39748601133297501</v>
      </c>
      <c r="X724" s="17">
        <v>0.45501189913782603</v>
      </c>
      <c r="Y724" s="17">
        <v>0.459738234411881</v>
      </c>
      <c r="Z724" s="17">
        <v>0.43466950298100199</v>
      </c>
      <c r="AA724" s="17">
        <v>0.48501720587189301</v>
      </c>
      <c r="AB724" s="17">
        <v>0.42405628426806602</v>
      </c>
      <c r="AC724" s="17">
        <v>0.47132104253248402</v>
      </c>
      <c r="AD724" s="17">
        <v>0.38915709877059701</v>
      </c>
      <c r="AE724" s="17"/>
      <c r="AF724" s="17">
        <v>0.73179770918216602</v>
      </c>
      <c r="AG724" s="17">
        <v>0.41185772447756902</v>
      </c>
      <c r="AH724" s="17">
        <v>0.247590748289265</v>
      </c>
      <c r="AI724" s="17">
        <v>0.48293814620659198</v>
      </c>
      <c r="AJ724" s="17">
        <v>0.45030583927159501</v>
      </c>
      <c r="AK724" s="17">
        <v>0.41056002178384798</v>
      </c>
      <c r="AL724" s="17">
        <v>0.45239447769893298</v>
      </c>
      <c r="AM724" s="17">
        <v>0.45164916850134401</v>
      </c>
      <c r="AN724" s="17">
        <v>0.45032317456163701</v>
      </c>
      <c r="AO724" s="17">
        <v>0.46622934444763098</v>
      </c>
      <c r="AP724" s="17">
        <v>0.54532967462698001</v>
      </c>
      <c r="AQ724" s="17">
        <v>0.40447025258409602</v>
      </c>
      <c r="AR724" s="17">
        <v>0.44565051844748998</v>
      </c>
      <c r="AS724" s="17">
        <v>0.50858528251012702</v>
      </c>
      <c r="AT724" s="17">
        <v>0.54449933982461696</v>
      </c>
      <c r="AU724" s="17">
        <v>0.68400081271561197</v>
      </c>
      <c r="AV724" s="17"/>
      <c r="AW724" s="17">
        <v>0.47231864866362799</v>
      </c>
      <c r="AX724" s="17">
        <v>0.42705358579931102</v>
      </c>
      <c r="AY724" s="17"/>
      <c r="AZ724" s="17">
        <v>0.40242483884452901</v>
      </c>
      <c r="BA724" s="17">
        <v>0.46558786780311501</v>
      </c>
      <c r="BB724" s="17"/>
      <c r="BC724" s="17">
        <v>0.39315732625819899</v>
      </c>
      <c r="BD724" s="17">
        <v>0.49545659126521302</v>
      </c>
      <c r="BE724" s="17"/>
      <c r="BF724" s="17">
        <v>0.41478237652257</v>
      </c>
      <c r="BG724" s="17">
        <v>0.45724068963665498</v>
      </c>
      <c r="BH724" s="17"/>
      <c r="BI724" s="17">
        <v>0.64231095461499099</v>
      </c>
      <c r="BJ724" s="17">
        <v>0.38351061379645701</v>
      </c>
      <c r="BK724" s="17">
        <v>0.44164974793904999</v>
      </c>
      <c r="BL724" s="17">
        <v>0.510768085691226</v>
      </c>
      <c r="BM724" s="17">
        <v>0.30168243864391397</v>
      </c>
      <c r="BN724" s="17"/>
      <c r="BO724" s="17">
        <v>0.37951848949731798</v>
      </c>
      <c r="BP724" s="17">
        <v>0.639648537005577</v>
      </c>
      <c r="BQ724" s="17">
        <v>0.42355792277304499</v>
      </c>
      <c r="BR724" s="17">
        <v>0.52340786561283204</v>
      </c>
      <c r="BS724" s="17">
        <v>0.22903145794391</v>
      </c>
      <c r="BT724" s="17">
        <v>0.41550911085162001</v>
      </c>
      <c r="BU724" s="17"/>
      <c r="BV724" s="17">
        <v>0.39040361735992102</v>
      </c>
      <c r="BW724" s="17">
        <v>0.37072595678315101</v>
      </c>
      <c r="BX724" s="17"/>
      <c r="BY724" s="17">
        <v>0.55210916476886196</v>
      </c>
      <c r="BZ724" s="17"/>
      <c r="CA724" s="17">
        <v>0.39820377711177801</v>
      </c>
      <c r="CB724" s="17"/>
      <c r="CC724" s="17">
        <v>0.41177712096444502</v>
      </c>
    </row>
    <row r="725" spans="2:81" x14ac:dyDescent="0.3">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row>
    <row r="726" spans="2:81" x14ac:dyDescent="0.3">
      <c r="B726" s="6" t="s">
        <v>315</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row>
    <row r="727" spans="2:81" x14ac:dyDescent="0.3">
      <c r="B727" s="24" t="s">
        <v>94</v>
      </c>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row>
    <row r="728" spans="2:81" x14ac:dyDescent="0.3">
      <c r="B728" t="s">
        <v>230</v>
      </c>
      <c r="C728" s="17">
        <v>0.20761071073648099</v>
      </c>
      <c r="D728" s="17">
        <v>0.22688562442434701</v>
      </c>
      <c r="E728" s="17">
        <v>0.18668408981981399</v>
      </c>
      <c r="F728" s="17"/>
      <c r="G728" s="17">
        <v>0.24829658851293199</v>
      </c>
      <c r="H728" s="17">
        <v>0.28496964499745098</v>
      </c>
      <c r="I728" s="17">
        <v>0.26451255282975999</v>
      </c>
      <c r="J728" s="17">
        <v>0.18405001723807801</v>
      </c>
      <c r="K728" s="17">
        <v>0.16617912572284699</v>
      </c>
      <c r="L728" s="17">
        <v>0.118335927969765</v>
      </c>
      <c r="M728" s="17"/>
      <c r="N728" s="17">
        <v>0.22268508463974199</v>
      </c>
      <c r="O728" s="17">
        <v>0.192363743566969</v>
      </c>
      <c r="P728" s="17">
        <v>0.19957416621849799</v>
      </c>
      <c r="Q728" s="17">
        <v>0.213559342038703</v>
      </c>
      <c r="R728" s="17"/>
      <c r="S728" s="17">
        <v>0.28330757746525898</v>
      </c>
      <c r="T728" s="17">
        <v>0.16726036731667701</v>
      </c>
      <c r="U728" s="17">
        <v>0.157706507755766</v>
      </c>
      <c r="V728" s="17">
        <v>0.26693782668153399</v>
      </c>
      <c r="W728" s="17">
        <v>0.18458814549483399</v>
      </c>
      <c r="X728" s="17">
        <v>0.23709958716568699</v>
      </c>
      <c r="Y728" s="17">
        <v>0.137982912119782</v>
      </c>
      <c r="Z728" s="17">
        <v>0.212146485627871</v>
      </c>
      <c r="AA728" s="17">
        <v>0.200574275291347</v>
      </c>
      <c r="AB728" s="17">
        <v>0.24786198732842901</v>
      </c>
      <c r="AC728" s="17">
        <v>0.15272930617966199</v>
      </c>
      <c r="AD728" s="17">
        <v>0.12510398009901799</v>
      </c>
      <c r="AE728" s="17"/>
      <c r="AF728" s="17">
        <v>0.51512484679552295</v>
      </c>
      <c r="AG728" s="17">
        <v>0.26260977949917702</v>
      </c>
      <c r="AH728" s="17">
        <v>0.241877350504936</v>
      </c>
      <c r="AI728" s="17">
        <v>0.172811929738861</v>
      </c>
      <c r="AJ728" s="17">
        <v>0.24585629350795299</v>
      </c>
      <c r="AK728" s="17">
        <v>0.15172594847386101</v>
      </c>
      <c r="AL728" s="17">
        <v>0.197332910791858</v>
      </c>
      <c r="AM728" s="17">
        <v>0.22683049448208101</v>
      </c>
      <c r="AN728" s="17">
        <v>0.105947406646147</v>
      </c>
      <c r="AO728" s="17">
        <v>0.31826033636506401</v>
      </c>
      <c r="AP728" s="17">
        <v>0.17001302655556799</v>
      </c>
      <c r="AQ728" s="17">
        <v>0.19871738573859399</v>
      </c>
      <c r="AR728" s="17">
        <v>0.22639485484674901</v>
      </c>
      <c r="AS728" s="17">
        <v>0.19267880671669399</v>
      </c>
      <c r="AT728" s="17">
        <v>0.17437040738678899</v>
      </c>
      <c r="AU728" s="17">
        <v>0.34959896358996301</v>
      </c>
      <c r="AV728" s="17"/>
      <c r="AW728" s="17">
        <v>0.21515615908929001</v>
      </c>
      <c r="AX728" s="17">
        <v>0.19679091741367899</v>
      </c>
      <c r="AY728" s="17"/>
      <c r="AZ728" s="17">
        <v>0.23179917968017599</v>
      </c>
      <c r="BA728" s="17">
        <v>0.20222343869655801</v>
      </c>
      <c r="BB728" s="17"/>
      <c r="BC728" s="17">
        <v>0.25675713952885798</v>
      </c>
      <c r="BD728" s="17">
        <v>0.17200336817366399</v>
      </c>
      <c r="BE728" s="17"/>
      <c r="BF728" s="17">
        <v>0.26539073497550097</v>
      </c>
      <c r="BG728" s="17">
        <v>0.20296764171449899</v>
      </c>
      <c r="BH728" s="17"/>
      <c r="BI728" s="17">
        <v>0.15824244710629401</v>
      </c>
      <c r="BJ728" s="17">
        <v>0.264792562703346</v>
      </c>
      <c r="BK728" s="17">
        <v>0.20108992255597</v>
      </c>
      <c r="BL728" s="17">
        <v>0.142668792723052</v>
      </c>
      <c r="BM728" s="17">
        <v>0.26261356021299498</v>
      </c>
      <c r="BN728" s="17"/>
      <c r="BO728" s="17">
        <v>0.27949908938489099</v>
      </c>
      <c r="BP728" s="17">
        <v>0.16491966334900099</v>
      </c>
      <c r="BQ728" s="17">
        <v>0.21203470999082399</v>
      </c>
      <c r="BR728" s="17">
        <v>0.183575543415292</v>
      </c>
      <c r="BS728" s="17">
        <v>0.28194225547722701</v>
      </c>
      <c r="BT728" s="17">
        <v>0.1048616881162</v>
      </c>
      <c r="BU728" s="17"/>
      <c r="BV728" s="17">
        <v>0.27224940294934502</v>
      </c>
      <c r="BW728" s="17">
        <v>0.250962141164988</v>
      </c>
      <c r="BX728" s="17"/>
      <c r="BY728" s="17">
        <v>0.25057595532855498</v>
      </c>
      <c r="BZ728" s="17"/>
      <c r="CA728" s="17">
        <v>0.29515466741503799</v>
      </c>
      <c r="CB728" s="17"/>
      <c r="CC728" s="17">
        <v>0.27763145751849599</v>
      </c>
    </row>
    <row r="729" spans="2:81" x14ac:dyDescent="0.3">
      <c r="B729" t="s">
        <v>231</v>
      </c>
      <c r="C729" s="17">
        <v>0.37631822793480302</v>
      </c>
      <c r="D729" s="17">
        <v>0.36996671068007297</v>
      </c>
      <c r="E729" s="17">
        <v>0.38298517947322303</v>
      </c>
      <c r="F729" s="17"/>
      <c r="G729" s="17">
        <v>0.40634106940006398</v>
      </c>
      <c r="H729" s="17">
        <v>0.37341402167650001</v>
      </c>
      <c r="I729" s="17">
        <v>0.37309194155792202</v>
      </c>
      <c r="J729" s="17">
        <v>0.378557590433587</v>
      </c>
      <c r="K729" s="17">
        <v>0.33805094173428601</v>
      </c>
      <c r="L729" s="17">
        <v>0.385069698251507</v>
      </c>
      <c r="M729" s="17"/>
      <c r="N729" s="17">
        <v>0.35913854161630199</v>
      </c>
      <c r="O729" s="17">
        <v>0.39361135560382599</v>
      </c>
      <c r="P729" s="17">
        <v>0.37640780247601002</v>
      </c>
      <c r="Q729" s="17">
        <v>0.377751614106897</v>
      </c>
      <c r="R729" s="17"/>
      <c r="S729" s="17">
        <v>0.32449328602496202</v>
      </c>
      <c r="T729" s="17">
        <v>0.42119271142681902</v>
      </c>
      <c r="U729" s="17">
        <v>0.39969542353425702</v>
      </c>
      <c r="V729" s="17">
        <v>0.26149257989034402</v>
      </c>
      <c r="W729" s="17">
        <v>0.40992538464623302</v>
      </c>
      <c r="X729" s="17">
        <v>0.369748385856426</v>
      </c>
      <c r="Y729" s="17">
        <v>0.376942206407748</v>
      </c>
      <c r="Z729" s="17">
        <v>0.337923586544013</v>
      </c>
      <c r="AA729" s="17">
        <v>0.433504657729953</v>
      </c>
      <c r="AB729" s="17">
        <v>0.408558230330335</v>
      </c>
      <c r="AC729" s="17">
        <v>0.41501823054895698</v>
      </c>
      <c r="AD729" s="17">
        <v>0.32599061236698601</v>
      </c>
      <c r="AE729" s="17"/>
      <c r="AF729" s="17">
        <v>0.29010458885042001</v>
      </c>
      <c r="AG729" s="17">
        <v>0.33919476304785301</v>
      </c>
      <c r="AH729" s="17">
        <v>0.32773039068211401</v>
      </c>
      <c r="AI729" s="17">
        <v>0.40226083613535402</v>
      </c>
      <c r="AJ729" s="17">
        <v>0.35758251582563799</v>
      </c>
      <c r="AK729" s="17">
        <v>0.44632887676094102</v>
      </c>
      <c r="AL729" s="17">
        <v>0.39114992133516902</v>
      </c>
      <c r="AM729" s="17">
        <v>0.33534803708634497</v>
      </c>
      <c r="AN729" s="17">
        <v>0.453185246386551</v>
      </c>
      <c r="AO729" s="17">
        <v>0.28561726104218299</v>
      </c>
      <c r="AP729" s="17">
        <v>0.39689831760877198</v>
      </c>
      <c r="AQ729" s="17">
        <v>0.354863944538932</v>
      </c>
      <c r="AR729" s="17">
        <v>0.36716346260400601</v>
      </c>
      <c r="AS729" s="17">
        <v>0.43100543070150199</v>
      </c>
      <c r="AT729" s="17">
        <v>0.31556976068551801</v>
      </c>
      <c r="AU729" s="17">
        <v>0.39783181676885299</v>
      </c>
      <c r="AV729" s="17"/>
      <c r="AW729" s="17">
        <v>0.39891204742895298</v>
      </c>
      <c r="AX729" s="17">
        <v>0.34258912847649597</v>
      </c>
      <c r="AY729" s="17"/>
      <c r="AZ729" s="17">
        <v>0.40465355866147301</v>
      </c>
      <c r="BA729" s="17">
        <v>0.370007364054949</v>
      </c>
      <c r="BB729" s="17"/>
      <c r="BC729" s="17">
        <v>0.40702845740321397</v>
      </c>
      <c r="BD729" s="17">
        <v>0.35651053017109602</v>
      </c>
      <c r="BE729" s="17"/>
      <c r="BF729" s="17">
        <v>0.39498531910455298</v>
      </c>
      <c r="BG729" s="17">
        <v>0.37481818369144598</v>
      </c>
      <c r="BH729" s="17"/>
      <c r="BI729" s="17">
        <v>0.31018095922814498</v>
      </c>
      <c r="BJ729" s="17">
        <v>0.44163164364354601</v>
      </c>
      <c r="BK729" s="17">
        <v>0.45589423791947198</v>
      </c>
      <c r="BL729" s="17">
        <v>0.29181580133150897</v>
      </c>
      <c r="BM729" s="17">
        <v>0.29918946165834098</v>
      </c>
      <c r="BN729" s="17"/>
      <c r="BO729" s="17">
        <v>0.44899606604309</v>
      </c>
      <c r="BP729" s="17">
        <v>0.33671481179735502</v>
      </c>
      <c r="BQ729" s="17">
        <v>0.40289238515249298</v>
      </c>
      <c r="BR729" s="17">
        <v>0.33849243752599301</v>
      </c>
      <c r="BS729" s="17">
        <v>0.34994966519574899</v>
      </c>
      <c r="BT729" s="17">
        <v>0.41435222545226102</v>
      </c>
      <c r="BU729" s="17"/>
      <c r="BV729" s="17">
        <v>0.44245296615803997</v>
      </c>
      <c r="BW729" s="17">
        <v>0.44010831255160199</v>
      </c>
      <c r="BX729" s="17"/>
      <c r="BY729" s="17">
        <v>0.46023932414382301</v>
      </c>
      <c r="BZ729" s="17"/>
      <c r="CA729" s="17">
        <v>0.45431142942206698</v>
      </c>
      <c r="CB729" s="17"/>
      <c r="CC729" s="17">
        <v>0.43936567978176799</v>
      </c>
    </row>
    <row r="730" spans="2:81" x14ac:dyDescent="0.3">
      <c r="B730" t="s">
        <v>232</v>
      </c>
      <c r="C730" s="17">
        <v>0.21738673929361399</v>
      </c>
      <c r="D730" s="17">
        <v>0.21006913633944099</v>
      </c>
      <c r="E730" s="17">
        <v>0.225389175347388</v>
      </c>
      <c r="F730" s="17"/>
      <c r="G730" s="17">
        <v>0.20206241886541701</v>
      </c>
      <c r="H730" s="17">
        <v>0.19515283797262301</v>
      </c>
      <c r="I730" s="17">
        <v>0.17336497364216799</v>
      </c>
      <c r="J730" s="17">
        <v>0.21025489665156399</v>
      </c>
      <c r="K730" s="17">
        <v>0.27967561164820698</v>
      </c>
      <c r="L730" s="17">
        <v>0.24539970833279301</v>
      </c>
      <c r="M730" s="17"/>
      <c r="N730" s="17">
        <v>0.23714985534313399</v>
      </c>
      <c r="O730" s="17">
        <v>0.20805830981797499</v>
      </c>
      <c r="P730" s="17">
        <v>0.21520749531826699</v>
      </c>
      <c r="Q730" s="17">
        <v>0.207605153077349</v>
      </c>
      <c r="R730" s="17"/>
      <c r="S730" s="17">
        <v>0.22851931359142499</v>
      </c>
      <c r="T730" s="17">
        <v>0.195871115591462</v>
      </c>
      <c r="U730" s="17">
        <v>0.21553186085991599</v>
      </c>
      <c r="V730" s="17">
        <v>0.22397866321940099</v>
      </c>
      <c r="W730" s="17">
        <v>0.19457396095839199</v>
      </c>
      <c r="X730" s="17">
        <v>0.19382976735233301</v>
      </c>
      <c r="Y730" s="17">
        <v>0.27220864901162101</v>
      </c>
      <c r="Z730" s="17">
        <v>0.19859804270779699</v>
      </c>
      <c r="AA730" s="17">
        <v>0.23400467358532101</v>
      </c>
      <c r="AB730" s="17">
        <v>0.19916502934470001</v>
      </c>
      <c r="AC730" s="17">
        <v>0.23981888799277101</v>
      </c>
      <c r="AD730" s="17">
        <v>0.20254634489545201</v>
      </c>
      <c r="AE730" s="17"/>
      <c r="AF730" s="17">
        <v>0</v>
      </c>
      <c r="AG730" s="17">
        <v>0.24566742412915299</v>
      </c>
      <c r="AH730" s="17">
        <v>0.20828687317684899</v>
      </c>
      <c r="AI730" s="17">
        <v>0.226354451521464</v>
      </c>
      <c r="AJ730" s="17">
        <v>0.22328615873828001</v>
      </c>
      <c r="AK730" s="17">
        <v>0.208925188901084</v>
      </c>
      <c r="AL730" s="17">
        <v>0.21973059842763101</v>
      </c>
      <c r="AM730" s="17">
        <v>0.22645929897046399</v>
      </c>
      <c r="AN730" s="17">
        <v>0.23204479428470501</v>
      </c>
      <c r="AO730" s="17">
        <v>0.17476964610621501</v>
      </c>
      <c r="AP730" s="17">
        <v>0.21874721782015999</v>
      </c>
      <c r="AQ730" s="17">
        <v>0.24548259946298001</v>
      </c>
      <c r="AR730" s="17">
        <v>0.22168791485132</v>
      </c>
      <c r="AS730" s="17">
        <v>0.15958244215638601</v>
      </c>
      <c r="AT730" s="17">
        <v>0.21979056989724599</v>
      </c>
      <c r="AU730" s="17">
        <v>0.150967608291043</v>
      </c>
      <c r="AV730" s="17"/>
      <c r="AW730" s="17">
        <v>0.20328886255168899</v>
      </c>
      <c r="AX730" s="17">
        <v>0.23717225201316899</v>
      </c>
      <c r="AY730" s="17"/>
      <c r="AZ730" s="17">
        <v>0.17565860950565201</v>
      </c>
      <c r="BA730" s="17">
        <v>0.22668045637046699</v>
      </c>
      <c r="BB730" s="17"/>
      <c r="BC730" s="17">
        <v>0.17390821310088</v>
      </c>
      <c r="BD730" s="17">
        <v>0.24643770504934701</v>
      </c>
      <c r="BE730" s="17"/>
      <c r="BF730" s="17">
        <v>0.17720520211600499</v>
      </c>
      <c r="BG730" s="17">
        <v>0.220615634625212</v>
      </c>
      <c r="BH730" s="17"/>
      <c r="BI730" s="17">
        <v>0.28205269107212</v>
      </c>
      <c r="BJ730" s="17">
        <v>0.15758134544028199</v>
      </c>
      <c r="BK730" s="17">
        <v>0.187780503810312</v>
      </c>
      <c r="BL730" s="17">
        <v>0.29482995259397199</v>
      </c>
      <c r="BM730" s="17">
        <v>0.20961648099940899</v>
      </c>
      <c r="BN730" s="17"/>
      <c r="BO730" s="17">
        <v>0.14691367142015199</v>
      </c>
      <c r="BP730" s="17">
        <v>0.26489580850857303</v>
      </c>
      <c r="BQ730" s="17">
        <v>0.20760179282718499</v>
      </c>
      <c r="BR730" s="17">
        <v>0.26665251570842902</v>
      </c>
      <c r="BS730" s="17">
        <v>0.21027099763197901</v>
      </c>
      <c r="BT730" s="17">
        <v>0.20784944334215699</v>
      </c>
      <c r="BU730" s="17"/>
      <c r="BV730" s="17">
        <v>0.15827573045283799</v>
      </c>
      <c r="BW730" s="17">
        <v>0.15629344907711001</v>
      </c>
      <c r="BX730" s="17"/>
      <c r="BY730" s="17">
        <v>0.155851449944924</v>
      </c>
      <c r="BZ730" s="17"/>
      <c r="CA730" s="17">
        <v>0.138167411255741</v>
      </c>
      <c r="CB730" s="17"/>
      <c r="CC730" s="17">
        <v>0.138651531704331</v>
      </c>
    </row>
    <row r="731" spans="2:81" x14ac:dyDescent="0.3">
      <c r="B731" t="s">
        <v>233</v>
      </c>
      <c r="C731" s="17">
        <v>0.109670173593667</v>
      </c>
      <c r="D731" s="17">
        <v>0.108107402633203</v>
      </c>
      <c r="E731" s="17">
        <v>0.11162864863315899</v>
      </c>
      <c r="F731" s="17"/>
      <c r="G731" s="17">
        <v>7.9889845338447202E-2</v>
      </c>
      <c r="H731" s="17">
        <v>7.77535568880586E-2</v>
      </c>
      <c r="I731" s="17">
        <v>0.10984402907152099</v>
      </c>
      <c r="J731" s="17">
        <v>0.125972489625194</v>
      </c>
      <c r="K731" s="17">
        <v>0.104984787866165</v>
      </c>
      <c r="L731" s="17">
        <v>0.14527336023265999</v>
      </c>
      <c r="M731" s="17"/>
      <c r="N731" s="17">
        <v>0.10871968921936</v>
      </c>
      <c r="O731" s="17">
        <v>0.118408313576885</v>
      </c>
      <c r="P731" s="17">
        <v>0.106828708471346</v>
      </c>
      <c r="Q731" s="17">
        <v>0.10321848704198699</v>
      </c>
      <c r="R731" s="17"/>
      <c r="S731" s="17">
        <v>9.6041912265652396E-2</v>
      </c>
      <c r="T731" s="17">
        <v>0.147743831654707</v>
      </c>
      <c r="U731" s="17">
        <v>0.101285125522786</v>
      </c>
      <c r="V731" s="17">
        <v>0.134622478564388</v>
      </c>
      <c r="W731" s="17">
        <v>0.11785611218334401</v>
      </c>
      <c r="X731" s="17">
        <v>0.11230210978166601</v>
      </c>
      <c r="Y731" s="17">
        <v>0.13246560231570101</v>
      </c>
      <c r="Z731" s="17">
        <v>0.12633429311803299</v>
      </c>
      <c r="AA731" s="17">
        <v>5.5991395251419301E-2</v>
      </c>
      <c r="AB731" s="17">
        <v>8.5056021078623298E-2</v>
      </c>
      <c r="AC731" s="17">
        <v>7.6833547325525206E-2</v>
      </c>
      <c r="AD731" s="17">
        <v>0.171370735513203</v>
      </c>
      <c r="AE731" s="17"/>
      <c r="AF731" s="17">
        <v>0</v>
      </c>
      <c r="AG731" s="17">
        <v>8.7923713626335401E-2</v>
      </c>
      <c r="AH731" s="17">
        <v>8.5991044297944103E-2</v>
      </c>
      <c r="AI731" s="17">
        <v>0.10180063635905499</v>
      </c>
      <c r="AJ731" s="17">
        <v>7.3489777588382196E-2</v>
      </c>
      <c r="AK731" s="17">
        <v>0.12588456041714299</v>
      </c>
      <c r="AL731" s="17">
        <v>8.9573334806286806E-2</v>
      </c>
      <c r="AM731" s="17">
        <v>0.123953271650136</v>
      </c>
      <c r="AN731" s="17">
        <v>0.16373461131953901</v>
      </c>
      <c r="AO731" s="17">
        <v>0.12910437178918999</v>
      </c>
      <c r="AP731" s="17">
        <v>0.102927940860016</v>
      </c>
      <c r="AQ731" s="17">
        <v>0.13783774391916501</v>
      </c>
      <c r="AR731" s="17">
        <v>0.13252797950602599</v>
      </c>
      <c r="AS731" s="17">
        <v>7.6432552823826105E-2</v>
      </c>
      <c r="AT731" s="17">
        <v>0.215656531270527</v>
      </c>
      <c r="AU731" s="17">
        <v>5.9267665761535103E-2</v>
      </c>
      <c r="AV731" s="17"/>
      <c r="AW731" s="17">
        <v>9.6265492677927403E-2</v>
      </c>
      <c r="AX731" s="17">
        <v>0.12995353479348301</v>
      </c>
      <c r="AY731" s="17"/>
      <c r="AZ731" s="17">
        <v>9.7028568233360202E-2</v>
      </c>
      <c r="BA731" s="17">
        <v>0.112485720425335</v>
      </c>
      <c r="BB731" s="17"/>
      <c r="BC731" s="17">
        <v>9.1635646330510398E-2</v>
      </c>
      <c r="BD731" s="17">
        <v>0.12258228078403401</v>
      </c>
      <c r="BE731" s="17"/>
      <c r="BF731" s="17">
        <v>8.1944780902243497E-2</v>
      </c>
      <c r="BG731" s="17">
        <v>0.11189812198280701</v>
      </c>
      <c r="BH731" s="17"/>
      <c r="BI731" s="17">
        <v>0.14700551457319</v>
      </c>
      <c r="BJ731" s="17">
        <v>7.8309870833650194E-2</v>
      </c>
      <c r="BK731" s="17">
        <v>8.5956138252849104E-2</v>
      </c>
      <c r="BL731" s="17">
        <v>0.15476085202015</v>
      </c>
      <c r="BM731" s="17">
        <v>0.111305380653115</v>
      </c>
      <c r="BN731" s="17"/>
      <c r="BO731" s="17">
        <v>6.8775871515233997E-2</v>
      </c>
      <c r="BP731" s="17">
        <v>0.14022586695537101</v>
      </c>
      <c r="BQ731" s="17">
        <v>9.5196489126939399E-2</v>
      </c>
      <c r="BR731" s="17">
        <v>0.13433420136729901</v>
      </c>
      <c r="BS731" s="17">
        <v>7.5494478453544803E-2</v>
      </c>
      <c r="BT731" s="17">
        <v>0.121861852570852</v>
      </c>
      <c r="BU731" s="17"/>
      <c r="BV731" s="17">
        <v>7.2310872864768894E-2</v>
      </c>
      <c r="BW731" s="17">
        <v>8.9436389302635005E-2</v>
      </c>
      <c r="BX731" s="17"/>
      <c r="BY731" s="17">
        <v>9.2875397999274495E-2</v>
      </c>
      <c r="BZ731" s="17"/>
      <c r="CA731" s="17">
        <v>6.8931978325747795E-2</v>
      </c>
      <c r="CB731" s="17"/>
      <c r="CC731" s="17">
        <v>9.5509674268024397E-2</v>
      </c>
    </row>
    <row r="732" spans="2:81" x14ac:dyDescent="0.3">
      <c r="B732" t="s">
        <v>234</v>
      </c>
      <c r="C732" s="17">
        <v>3.0664568792767102E-2</v>
      </c>
      <c r="D732" s="17">
        <v>3.2791622038461199E-2</v>
      </c>
      <c r="E732" s="17">
        <v>2.8708629467317299E-2</v>
      </c>
      <c r="F732" s="17"/>
      <c r="G732" s="17">
        <v>1.8143230679040102E-2</v>
      </c>
      <c r="H732" s="17">
        <v>1.75640526534151E-2</v>
      </c>
      <c r="I732" s="17">
        <v>3.5382521795002002E-2</v>
      </c>
      <c r="J732" s="17">
        <v>3.3391442843076699E-2</v>
      </c>
      <c r="K732" s="17">
        <v>5.7017379676490197E-2</v>
      </c>
      <c r="L732" s="17">
        <v>2.59837458829606E-2</v>
      </c>
      <c r="M732" s="17"/>
      <c r="N732" s="17">
        <v>2.7728635387025899E-2</v>
      </c>
      <c r="O732" s="17">
        <v>2.8242043370379201E-2</v>
      </c>
      <c r="P732" s="17">
        <v>4.5540929409433703E-2</v>
      </c>
      <c r="Q732" s="17">
        <v>2.3504207954077299E-2</v>
      </c>
      <c r="R732" s="17"/>
      <c r="S732" s="17">
        <v>1.3667783353255801E-2</v>
      </c>
      <c r="T732" s="17">
        <v>2.7844343865146799E-2</v>
      </c>
      <c r="U732" s="17">
        <v>4.0845947695869397E-2</v>
      </c>
      <c r="V732" s="17">
        <v>5.9346062805508103E-2</v>
      </c>
      <c r="W732" s="17">
        <v>1.4120858080480801E-2</v>
      </c>
      <c r="X732" s="17">
        <v>2.3019856398095201E-2</v>
      </c>
      <c r="Y732" s="17">
        <v>4.0154575956424701E-2</v>
      </c>
      <c r="Z732" s="17">
        <v>5.7829760126923299E-2</v>
      </c>
      <c r="AA732" s="17">
        <v>1.8718591044933199E-2</v>
      </c>
      <c r="AB732" s="17">
        <v>2.8289168115323698E-2</v>
      </c>
      <c r="AC732" s="17">
        <v>2.43568819231209E-2</v>
      </c>
      <c r="AD732" s="17">
        <v>7.0345524070356102E-2</v>
      </c>
      <c r="AE732" s="17"/>
      <c r="AF732" s="17">
        <v>0.104423181261926</v>
      </c>
      <c r="AG732" s="17">
        <v>1.03863273153437E-2</v>
      </c>
      <c r="AH732" s="17">
        <v>2.1099948870715399E-2</v>
      </c>
      <c r="AI732" s="17">
        <v>3.15053582411935E-2</v>
      </c>
      <c r="AJ732" s="17">
        <v>2.9551708228980601E-2</v>
      </c>
      <c r="AK732" s="17">
        <v>3.5974341397304398E-2</v>
      </c>
      <c r="AL732" s="17">
        <v>3.1790762432241902E-2</v>
      </c>
      <c r="AM732" s="17">
        <v>1.65397565215946E-2</v>
      </c>
      <c r="AN732" s="17">
        <v>1.33812818535497E-2</v>
      </c>
      <c r="AO732" s="17">
        <v>3.8544164267127798E-2</v>
      </c>
      <c r="AP732" s="17">
        <v>4.3736683866419303E-2</v>
      </c>
      <c r="AQ732" s="17">
        <v>2.8017856830282201E-2</v>
      </c>
      <c r="AR732" s="17">
        <v>3.1158385872211401E-2</v>
      </c>
      <c r="AS732" s="17">
        <v>7.3316839140525197E-2</v>
      </c>
      <c r="AT732" s="17">
        <v>2.96772655677978E-2</v>
      </c>
      <c r="AU732" s="17">
        <v>3.18150325606412E-2</v>
      </c>
      <c r="AV732" s="17"/>
      <c r="AW732" s="17">
        <v>2.7783229422637799E-2</v>
      </c>
      <c r="AX732" s="17">
        <v>3.5076029522438101E-2</v>
      </c>
      <c r="AY732" s="17"/>
      <c r="AZ732" s="17">
        <v>1.5035507255497E-2</v>
      </c>
      <c r="BA732" s="17">
        <v>3.4145483869531798E-2</v>
      </c>
      <c r="BB732" s="17"/>
      <c r="BC732" s="17">
        <v>1.72040702087819E-2</v>
      </c>
      <c r="BD732" s="17">
        <v>3.9648886397418003E-2</v>
      </c>
      <c r="BE732" s="17"/>
      <c r="BF732" s="17">
        <v>8.5032634113258194E-3</v>
      </c>
      <c r="BG732" s="17">
        <v>3.24454000031799E-2</v>
      </c>
      <c r="BH732" s="17"/>
      <c r="BI732" s="17">
        <v>3.44307360007578E-2</v>
      </c>
      <c r="BJ732" s="17">
        <v>1.4208255794508301E-2</v>
      </c>
      <c r="BK732" s="17">
        <v>1.6124552173342101E-2</v>
      </c>
      <c r="BL732" s="17">
        <v>6.3832422620811194E-2</v>
      </c>
      <c r="BM732" s="17">
        <v>3.7336047635157299E-2</v>
      </c>
      <c r="BN732" s="17"/>
      <c r="BO732" s="17">
        <v>1.27580240510327E-2</v>
      </c>
      <c r="BP732" s="17">
        <v>2.56089318489254E-2</v>
      </c>
      <c r="BQ732" s="17">
        <v>2.58946504261778E-2</v>
      </c>
      <c r="BR732" s="17">
        <v>5.1292858975311703E-2</v>
      </c>
      <c r="BS732" s="17">
        <v>2.7278729160689699E-2</v>
      </c>
      <c r="BT732" s="17">
        <v>1.6819879487166799E-2</v>
      </c>
      <c r="BU732" s="17"/>
      <c r="BV732" s="17">
        <v>1.46811208436724E-2</v>
      </c>
      <c r="BW732" s="17">
        <v>1.33312190410115E-2</v>
      </c>
      <c r="BX732" s="17"/>
      <c r="BY732" s="17">
        <v>8.7068847450216206E-3</v>
      </c>
      <c r="BZ732" s="17"/>
      <c r="CA732" s="17">
        <v>1.30995737815463E-2</v>
      </c>
      <c r="CB732" s="17"/>
      <c r="CC732" s="17">
        <v>9.3414322853144095E-3</v>
      </c>
    </row>
    <row r="733" spans="2:81" x14ac:dyDescent="0.3">
      <c r="B733" t="s">
        <v>92</v>
      </c>
      <c r="C733" s="17">
        <v>5.8349579648667903E-2</v>
      </c>
      <c r="D733" s="17">
        <v>5.21795038844741E-2</v>
      </c>
      <c r="E733" s="17">
        <v>6.4604277259099799E-2</v>
      </c>
      <c r="F733" s="17"/>
      <c r="G733" s="17">
        <v>4.5266847204099299E-2</v>
      </c>
      <c r="H733" s="17">
        <v>5.1145885811952799E-2</v>
      </c>
      <c r="I733" s="17">
        <v>4.3803981103626197E-2</v>
      </c>
      <c r="J733" s="17">
        <v>6.7773563208500406E-2</v>
      </c>
      <c r="K733" s="17">
        <v>5.4092153352004797E-2</v>
      </c>
      <c r="L733" s="17">
        <v>7.9937559330314101E-2</v>
      </c>
      <c r="M733" s="17"/>
      <c r="N733" s="17">
        <v>4.4578193794436199E-2</v>
      </c>
      <c r="O733" s="17">
        <v>5.9316234063965398E-2</v>
      </c>
      <c r="P733" s="17">
        <v>5.6440898106444697E-2</v>
      </c>
      <c r="Q733" s="17">
        <v>7.4361195780985601E-2</v>
      </c>
      <c r="R733" s="17"/>
      <c r="S733" s="17">
        <v>5.3970127299446301E-2</v>
      </c>
      <c r="T733" s="17">
        <v>4.0087630145189297E-2</v>
      </c>
      <c r="U733" s="17">
        <v>8.4935134631406103E-2</v>
      </c>
      <c r="V733" s="17">
        <v>5.3622388838825003E-2</v>
      </c>
      <c r="W733" s="17">
        <v>7.8935538636715999E-2</v>
      </c>
      <c r="X733" s="17">
        <v>6.4000293445793E-2</v>
      </c>
      <c r="Y733" s="17">
        <v>4.0246054188722201E-2</v>
      </c>
      <c r="Z733" s="17">
        <v>6.7167831875362002E-2</v>
      </c>
      <c r="AA733" s="17">
        <v>5.7206407097026298E-2</v>
      </c>
      <c r="AB733" s="17">
        <v>3.1069563802589701E-2</v>
      </c>
      <c r="AC733" s="17">
        <v>9.1243146029964695E-2</v>
      </c>
      <c r="AD733" s="17">
        <v>0.104642803054985</v>
      </c>
      <c r="AE733" s="17"/>
      <c r="AF733" s="17">
        <v>9.0347383092131098E-2</v>
      </c>
      <c r="AG733" s="17">
        <v>5.4217992382138099E-2</v>
      </c>
      <c r="AH733" s="17">
        <v>0.11501439246744199</v>
      </c>
      <c r="AI733" s="17">
        <v>6.5266788004071805E-2</v>
      </c>
      <c r="AJ733" s="17">
        <v>7.0233546110765696E-2</v>
      </c>
      <c r="AK733" s="17">
        <v>3.1161084049666301E-2</v>
      </c>
      <c r="AL733" s="17">
        <v>7.0422472206813802E-2</v>
      </c>
      <c r="AM733" s="17">
        <v>7.0869141289378601E-2</v>
      </c>
      <c r="AN733" s="17">
        <v>3.1706659509507497E-2</v>
      </c>
      <c r="AO733" s="17">
        <v>5.3704220430220197E-2</v>
      </c>
      <c r="AP733" s="17">
        <v>6.7676813289065899E-2</v>
      </c>
      <c r="AQ733" s="17">
        <v>3.5080469510046099E-2</v>
      </c>
      <c r="AR733" s="17">
        <v>2.1067402319687598E-2</v>
      </c>
      <c r="AS733" s="17">
        <v>6.6983928461067196E-2</v>
      </c>
      <c r="AT733" s="17">
        <v>4.4935465192122E-2</v>
      </c>
      <c r="AU733" s="17">
        <v>1.05189130279647E-2</v>
      </c>
      <c r="AV733" s="17"/>
      <c r="AW733" s="17">
        <v>5.85942088295031E-2</v>
      </c>
      <c r="AX733" s="17">
        <v>5.8418137780733903E-2</v>
      </c>
      <c r="AY733" s="17"/>
      <c r="AZ733" s="17">
        <v>7.5824576663842402E-2</v>
      </c>
      <c r="BA733" s="17">
        <v>5.4457536583159299E-2</v>
      </c>
      <c r="BB733" s="17"/>
      <c r="BC733" s="17">
        <v>5.34664734277552E-2</v>
      </c>
      <c r="BD733" s="17">
        <v>6.2817229424440096E-2</v>
      </c>
      <c r="BE733" s="17"/>
      <c r="BF733" s="17">
        <v>7.19706994903722E-2</v>
      </c>
      <c r="BG733" s="17">
        <v>5.7255017982855899E-2</v>
      </c>
      <c r="BH733" s="17"/>
      <c r="BI733" s="17">
        <v>6.8087652019492906E-2</v>
      </c>
      <c r="BJ733" s="17">
        <v>4.3476321584668298E-2</v>
      </c>
      <c r="BK733" s="17">
        <v>5.3154645288054997E-2</v>
      </c>
      <c r="BL733" s="17">
        <v>5.20921787105054E-2</v>
      </c>
      <c r="BM733" s="17">
        <v>7.9939068840982605E-2</v>
      </c>
      <c r="BN733" s="17"/>
      <c r="BO733" s="17">
        <v>4.3057277585600198E-2</v>
      </c>
      <c r="BP733" s="17">
        <v>6.7634917540774095E-2</v>
      </c>
      <c r="BQ733" s="17">
        <v>5.6379972476381802E-2</v>
      </c>
      <c r="BR733" s="17">
        <v>2.5652443007675298E-2</v>
      </c>
      <c r="BS733" s="17">
        <v>5.5063874080810198E-2</v>
      </c>
      <c r="BT733" s="17">
        <v>0.134254911031363</v>
      </c>
      <c r="BU733" s="17"/>
      <c r="BV733" s="17">
        <v>4.00299067313361E-2</v>
      </c>
      <c r="BW733" s="17">
        <v>4.9868488862653999E-2</v>
      </c>
      <c r="BX733" s="17"/>
      <c r="BY733" s="17">
        <v>3.1750987838402002E-2</v>
      </c>
      <c r="BZ733" s="17"/>
      <c r="CA733" s="17">
        <v>3.03349397998596E-2</v>
      </c>
      <c r="CB733" s="17"/>
      <c r="CC733" s="17">
        <v>3.9500224442066099E-2</v>
      </c>
    </row>
    <row r="734" spans="2:81" x14ac:dyDescent="0.3">
      <c r="B734" t="s">
        <v>192</v>
      </c>
      <c r="C734" s="17">
        <v>0.58392893867128404</v>
      </c>
      <c r="D734" s="17">
        <v>0.59685233510442004</v>
      </c>
      <c r="E734" s="17">
        <v>0.56966926929303596</v>
      </c>
      <c r="F734" s="17"/>
      <c r="G734" s="17">
        <v>0.654637657912996</v>
      </c>
      <c r="H734" s="17">
        <v>0.65838366667394999</v>
      </c>
      <c r="I734" s="17">
        <v>0.63760449438768196</v>
      </c>
      <c r="J734" s="17">
        <v>0.56260760767166396</v>
      </c>
      <c r="K734" s="17">
        <v>0.50423006745713295</v>
      </c>
      <c r="L734" s="17">
        <v>0.50340562622127205</v>
      </c>
      <c r="M734" s="17"/>
      <c r="N734" s="17">
        <v>0.581823626256044</v>
      </c>
      <c r="O734" s="17">
        <v>0.58597509917079504</v>
      </c>
      <c r="P734" s="17">
        <v>0.57598196869450802</v>
      </c>
      <c r="Q734" s="17">
        <v>0.59131095614560103</v>
      </c>
      <c r="R734" s="17"/>
      <c r="S734" s="17">
        <v>0.607800863490221</v>
      </c>
      <c r="T734" s="17">
        <v>0.58845307874349595</v>
      </c>
      <c r="U734" s="17">
        <v>0.55740193129002302</v>
      </c>
      <c r="V734" s="17">
        <v>0.52843040657187801</v>
      </c>
      <c r="W734" s="17">
        <v>0.594513530141067</v>
      </c>
      <c r="X734" s="17">
        <v>0.60684797302211302</v>
      </c>
      <c r="Y734" s="17">
        <v>0.51492511852753098</v>
      </c>
      <c r="Z734" s="17">
        <v>0.55007007217188397</v>
      </c>
      <c r="AA734" s="17">
        <v>0.63407893302130103</v>
      </c>
      <c r="AB734" s="17">
        <v>0.65642021765876402</v>
      </c>
      <c r="AC734" s="17">
        <v>0.567747536728618</v>
      </c>
      <c r="AD734" s="17">
        <v>0.45109459246600397</v>
      </c>
      <c r="AE734" s="17"/>
      <c r="AF734" s="17">
        <v>0.80522943564594296</v>
      </c>
      <c r="AG734" s="17">
        <v>0.60180454254702997</v>
      </c>
      <c r="AH734" s="17">
        <v>0.56960774118705004</v>
      </c>
      <c r="AI734" s="17">
        <v>0.57507276587421496</v>
      </c>
      <c r="AJ734" s="17">
        <v>0.60343880933359095</v>
      </c>
      <c r="AK734" s="17">
        <v>0.59805482523480202</v>
      </c>
      <c r="AL734" s="17">
        <v>0.58848283212702701</v>
      </c>
      <c r="AM734" s="17">
        <v>0.56217853156842601</v>
      </c>
      <c r="AN734" s="17">
        <v>0.55913265303269799</v>
      </c>
      <c r="AO734" s="17">
        <v>0.603877597407246</v>
      </c>
      <c r="AP734" s="17">
        <v>0.56691134416433997</v>
      </c>
      <c r="AQ734" s="17">
        <v>0.55358133027752598</v>
      </c>
      <c r="AR734" s="17">
        <v>0.59355831745075505</v>
      </c>
      <c r="AS734" s="17">
        <v>0.62368423741819601</v>
      </c>
      <c r="AT734" s="17">
        <v>0.489940168072307</v>
      </c>
      <c r="AU734" s="17">
        <v>0.74743078035881605</v>
      </c>
      <c r="AV734" s="17"/>
      <c r="AW734" s="17">
        <v>0.61406820651824301</v>
      </c>
      <c r="AX734" s="17">
        <v>0.53938004589017596</v>
      </c>
      <c r="AY734" s="17"/>
      <c r="AZ734" s="17">
        <v>0.63645273834164895</v>
      </c>
      <c r="BA734" s="17">
        <v>0.57223080275150695</v>
      </c>
      <c r="BB734" s="17"/>
      <c r="BC734" s="17">
        <v>0.66378559693207195</v>
      </c>
      <c r="BD734" s="17">
        <v>0.52851389834476004</v>
      </c>
      <c r="BE734" s="17"/>
      <c r="BF734" s="17">
        <v>0.66037605408005295</v>
      </c>
      <c r="BG734" s="17">
        <v>0.57778582540594503</v>
      </c>
      <c r="BH734" s="17"/>
      <c r="BI734" s="17">
        <v>0.46842340633444002</v>
      </c>
      <c r="BJ734" s="17">
        <v>0.70642420634689196</v>
      </c>
      <c r="BK734" s="17">
        <v>0.65698416047544195</v>
      </c>
      <c r="BL734" s="17">
        <v>0.43448459405456102</v>
      </c>
      <c r="BM734" s="17">
        <v>0.56180302187133602</v>
      </c>
      <c r="BN734" s="17"/>
      <c r="BO734" s="17">
        <v>0.72849515542798104</v>
      </c>
      <c r="BP734" s="17">
        <v>0.50163447514635595</v>
      </c>
      <c r="BQ734" s="17">
        <v>0.614927095143316</v>
      </c>
      <c r="BR734" s="17">
        <v>0.52206798094128504</v>
      </c>
      <c r="BS734" s="17">
        <v>0.63189192067297595</v>
      </c>
      <c r="BT734" s="17">
        <v>0.51921391356846103</v>
      </c>
      <c r="BU734" s="17"/>
      <c r="BV734" s="17">
        <v>0.71470236910738505</v>
      </c>
      <c r="BW734" s="17">
        <v>0.69107045371659004</v>
      </c>
      <c r="BX734" s="17"/>
      <c r="BY734" s="17">
        <v>0.71081527947237799</v>
      </c>
      <c r="BZ734" s="17"/>
      <c r="CA734" s="17">
        <v>0.74946609683710497</v>
      </c>
      <c r="CB734" s="17"/>
      <c r="CC734" s="17">
        <v>0.71699713730026404</v>
      </c>
    </row>
    <row r="735" spans="2:81" x14ac:dyDescent="0.3">
      <c r="B735" t="s">
        <v>193</v>
      </c>
      <c r="C735" s="17">
        <v>0.14033474238643401</v>
      </c>
      <c r="D735" s="17">
        <v>0.14089902467166401</v>
      </c>
      <c r="E735" s="17">
        <v>0.140337278100476</v>
      </c>
      <c r="F735" s="17"/>
      <c r="G735" s="17">
        <v>9.80330760174873E-2</v>
      </c>
      <c r="H735" s="17">
        <v>9.53176095414736E-2</v>
      </c>
      <c r="I735" s="17">
        <v>0.145226550866523</v>
      </c>
      <c r="J735" s="17">
        <v>0.15936393246827099</v>
      </c>
      <c r="K735" s="17">
        <v>0.16200216754265501</v>
      </c>
      <c r="L735" s="17">
        <v>0.17125710611562101</v>
      </c>
      <c r="M735" s="17"/>
      <c r="N735" s="17">
        <v>0.13644832460638501</v>
      </c>
      <c r="O735" s="17">
        <v>0.146650356947264</v>
      </c>
      <c r="P735" s="17">
        <v>0.15236963788078001</v>
      </c>
      <c r="Q735" s="17">
        <v>0.12672269499606401</v>
      </c>
      <c r="R735" s="17"/>
      <c r="S735" s="17">
        <v>0.109709695618908</v>
      </c>
      <c r="T735" s="17">
        <v>0.17558817551985401</v>
      </c>
      <c r="U735" s="17">
        <v>0.14213107321865501</v>
      </c>
      <c r="V735" s="17">
        <v>0.193968541369896</v>
      </c>
      <c r="W735" s="17">
        <v>0.13197697026382499</v>
      </c>
      <c r="X735" s="17">
        <v>0.135321966179761</v>
      </c>
      <c r="Y735" s="17">
        <v>0.172620178272126</v>
      </c>
      <c r="Z735" s="17">
        <v>0.18416405324495699</v>
      </c>
      <c r="AA735" s="17">
        <v>7.4709986296352393E-2</v>
      </c>
      <c r="AB735" s="17">
        <v>0.113345189193947</v>
      </c>
      <c r="AC735" s="17">
        <v>0.101190429248646</v>
      </c>
      <c r="AD735" s="17">
        <v>0.241716259583559</v>
      </c>
      <c r="AE735" s="17"/>
      <c r="AF735" s="17">
        <v>0.104423181261926</v>
      </c>
      <c r="AG735" s="17">
        <v>9.8310040941679E-2</v>
      </c>
      <c r="AH735" s="17">
        <v>0.107090993168659</v>
      </c>
      <c r="AI735" s="17">
        <v>0.133305994600249</v>
      </c>
      <c r="AJ735" s="17">
        <v>0.103041485817363</v>
      </c>
      <c r="AK735" s="17">
        <v>0.16185890181444701</v>
      </c>
      <c r="AL735" s="17">
        <v>0.12136409723852901</v>
      </c>
      <c r="AM735" s="17">
        <v>0.14049302817173101</v>
      </c>
      <c r="AN735" s="17">
        <v>0.17711589317308901</v>
      </c>
      <c r="AO735" s="17">
        <v>0.16764853605631799</v>
      </c>
      <c r="AP735" s="17">
        <v>0.14666462472643499</v>
      </c>
      <c r="AQ735" s="17">
        <v>0.165855600749448</v>
      </c>
      <c r="AR735" s="17">
        <v>0.163686365378238</v>
      </c>
      <c r="AS735" s="17">
        <v>0.149749391964351</v>
      </c>
      <c r="AT735" s="17">
        <v>0.24533379683832501</v>
      </c>
      <c r="AU735" s="17">
        <v>9.1082698322176303E-2</v>
      </c>
      <c r="AV735" s="17"/>
      <c r="AW735" s="17">
        <v>0.124048722100565</v>
      </c>
      <c r="AX735" s="17">
        <v>0.165029564315922</v>
      </c>
      <c r="AY735" s="17"/>
      <c r="AZ735" s="17">
        <v>0.112064075488857</v>
      </c>
      <c r="BA735" s="17">
        <v>0.14663120429486601</v>
      </c>
      <c r="BB735" s="17"/>
      <c r="BC735" s="17">
        <v>0.108839716539292</v>
      </c>
      <c r="BD735" s="17">
        <v>0.162231167181452</v>
      </c>
      <c r="BE735" s="17"/>
      <c r="BF735" s="17">
        <v>9.0448044313569301E-2</v>
      </c>
      <c r="BG735" s="17">
        <v>0.14434352198598699</v>
      </c>
      <c r="BH735" s="17"/>
      <c r="BI735" s="17">
        <v>0.18143625057394699</v>
      </c>
      <c r="BJ735" s="17">
        <v>9.2518126628158504E-2</v>
      </c>
      <c r="BK735" s="17">
        <v>0.102080690426191</v>
      </c>
      <c r="BL735" s="17">
        <v>0.21859327464096201</v>
      </c>
      <c r="BM735" s="17">
        <v>0.14864142828827301</v>
      </c>
      <c r="BN735" s="17"/>
      <c r="BO735" s="17">
        <v>8.1533895566266695E-2</v>
      </c>
      <c r="BP735" s="17">
        <v>0.165834798804296</v>
      </c>
      <c r="BQ735" s="17">
        <v>0.121091139553117</v>
      </c>
      <c r="BR735" s="17">
        <v>0.18562706034261101</v>
      </c>
      <c r="BS735" s="17">
        <v>0.102773207614235</v>
      </c>
      <c r="BT735" s="17">
        <v>0.13868173205801901</v>
      </c>
      <c r="BU735" s="17"/>
      <c r="BV735" s="17">
        <v>8.6991993708441406E-2</v>
      </c>
      <c r="BW735" s="17">
        <v>0.102767608343646</v>
      </c>
      <c r="BX735" s="17"/>
      <c r="BY735" s="17">
        <v>0.101582282744296</v>
      </c>
      <c r="BZ735" s="17"/>
      <c r="CA735" s="17">
        <v>8.2031552107294195E-2</v>
      </c>
      <c r="CB735" s="17"/>
      <c r="CC735" s="17">
        <v>0.104851106553339</v>
      </c>
    </row>
    <row r="736" spans="2:81" x14ac:dyDescent="0.3">
      <c r="B736" t="s">
        <v>194</v>
      </c>
      <c r="C736" s="17">
        <v>0.44359419628484997</v>
      </c>
      <c r="D736" s="17">
        <v>0.455953310432755</v>
      </c>
      <c r="E736" s="17">
        <v>0.42933199119255999</v>
      </c>
      <c r="F736" s="17"/>
      <c r="G736" s="17">
        <v>0.55660458189550899</v>
      </c>
      <c r="H736" s="17">
        <v>0.56306605713247704</v>
      </c>
      <c r="I736" s="17">
        <v>0.49237794352115899</v>
      </c>
      <c r="J736" s="17">
        <v>0.40324367520339299</v>
      </c>
      <c r="K736" s="17">
        <v>0.342227899914478</v>
      </c>
      <c r="L736" s="17">
        <v>0.33214852010565099</v>
      </c>
      <c r="M736" s="17"/>
      <c r="N736" s="17">
        <v>0.44537530164965899</v>
      </c>
      <c r="O736" s="17">
        <v>0.43932474222353102</v>
      </c>
      <c r="P736" s="17">
        <v>0.42361233081372801</v>
      </c>
      <c r="Q736" s="17">
        <v>0.464588261149536</v>
      </c>
      <c r="R736" s="17"/>
      <c r="S736" s="17">
        <v>0.49809116787131202</v>
      </c>
      <c r="T736" s="17">
        <v>0.412864903223642</v>
      </c>
      <c r="U736" s="17">
        <v>0.41527085807136799</v>
      </c>
      <c r="V736" s="17">
        <v>0.33446186520198101</v>
      </c>
      <c r="W736" s="17">
        <v>0.46253655987724202</v>
      </c>
      <c r="X736" s="17">
        <v>0.47152600684235202</v>
      </c>
      <c r="Y736" s="17">
        <v>0.34230494025540498</v>
      </c>
      <c r="Z736" s="17">
        <v>0.36590601892692698</v>
      </c>
      <c r="AA736" s="17">
        <v>0.55936894672494797</v>
      </c>
      <c r="AB736" s="17">
        <v>0.54307502846481703</v>
      </c>
      <c r="AC736" s="17">
        <v>0.46655710747997198</v>
      </c>
      <c r="AD736" s="17">
        <v>0.20937833288244501</v>
      </c>
      <c r="AE736" s="17"/>
      <c r="AF736" s="17">
        <v>0.700806254384018</v>
      </c>
      <c r="AG736" s="17">
        <v>0.50349450160535103</v>
      </c>
      <c r="AH736" s="17">
        <v>0.46251674801838999</v>
      </c>
      <c r="AI736" s="17">
        <v>0.44176677127396702</v>
      </c>
      <c r="AJ736" s="17">
        <v>0.50039732351622801</v>
      </c>
      <c r="AK736" s="17">
        <v>0.43619592342035501</v>
      </c>
      <c r="AL736" s="17">
        <v>0.46711873488849798</v>
      </c>
      <c r="AM736" s="17">
        <v>0.42168550339669503</v>
      </c>
      <c r="AN736" s="17">
        <v>0.38201675985960998</v>
      </c>
      <c r="AO736" s="17">
        <v>0.43622906135092798</v>
      </c>
      <c r="AP736" s="17">
        <v>0.42024671943790498</v>
      </c>
      <c r="AQ736" s="17">
        <v>0.38772572952807899</v>
      </c>
      <c r="AR736" s="17">
        <v>0.42987195207251799</v>
      </c>
      <c r="AS736" s="17">
        <v>0.47393484545384501</v>
      </c>
      <c r="AT736" s="17">
        <v>0.24460637123398299</v>
      </c>
      <c r="AU736" s="17">
        <v>0.65634808203663997</v>
      </c>
      <c r="AV736" s="17"/>
      <c r="AW736" s="17">
        <v>0.49001948441767801</v>
      </c>
      <c r="AX736" s="17">
        <v>0.37435048157425399</v>
      </c>
      <c r="AY736" s="17"/>
      <c r="AZ736" s="17">
        <v>0.52438866285279195</v>
      </c>
      <c r="BA736" s="17">
        <v>0.42559959845664103</v>
      </c>
      <c r="BB736" s="17"/>
      <c r="BC736" s="17">
        <v>0.55494588039278003</v>
      </c>
      <c r="BD736" s="17">
        <v>0.36628273116330801</v>
      </c>
      <c r="BE736" s="17"/>
      <c r="BF736" s="17">
        <v>0.56992800976648395</v>
      </c>
      <c r="BG736" s="17">
        <v>0.43344230341995699</v>
      </c>
      <c r="BH736" s="17"/>
      <c r="BI736" s="17">
        <v>0.286987155760492</v>
      </c>
      <c r="BJ736" s="17">
        <v>0.61390607971873301</v>
      </c>
      <c r="BK736" s="17">
        <v>0.554903470049251</v>
      </c>
      <c r="BL736" s="17">
        <v>0.21589131941360001</v>
      </c>
      <c r="BM736" s="17">
        <v>0.41316159358306298</v>
      </c>
      <c r="BN736" s="17"/>
      <c r="BO736" s="17">
        <v>0.64696125986171404</v>
      </c>
      <c r="BP736" s="17">
        <v>0.33579967634205998</v>
      </c>
      <c r="BQ736" s="17">
        <v>0.49383595559019899</v>
      </c>
      <c r="BR736" s="17">
        <v>0.33644092059867398</v>
      </c>
      <c r="BS736" s="17">
        <v>0.52911871305874103</v>
      </c>
      <c r="BT736" s="17">
        <v>0.38053218151044199</v>
      </c>
      <c r="BU736" s="17"/>
      <c r="BV736" s="17">
        <v>0.62771037539894303</v>
      </c>
      <c r="BW736" s="17">
        <v>0.58830284537294297</v>
      </c>
      <c r="BX736" s="17"/>
      <c r="BY736" s="17">
        <v>0.60923299672808195</v>
      </c>
      <c r="BZ736" s="17"/>
      <c r="CA736" s="17">
        <v>0.66743454472981101</v>
      </c>
      <c r="CB736" s="17"/>
      <c r="CC736" s="17">
        <v>0.61214603074692597</v>
      </c>
    </row>
    <row r="737" spans="2:81" x14ac:dyDescent="0.3">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c r="CC737" s="17"/>
    </row>
    <row r="738" spans="2:81" x14ac:dyDescent="0.3">
      <c r="B738" s="6" t="s">
        <v>316</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c r="CC738" s="17"/>
    </row>
    <row r="739" spans="2:81" x14ac:dyDescent="0.3">
      <c r="B739" s="24" t="s">
        <v>94</v>
      </c>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row>
    <row r="740" spans="2:81" x14ac:dyDescent="0.3">
      <c r="B740" t="s">
        <v>230</v>
      </c>
      <c r="C740" s="17">
        <v>0.26811907314720501</v>
      </c>
      <c r="D740" s="17">
        <v>0.29750620677530298</v>
      </c>
      <c r="E740" s="17">
        <v>0.239476172978806</v>
      </c>
      <c r="F740" s="17"/>
      <c r="G740" s="17">
        <v>0.31377725939150602</v>
      </c>
      <c r="H740" s="17">
        <v>0.30993188481832101</v>
      </c>
      <c r="I740" s="17">
        <v>0.309887930346117</v>
      </c>
      <c r="J740" s="17">
        <v>0.27952536952335599</v>
      </c>
      <c r="K740" s="17">
        <v>0.214740139778725</v>
      </c>
      <c r="L740" s="17">
        <v>0.19634374508114499</v>
      </c>
      <c r="M740" s="17"/>
      <c r="N740" s="17">
        <v>0.27918929675330001</v>
      </c>
      <c r="O740" s="17">
        <v>0.25458329350530301</v>
      </c>
      <c r="P740" s="17">
        <v>0.270520321774395</v>
      </c>
      <c r="Q740" s="17">
        <v>0.26613952200201302</v>
      </c>
      <c r="R740" s="17"/>
      <c r="S740" s="17">
        <v>0.34243038958959698</v>
      </c>
      <c r="T740" s="17">
        <v>0.21604089548805999</v>
      </c>
      <c r="U740" s="17">
        <v>0.22975212938169701</v>
      </c>
      <c r="V740" s="17">
        <v>0.22170416871373</v>
      </c>
      <c r="W740" s="17">
        <v>0.277801408620652</v>
      </c>
      <c r="X740" s="17">
        <v>0.34077447904157498</v>
      </c>
      <c r="Y740" s="17">
        <v>0.228908378551611</v>
      </c>
      <c r="Z740" s="17">
        <v>0.30135378790550199</v>
      </c>
      <c r="AA740" s="17">
        <v>0.28192999808223601</v>
      </c>
      <c r="AB740" s="17">
        <v>0.30031551209427298</v>
      </c>
      <c r="AC740" s="17">
        <v>0.19057314972210901</v>
      </c>
      <c r="AD740" s="17">
        <v>0.19000534871572</v>
      </c>
      <c r="AE740" s="17"/>
      <c r="AF740" s="17">
        <v>0.51512484679552295</v>
      </c>
      <c r="AG740" s="17">
        <v>0.32099395934428399</v>
      </c>
      <c r="AH740" s="17">
        <v>0.26659787969099003</v>
      </c>
      <c r="AI740" s="17">
        <v>0.27582867479948098</v>
      </c>
      <c r="AJ740" s="17">
        <v>0.24931027126011099</v>
      </c>
      <c r="AK740" s="17">
        <v>0.236990290624013</v>
      </c>
      <c r="AL740" s="17">
        <v>0.245642489958841</v>
      </c>
      <c r="AM740" s="17">
        <v>0.25582400175469899</v>
      </c>
      <c r="AN740" s="17">
        <v>0.18041061449746501</v>
      </c>
      <c r="AO740" s="17">
        <v>0.38933415661072801</v>
      </c>
      <c r="AP740" s="17">
        <v>0.289176232135744</v>
      </c>
      <c r="AQ740" s="17">
        <v>0.257397706475893</v>
      </c>
      <c r="AR740" s="17">
        <v>0.23772070192497899</v>
      </c>
      <c r="AS740" s="17">
        <v>0.325258750108321</v>
      </c>
      <c r="AT740" s="17">
        <v>0.26014121792735201</v>
      </c>
      <c r="AU740" s="17">
        <v>0.43583866697147799</v>
      </c>
      <c r="AV740" s="17"/>
      <c r="AW740" s="17">
        <v>0.28839532232913201</v>
      </c>
      <c r="AX740" s="17">
        <v>0.23923263289100599</v>
      </c>
      <c r="AY740" s="17"/>
      <c r="AZ740" s="17">
        <v>0.30259338943490899</v>
      </c>
      <c r="BA740" s="17">
        <v>0.26044093028233301</v>
      </c>
      <c r="BB740" s="17"/>
      <c r="BC740" s="17">
        <v>0.321650004517404</v>
      </c>
      <c r="BD740" s="17">
        <v>0.231589288854953</v>
      </c>
      <c r="BE740" s="17"/>
      <c r="BF740" s="17">
        <v>0.30474123110991902</v>
      </c>
      <c r="BG740" s="17">
        <v>0.26517620129150299</v>
      </c>
      <c r="BH740" s="17"/>
      <c r="BI740" s="17">
        <v>0.189588420910524</v>
      </c>
      <c r="BJ740" s="17">
        <v>0.32685359545939502</v>
      </c>
      <c r="BK740" s="17">
        <v>0.27663301724115302</v>
      </c>
      <c r="BL740" s="17">
        <v>0.231820445623627</v>
      </c>
      <c r="BM740" s="17">
        <v>0.324456200094631</v>
      </c>
      <c r="BN740" s="17"/>
      <c r="BO740" s="17">
        <v>0.33055430595526902</v>
      </c>
      <c r="BP740" s="17">
        <v>0.210484430279994</v>
      </c>
      <c r="BQ740" s="17">
        <v>0.27807526975609997</v>
      </c>
      <c r="BR740" s="17">
        <v>0.26466613112371101</v>
      </c>
      <c r="BS740" s="17">
        <v>0.34046296065405701</v>
      </c>
      <c r="BT740" s="17">
        <v>0.196812163155696</v>
      </c>
      <c r="BU740" s="17"/>
      <c r="BV740" s="17">
        <v>0.31773178539631802</v>
      </c>
      <c r="BW740" s="17">
        <v>0.34377208562456602</v>
      </c>
      <c r="BX740" s="17"/>
      <c r="BY740" s="17">
        <v>0.33531271468151003</v>
      </c>
      <c r="BZ740" s="17"/>
      <c r="CA740" s="17">
        <v>0.38679107412900299</v>
      </c>
      <c r="CB740" s="17"/>
      <c r="CC740" s="17">
        <v>0.32304001660223303</v>
      </c>
    </row>
    <row r="741" spans="2:81" x14ac:dyDescent="0.3">
      <c r="B741" t="s">
        <v>231</v>
      </c>
      <c r="C741" s="17">
        <v>0.44063930970743198</v>
      </c>
      <c r="D741" s="17">
        <v>0.41742015179095998</v>
      </c>
      <c r="E741" s="17">
        <v>0.462110988140217</v>
      </c>
      <c r="F741" s="17"/>
      <c r="G741" s="17">
        <v>0.42954367628564499</v>
      </c>
      <c r="H741" s="17">
        <v>0.39805399423041998</v>
      </c>
      <c r="I741" s="17">
        <v>0.43581726965609002</v>
      </c>
      <c r="J741" s="17">
        <v>0.45615507505966302</v>
      </c>
      <c r="K741" s="17">
        <v>0.436912404683996</v>
      </c>
      <c r="L741" s="17">
        <v>0.476481075188387</v>
      </c>
      <c r="M741" s="17"/>
      <c r="N741" s="17">
        <v>0.45237090896447302</v>
      </c>
      <c r="O741" s="17">
        <v>0.44995279001997701</v>
      </c>
      <c r="P741" s="17">
        <v>0.43141906517061801</v>
      </c>
      <c r="Q741" s="17">
        <v>0.42606445428953998</v>
      </c>
      <c r="R741" s="17"/>
      <c r="S741" s="17">
        <v>0.35856326926864401</v>
      </c>
      <c r="T741" s="17">
        <v>0.47973255532557502</v>
      </c>
      <c r="U741" s="17">
        <v>0.486951130450269</v>
      </c>
      <c r="V741" s="17">
        <v>0.43724040172282502</v>
      </c>
      <c r="W741" s="17">
        <v>0.46123169166922401</v>
      </c>
      <c r="X741" s="17">
        <v>0.370672373385245</v>
      </c>
      <c r="Y741" s="17">
        <v>0.46012998498639202</v>
      </c>
      <c r="Z741" s="17">
        <v>0.37811488554806799</v>
      </c>
      <c r="AA741" s="17">
        <v>0.49115637631562298</v>
      </c>
      <c r="AB741" s="17">
        <v>0.42572072893906698</v>
      </c>
      <c r="AC741" s="17">
        <v>0.50853756217588597</v>
      </c>
      <c r="AD741" s="17">
        <v>0.48078271946310402</v>
      </c>
      <c r="AE741" s="17"/>
      <c r="AF741" s="17">
        <v>0.19993318362951101</v>
      </c>
      <c r="AG741" s="17">
        <v>0.37795138342086698</v>
      </c>
      <c r="AH741" s="17">
        <v>0.41834758744461098</v>
      </c>
      <c r="AI741" s="17">
        <v>0.36627016899984</v>
      </c>
      <c r="AJ741" s="17">
        <v>0.46533493890572603</v>
      </c>
      <c r="AK741" s="17">
        <v>0.45163033362004701</v>
      </c>
      <c r="AL741" s="17">
        <v>0.48031738632354398</v>
      </c>
      <c r="AM741" s="17">
        <v>0.47447132789908403</v>
      </c>
      <c r="AN741" s="17">
        <v>0.51762473054997404</v>
      </c>
      <c r="AO741" s="17">
        <v>0.29680997520091701</v>
      </c>
      <c r="AP741" s="17">
        <v>0.43295638044969198</v>
      </c>
      <c r="AQ741" s="17">
        <v>0.465779490033294</v>
      </c>
      <c r="AR741" s="17">
        <v>0.46920409888656101</v>
      </c>
      <c r="AS741" s="17">
        <v>0.39806821703648598</v>
      </c>
      <c r="AT741" s="17">
        <v>0.45470695248429499</v>
      </c>
      <c r="AU741" s="17">
        <v>0.44393808071743601</v>
      </c>
      <c r="AV741" s="17"/>
      <c r="AW741" s="17">
        <v>0.472488962197047</v>
      </c>
      <c r="AX741" s="17">
        <v>0.392689873379992</v>
      </c>
      <c r="AY741" s="17"/>
      <c r="AZ741" s="17">
        <v>0.47666365806233602</v>
      </c>
      <c r="BA741" s="17">
        <v>0.43261594266007802</v>
      </c>
      <c r="BB741" s="17"/>
      <c r="BC741" s="17">
        <v>0.43727799076061602</v>
      </c>
      <c r="BD741" s="17">
        <v>0.442192301756624</v>
      </c>
      <c r="BE741" s="17"/>
      <c r="BF741" s="17">
        <v>0.49147724516199898</v>
      </c>
      <c r="BG741" s="17">
        <v>0.436554090873426</v>
      </c>
      <c r="BH741" s="17"/>
      <c r="BI741" s="17">
        <v>0.46724193549360699</v>
      </c>
      <c r="BJ741" s="17">
        <v>0.46070917640111397</v>
      </c>
      <c r="BK741" s="17">
        <v>0.42911882331259299</v>
      </c>
      <c r="BL741" s="17">
        <v>0.41094260993466097</v>
      </c>
      <c r="BM741" s="17">
        <v>0.39179440264878201</v>
      </c>
      <c r="BN741" s="17"/>
      <c r="BO741" s="17">
        <v>0.466251105932663</v>
      </c>
      <c r="BP741" s="17">
        <v>0.46281228887050502</v>
      </c>
      <c r="BQ741" s="17">
        <v>0.43529441241354799</v>
      </c>
      <c r="BR741" s="17">
        <v>0.40975204449707903</v>
      </c>
      <c r="BS741" s="17">
        <v>0.40046935997247901</v>
      </c>
      <c r="BT741" s="17">
        <v>0.468825350536626</v>
      </c>
      <c r="BU741" s="17"/>
      <c r="BV741" s="17">
        <v>0.47857018508342097</v>
      </c>
      <c r="BW741" s="17">
        <v>0.42758183680052397</v>
      </c>
      <c r="BX741" s="17"/>
      <c r="BY741" s="17">
        <v>0.45689264609835201</v>
      </c>
      <c r="BZ741" s="17"/>
      <c r="CA741" s="17">
        <v>0.43916468175571099</v>
      </c>
      <c r="CB741" s="17"/>
      <c r="CC741" s="17">
        <v>0.475782632166317</v>
      </c>
    </row>
    <row r="742" spans="2:81" x14ac:dyDescent="0.3">
      <c r="B742" t="s">
        <v>232</v>
      </c>
      <c r="C742" s="17">
        <v>0.19407697243683</v>
      </c>
      <c r="D742" s="17">
        <v>0.188812915260516</v>
      </c>
      <c r="E742" s="17">
        <v>0.19998235695283101</v>
      </c>
      <c r="F742" s="17"/>
      <c r="G742" s="17">
        <v>0.17568526573792201</v>
      </c>
      <c r="H742" s="17">
        <v>0.18249252552089801</v>
      </c>
      <c r="I742" s="17">
        <v>0.14682325599849999</v>
      </c>
      <c r="J742" s="17">
        <v>0.18265386347270099</v>
      </c>
      <c r="K742" s="17">
        <v>0.23552874320727099</v>
      </c>
      <c r="L742" s="17">
        <v>0.23553686431483001</v>
      </c>
      <c r="M742" s="17"/>
      <c r="N742" s="17">
        <v>0.18342660305972799</v>
      </c>
      <c r="O742" s="17">
        <v>0.208284018417636</v>
      </c>
      <c r="P742" s="17">
        <v>0.191528219762885</v>
      </c>
      <c r="Q742" s="17">
        <v>0.19459650690159</v>
      </c>
      <c r="R742" s="17"/>
      <c r="S742" s="17">
        <v>0.18928602083495499</v>
      </c>
      <c r="T742" s="17">
        <v>0.21122856141204099</v>
      </c>
      <c r="U742" s="17">
        <v>0.17572427383441999</v>
      </c>
      <c r="V742" s="17">
        <v>0.20961275713156299</v>
      </c>
      <c r="W742" s="17">
        <v>0.18319067642016601</v>
      </c>
      <c r="X742" s="17">
        <v>0.17090909411295099</v>
      </c>
      <c r="Y742" s="17">
        <v>0.205112061953068</v>
      </c>
      <c r="Z742" s="17">
        <v>0.26403583457646701</v>
      </c>
      <c r="AA742" s="17">
        <v>0.14982310249127501</v>
      </c>
      <c r="AB742" s="17">
        <v>0.19837002884931901</v>
      </c>
      <c r="AC742" s="17">
        <v>0.229197182170152</v>
      </c>
      <c r="AD742" s="17">
        <v>0.20820592350148301</v>
      </c>
      <c r="AE742" s="17"/>
      <c r="AF742" s="17">
        <v>9.0171405220908898E-2</v>
      </c>
      <c r="AG742" s="17">
        <v>0.21187245345142</v>
      </c>
      <c r="AH742" s="17">
        <v>0.17800870898721799</v>
      </c>
      <c r="AI742" s="17">
        <v>0.195018197482381</v>
      </c>
      <c r="AJ742" s="17">
        <v>0.20165507163586299</v>
      </c>
      <c r="AK742" s="17">
        <v>0.226859123457581</v>
      </c>
      <c r="AL742" s="17">
        <v>0.21254275727324801</v>
      </c>
      <c r="AM742" s="17">
        <v>0.192581661595536</v>
      </c>
      <c r="AN742" s="17">
        <v>0.18594205820842599</v>
      </c>
      <c r="AO742" s="17">
        <v>0.20066740624238699</v>
      </c>
      <c r="AP742" s="17">
        <v>0.19771979012553201</v>
      </c>
      <c r="AQ742" s="17">
        <v>0.213190384036403</v>
      </c>
      <c r="AR742" s="17">
        <v>0.20336699986884599</v>
      </c>
      <c r="AS742" s="17">
        <v>0.14934884264096601</v>
      </c>
      <c r="AT742" s="17">
        <v>0.179167685426875</v>
      </c>
      <c r="AU742" s="17">
        <v>8.0041852716005502E-2</v>
      </c>
      <c r="AV742" s="17"/>
      <c r="AW742" s="17">
        <v>0.16257992069357899</v>
      </c>
      <c r="AX742" s="17">
        <v>0.24021876625323901</v>
      </c>
      <c r="AY742" s="17"/>
      <c r="AZ742" s="17">
        <v>0.14271525774018501</v>
      </c>
      <c r="BA742" s="17">
        <v>0.20551628801119801</v>
      </c>
      <c r="BB742" s="17"/>
      <c r="BC742" s="17">
        <v>0.15154785761884301</v>
      </c>
      <c r="BD742" s="17">
        <v>0.22369722079482701</v>
      </c>
      <c r="BE742" s="17"/>
      <c r="BF742" s="17">
        <v>0.12848691396020401</v>
      </c>
      <c r="BG742" s="17">
        <v>0.19934763773463299</v>
      </c>
      <c r="BH742" s="17"/>
      <c r="BI742" s="17">
        <v>0.25005623804314397</v>
      </c>
      <c r="BJ742" s="17">
        <v>0.147597306224766</v>
      </c>
      <c r="BK742" s="17">
        <v>0.18183726039429299</v>
      </c>
      <c r="BL742" s="17">
        <v>0.23035716899844799</v>
      </c>
      <c r="BM742" s="17">
        <v>0.14490235177326699</v>
      </c>
      <c r="BN742" s="17"/>
      <c r="BO742" s="17">
        <v>0.15119504504733</v>
      </c>
      <c r="BP742" s="17">
        <v>0.22979997845907499</v>
      </c>
      <c r="BQ742" s="17">
        <v>0.197039211900738</v>
      </c>
      <c r="BR742" s="17">
        <v>0.22046171307805701</v>
      </c>
      <c r="BS742" s="17">
        <v>0.14732668875275201</v>
      </c>
      <c r="BT742" s="17">
        <v>0.21115635212040201</v>
      </c>
      <c r="BU742" s="17"/>
      <c r="BV742" s="17">
        <v>0.15113952760889199</v>
      </c>
      <c r="BW742" s="17">
        <v>0.141027443748374</v>
      </c>
      <c r="BX742" s="17"/>
      <c r="BY742" s="17">
        <v>0.133581906068479</v>
      </c>
      <c r="BZ742" s="17"/>
      <c r="CA742" s="17">
        <v>0.11956247229462</v>
      </c>
      <c r="CB742" s="17"/>
      <c r="CC742" s="17">
        <v>0.140246972775187</v>
      </c>
    </row>
    <row r="743" spans="2:81" x14ac:dyDescent="0.3">
      <c r="B743" t="s">
        <v>233</v>
      </c>
      <c r="C743" s="17">
        <v>4.1693556784621097E-2</v>
      </c>
      <c r="D743" s="17">
        <v>4.1132027835930701E-2</v>
      </c>
      <c r="E743" s="17">
        <v>4.2406290153530597E-2</v>
      </c>
      <c r="F743" s="17"/>
      <c r="G743" s="17">
        <v>3.7158390214114698E-2</v>
      </c>
      <c r="H743" s="17">
        <v>3.3465491249447601E-2</v>
      </c>
      <c r="I743" s="17">
        <v>4.3730310871560499E-2</v>
      </c>
      <c r="J743" s="17">
        <v>3.8734135599077603E-2</v>
      </c>
      <c r="K743" s="17">
        <v>5.42319921914243E-2</v>
      </c>
      <c r="L743" s="17">
        <v>4.3754815484046902E-2</v>
      </c>
      <c r="M743" s="17"/>
      <c r="N743" s="17">
        <v>3.98102348180824E-2</v>
      </c>
      <c r="O743" s="17">
        <v>4.5876871898358901E-2</v>
      </c>
      <c r="P743" s="17">
        <v>3.9803064857837703E-2</v>
      </c>
      <c r="Q743" s="17">
        <v>4.1373898449750403E-2</v>
      </c>
      <c r="R743" s="17"/>
      <c r="S743" s="17">
        <v>5.5534052546630699E-2</v>
      </c>
      <c r="T743" s="17">
        <v>6.0996920959855802E-2</v>
      </c>
      <c r="U743" s="17">
        <v>5.80696266317582E-2</v>
      </c>
      <c r="V743" s="17">
        <v>6.3853050260135602E-2</v>
      </c>
      <c r="W743" s="17">
        <v>6.1797118862292402E-3</v>
      </c>
      <c r="X743" s="17">
        <v>3.4876998481030201E-2</v>
      </c>
      <c r="Y743" s="17">
        <v>6.5526374810624705E-2</v>
      </c>
      <c r="Z743" s="17">
        <v>9.1205740598065393E-3</v>
      </c>
      <c r="AA743" s="17">
        <v>2.6776840144698399E-2</v>
      </c>
      <c r="AB743" s="17">
        <v>2.3997014186245301E-2</v>
      </c>
      <c r="AC743" s="17">
        <v>1.54726032149119E-2</v>
      </c>
      <c r="AD743" s="17">
        <v>1.70555716143715E-2</v>
      </c>
      <c r="AE743" s="17"/>
      <c r="AF743" s="17">
        <v>0</v>
      </c>
      <c r="AG743" s="17">
        <v>8.8250773768801596E-3</v>
      </c>
      <c r="AH743" s="17">
        <v>3.0527412146357302E-2</v>
      </c>
      <c r="AI743" s="17">
        <v>6.3047368650119506E-2</v>
      </c>
      <c r="AJ743" s="17">
        <v>2.2023965719479899E-2</v>
      </c>
      <c r="AK743" s="17">
        <v>5.69694537523091E-2</v>
      </c>
      <c r="AL743" s="17">
        <v>3.5734872045811203E-2</v>
      </c>
      <c r="AM743" s="17">
        <v>1.86934630589588E-2</v>
      </c>
      <c r="AN743" s="17">
        <v>7.0923814319579906E-2</v>
      </c>
      <c r="AO743" s="17">
        <v>7.6789558805710798E-2</v>
      </c>
      <c r="AP743" s="17">
        <v>3.2154507200981501E-2</v>
      </c>
      <c r="AQ743" s="17">
        <v>4.4452115765216502E-2</v>
      </c>
      <c r="AR743" s="17">
        <v>5.6937694346082701E-2</v>
      </c>
      <c r="AS743" s="17">
        <v>4.3240066728894702E-2</v>
      </c>
      <c r="AT743" s="17">
        <v>5.6226450093814398E-2</v>
      </c>
      <c r="AU743" s="17">
        <v>1.9443831703417E-2</v>
      </c>
      <c r="AV743" s="17"/>
      <c r="AW743" s="17">
        <v>3.0357690393534701E-2</v>
      </c>
      <c r="AX743" s="17">
        <v>5.8475369470088197E-2</v>
      </c>
      <c r="AY743" s="17"/>
      <c r="AZ743" s="17">
        <v>3.2449026206359297E-2</v>
      </c>
      <c r="BA743" s="17">
        <v>4.3752504840507002E-2</v>
      </c>
      <c r="BB743" s="17"/>
      <c r="BC743" s="17">
        <v>4.0762335381328903E-2</v>
      </c>
      <c r="BD743" s="17">
        <v>4.2296820533865902E-2</v>
      </c>
      <c r="BE743" s="17"/>
      <c r="BF743" s="17">
        <v>4.1796675321698298E-2</v>
      </c>
      <c r="BG743" s="17">
        <v>4.1685270417638698E-2</v>
      </c>
      <c r="BH743" s="17"/>
      <c r="BI743" s="17">
        <v>4.7055872799559799E-2</v>
      </c>
      <c r="BJ743" s="17">
        <v>2.1106088693872E-2</v>
      </c>
      <c r="BK743" s="17">
        <v>4.5780885322602501E-2</v>
      </c>
      <c r="BL743" s="17">
        <v>6.3399053605371E-2</v>
      </c>
      <c r="BM743" s="17">
        <v>8.5125446508006103E-2</v>
      </c>
      <c r="BN743" s="17"/>
      <c r="BO743" s="17">
        <v>1.66953128072275E-2</v>
      </c>
      <c r="BP743" s="17">
        <v>5.9570278737612899E-2</v>
      </c>
      <c r="BQ743" s="17">
        <v>3.06192968347553E-2</v>
      </c>
      <c r="BR743" s="17">
        <v>5.3144914620479503E-2</v>
      </c>
      <c r="BS743" s="17">
        <v>5.0745635209337302E-2</v>
      </c>
      <c r="BT743" s="17">
        <v>3.84930659048697E-2</v>
      </c>
      <c r="BU743" s="17"/>
      <c r="BV743" s="17">
        <v>1.7158151743105501E-2</v>
      </c>
      <c r="BW743" s="17">
        <v>2.8428443798000001E-2</v>
      </c>
      <c r="BX743" s="17"/>
      <c r="BY743" s="17">
        <v>2.3519133502317002E-2</v>
      </c>
      <c r="BZ743" s="17"/>
      <c r="CA743" s="17">
        <v>1.9015226796454201E-2</v>
      </c>
      <c r="CB743" s="17"/>
      <c r="CC743" s="17">
        <v>2.0632753878580799E-2</v>
      </c>
    </row>
    <row r="744" spans="2:81" x14ac:dyDescent="0.3">
      <c r="B744" t="s">
        <v>234</v>
      </c>
      <c r="C744" s="17">
        <v>1.8251890111284901E-2</v>
      </c>
      <c r="D744" s="17">
        <v>2.53394653059002E-2</v>
      </c>
      <c r="E744" s="17">
        <v>1.1403464397858099E-2</v>
      </c>
      <c r="F744" s="17"/>
      <c r="G744" s="17">
        <v>1.42676383771826E-2</v>
      </c>
      <c r="H744" s="17">
        <v>2.2831020119426702E-2</v>
      </c>
      <c r="I744" s="17">
        <v>2.0458681495279199E-2</v>
      </c>
      <c r="J744" s="17">
        <v>5.8022027718654199E-3</v>
      </c>
      <c r="K744" s="17">
        <v>3.8238350544965501E-2</v>
      </c>
      <c r="L744" s="17">
        <v>1.2100504624738301E-2</v>
      </c>
      <c r="M744" s="17"/>
      <c r="N744" s="17">
        <v>1.7674325748619699E-2</v>
      </c>
      <c r="O744" s="17">
        <v>1.0305000902939201E-2</v>
      </c>
      <c r="P744" s="17">
        <v>2.8526013755699301E-2</v>
      </c>
      <c r="Q744" s="17">
        <v>1.8241731950469901E-2</v>
      </c>
      <c r="R744" s="17"/>
      <c r="S744" s="17">
        <v>8.5331722207142996E-3</v>
      </c>
      <c r="T744" s="17">
        <v>1.32833045575814E-2</v>
      </c>
      <c r="U744" s="17">
        <v>2.25223551969993E-2</v>
      </c>
      <c r="V744" s="17">
        <v>2.33320967673139E-2</v>
      </c>
      <c r="W744" s="17">
        <v>3.6029547430814199E-2</v>
      </c>
      <c r="X744" s="17">
        <v>2.6595281544491801E-2</v>
      </c>
      <c r="Y744" s="17">
        <v>1.7375424326463201E-2</v>
      </c>
      <c r="Z744" s="17">
        <v>1.56922650409177E-2</v>
      </c>
      <c r="AA744" s="17">
        <v>1.4459658366937401E-2</v>
      </c>
      <c r="AB744" s="17">
        <v>2.10426159464056E-2</v>
      </c>
      <c r="AC744" s="17">
        <v>7.7142054317757497E-3</v>
      </c>
      <c r="AD744" s="17">
        <v>2.0820458093453099E-2</v>
      </c>
      <c r="AE744" s="17"/>
      <c r="AF744" s="17">
        <v>0.104423181261926</v>
      </c>
      <c r="AG744" s="17">
        <v>2.4093571310071601E-2</v>
      </c>
      <c r="AH744" s="17">
        <v>1.28884786326273E-2</v>
      </c>
      <c r="AI744" s="17">
        <v>2.52466872927277E-2</v>
      </c>
      <c r="AJ744" s="17">
        <v>2.14459552946396E-2</v>
      </c>
      <c r="AK744" s="17">
        <v>1.8163482398691502E-2</v>
      </c>
      <c r="AL744" s="17">
        <v>1.090258713884E-2</v>
      </c>
      <c r="AM744" s="17">
        <v>0</v>
      </c>
      <c r="AN744" s="17">
        <v>1.37958703799562E-2</v>
      </c>
      <c r="AO744" s="17">
        <v>1.76192916891557E-2</v>
      </c>
      <c r="AP744" s="17">
        <v>2.77211409471084E-2</v>
      </c>
      <c r="AQ744" s="17">
        <v>1.0585703967107001E-2</v>
      </c>
      <c r="AR744" s="17">
        <v>2.3680668386673001E-2</v>
      </c>
      <c r="AS744" s="17">
        <v>4.0045846111351598E-2</v>
      </c>
      <c r="AT744" s="17">
        <v>1.2885178851666601E-2</v>
      </c>
      <c r="AU744" s="17">
        <v>1.02186548636987E-2</v>
      </c>
      <c r="AV744" s="17"/>
      <c r="AW744" s="17">
        <v>1.27755131911137E-2</v>
      </c>
      <c r="AX744" s="17">
        <v>2.6345471453486102E-2</v>
      </c>
      <c r="AY744" s="17"/>
      <c r="AZ744" s="17">
        <v>9.5311494595624793E-3</v>
      </c>
      <c r="BA744" s="17">
        <v>2.0194179323132101E-2</v>
      </c>
      <c r="BB744" s="17"/>
      <c r="BC744" s="17">
        <v>1.44700750549577E-2</v>
      </c>
      <c r="BD744" s="17">
        <v>2.0283862591431299E-2</v>
      </c>
      <c r="BE744" s="17"/>
      <c r="BF744" s="17">
        <v>1.4235151344667E-2</v>
      </c>
      <c r="BG744" s="17">
        <v>1.8574665942245602E-2</v>
      </c>
      <c r="BH744" s="17"/>
      <c r="BI744" s="17">
        <v>2.1724993979152799E-2</v>
      </c>
      <c r="BJ744" s="17">
        <v>1.59885238714449E-2</v>
      </c>
      <c r="BK744" s="17">
        <v>2.3947601362289302E-2</v>
      </c>
      <c r="BL744" s="17">
        <v>3.3469285493398601E-2</v>
      </c>
      <c r="BM744" s="17">
        <v>0</v>
      </c>
      <c r="BN744" s="17"/>
      <c r="BO744" s="17">
        <v>1.1538080890565801E-2</v>
      </c>
      <c r="BP744" s="17">
        <v>1.34744939969103E-2</v>
      </c>
      <c r="BQ744" s="17">
        <v>1.6629325462488902E-2</v>
      </c>
      <c r="BR744" s="17">
        <v>3.0946613978594901E-2</v>
      </c>
      <c r="BS744" s="17">
        <v>2.4267659762871902E-2</v>
      </c>
      <c r="BT744" s="17">
        <v>9.9591649607477708E-3</v>
      </c>
      <c r="BU744" s="17"/>
      <c r="BV744" s="17">
        <v>1.32772880173989E-2</v>
      </c>
      <c r="BW744" s="17">
        <v>2.1017132975882102E-2</v>
      </c>
      <c r="BX744" s="17"/>
      <c r="BY744" s="17">
        <v>2.1561503484343301E-2</v>
      </c>
      <c r="BZ744" s="17"/>
      <c r="CA744" s="17">
        <v>1.6441012731464501E-2</v>
      </c>
      <c r="CB744" s="17"/>
      <c r="CC744" s="17">
        <v>2.01935845795586E-2</v>
      </c>
    </row>
    <row r="745" spans="2:81" x14ac:dyDescent="0.3">
      <c r="B745" t="s">
        <v>92</v>
      </c>
      <c r="C745" s="17">
        <v>3.7219197812626503E-2</v>
      </c>
      <c r="D745" s="17">
        <v>2.97892330313906E-2</v>
      </c>
      <c r="E745" s="17">
        <v>4.4620727376756299E-2</v>
      </c>
      <c r="F745" s="17"/>
      <c r="G745" s="17">
        <v>2.95677699936291E-2</v>
      </c>
      <c r="H745" s="17">
        <v>5.3225084061486502E-2</v>
      </c>
      <c r="I745" s="17">
        <v>4.3282551632453703E-2</v>
      </c>
      <c r="J745" s="17">
        <v>3.7129353573337E-2</v>
      </c>
      <c r="K745" s="17">
        <v>2.0348369593619301E-2</v>
      </c>
      <c r="L745" s="17">
        <v>3.57829953068537E-2</v>
      </c>
      <c r="M745" s="17"/>
      <c r="N745" s="17">
        <v>2.7528630655796599E-2</v>
      </c>
      <c r="O745" s="17">
        <v>3.0998025255785901E-2</v>
      </c>
      <c r="P745" s="17">
        <v>3.8203314678564998E-2</v>
      </c>
      <c r="Q745" s="17">
        <v>5.3583886406636402E-2</v>
      </c>
      <c r="R745" s="17"/>
      <c r="S745" s="17">
        <v>4.5653095539458302E-2</v>
      </c>
      <c r="T745" s="17">
        <v>1.8717762256887201E-2</v>
      </c>
      <c r="U745" s="17">
        <v>2.6980484504856801E-2</v>
      </c>
      <c r="V745" s="17">
        <v>4.4257525404432903E-2</v>
      </c>
      <c r="W745" s="17">
        <v>3.5566963972913999E-2</v>
      </c>
      <c r="X745" s="17">
        <v>5.6171773434706598E-2</v>
      </c>
      <c r="Y745" s="17">
        <v>2.2947775371840801E-2</v>
      </c>
      <c r="Z745" s="17">
        <v>3.16826528692392E-2</v>
      </c>
      <c r="AA745" s="17">
        <v>3.5854024599230198E-2</v>
      </c>
      <c r="AB745" s="17">
        <v>3.0554099984689699E-2</v>
      </c>
      <c r="AC745" s="17">
        <v>4.8505297285165401E-2</v>
      </c>
      <c r="AD745" s="17">
        <v>8.3129978611867605E-2</v>
      </c>
      <c r="AE745" s="17"/>
      <c r="AF745" s="17">
        <v>9.0347383092131098E-2</v>
      </c>
      <c r="AG745" s="17">
        <v>5.6263555096477999E-2</v>
      </c>
      <c r="AH745" s="17">
        <v>9.3629933098196602E-2</v>
      </c>
      <c r="AI745" s="17">
        <v>7.4588902775451396E-2</v>
      </c>
      <c r="AJ745" s="17">
        <v>4.0229797184180897E-2</v>
      </c>
      <c r="AK745" s="17">
        <v>9.3873161473584498E-3</v>
      </c>
      <c r="AL745" s="17">
        <v>1.4859907259716299E-2</v>
      </c>
      <c r="AM745" s="17">
        <v>5.8429545691722803E-2</v>
      </c>
      <c r="AN745" s="17">
        <v>3.1302912044599299E-2</v>
      </c>
      <c r="AO745" s="17">
        <v>1.8779611451102299E-2</v>
      </c>
      <c r="AP745" s="17">
        <v>2.0271949140943001E-2</v>
      </c>
      <c r="AQ745" s="17">
        <v>8.5945997220862602E-3</v>
      </c>
      <c r="AR745" s="17">
        <v>9.0898365868578301E-3</v>
      </c>
      <c r="AS745" s="17">
        <v>4.4038277373980701E-2</v>
      </c>
      <c r="AT745" s="17">
        <v>3.6872515215997902E-2</v>
      </c>
      <c r="AU745" s="17">
        <v>1.05189130279647E-2</v>
      </c>
      <c r="AV745" s="17"/>
      <c r="AW745" s="17">
        <v>3.3402591195592898E-2</v>
      </c>
      <c r="AX745" s="17">
        <v>4.3037886552189097E-2</v>
      </c>
      <c r="AY745" s="17"/>
      <c r="AZ745" s="17">
        <v>3.6047519096648301E-2</v>
      </c>
      <c r="BA745" s="17">
        <v>3.74801548827517E-2</v>
      </c>
      <c r="BB745" s="17"/>
      <c r="BC745" s="17">
        <v>3.42917366668503E-2</v>
      </c>
      <c r="BD745" s="17">
        <v>3.9940505468298797E-2</v>
      </c>
      <c r="BE745" s="17"/>
      <c r="BF745" s="17">
        <v>1.9262783101513799E-2</v>
      </c>
      <c r="BG745" s="17">
        <v>3.8662133740554397E-2</v>
      </c>
      <c r="BH745" s="17"/>
      <c r="BI745" s="17">
        <v>2.4332538774012299E-2</v>
      </c>
      <c r="BJ745" s="17">
        <v>2.7745309349407801E-2</v>
      </c>
      <c r="BK745" s="17">
        <v>4.2682412367069898E-2</v>
      </c>
      <c r="BL745" s="17">
        <v>3.0011436344494699E-2</v>
      </c>
      <c r="BM745" s="17">
        <v>5.3721598975314297E-2</v>
      </c>
      <c r="BN745" s="17"/>
      <c r="BO745" s="17">
        <v>2.3766149366944399E-2</v>
      </c>
      <c r="BP745" s="17">
        <v>2.38585296559033E-2</v>
      </c>
      <c r="BQ745" s="17">
        <v>4.2342483632369997E-2</v>
      </c>
      <c r="BR745" s="17">
        <v>2.1028582702077098E-2</v>
      </c>
      <c r="BS745" s="17">
        <v>3.67276956485032E-2</v>
      </c>
      <c r="BT745" s="17">
        <v>7.4753903321657905E-2</v>
      </c>
      <c r="BU745" s="17"/>
      <c r="BV745" s="17">
        <v>2.2123062150865399E-2</v>
      </c>
      <c r="BW745" s="17">
        <v>3.8173057052654003E-2</v>
      </c>
      <c r="BX745" s="17"/>
      <c r="BY745" s="17">
        <v>2.9132096164997599E-2</v>
      </c>
      <c r="BZ745" s="17"/>
      <c r="CA745" s="17">
        <v>1.90255322927479E-2</v>
      </c>
      <c r="CB745" s="17"/>
      <c r="CC745" s="17">
        <v>2.0104039998123501E-2</v>
      </c>
    </row>
    <row r="746" spans="2:81" x14ac:dyDescent="0.3">
      <c r="B746" t="s">
        <v>192</v>
      </c>
      <c r="C746" s="17">
        <v>0.70875838285463699</v>
      </c>
      <c r="D746" s="17">
        <v>0.71492635856626296</v>
      </c>
      <c r="E746" s="17">
        <v>0.70158716111902397</v>
      </c>
      <c r="F746" s="17"/>
      <c r="G746" s="17">
        <v>0.74332093567715196</v>
      </c>
      <c r="H746" s="17">
        <v>0.707985879048741</v>
      </c>
      <c r="I746" s="17">
        <v>0.74570520000220697</v>
      </c>
      <c r="J746" s="17">
        <v>0.73568044458301896</v>
      </c>
      <c r="K746" s="17">
        <v>0.65165254446272003</v>
      </c>
      <c r="L746" s="17">
        <v>0.67282482026953105</v>
      </c>
      <c r="M746" s="17"/>
      <c r="N746" s="17">
        <v>0.73156020571777303</v>
      </c>
      <c r="O746" s="17">
        <v>0.70453608352527997</v>
      </c>
      <c r="P746" s="17">
        <v>0.70193938694501301</v>
      </c>
      <c r="Q746" s="17">
        <v>0.69220397629155295</v>
      </c>
      <c r="R746" s="17"/>
      <c r="S746" s="17">
        <v>0.70099365885824105</v>
      </c>
      <c r="T746" s="17">
        <v>0.69577345081363495</v>
      </c>
      <c r="U746" s="17">
        <v>0.71670325983196603</v>
      </c>
      <c r="V746" s="17">
        <v>0.65894457043655497</v>
      </c>
      <c r="W746" s="17">
        <v>0.73903310028987601</v>
      </c>
      <c r="X746" s="17">
        <v>0.71144685242682004</v>
      </c>
      <c r="Y746" s="17">
        <v>0.68903836353800296</v>
      </c>
      <c r="Z746" s="17">
        <v>0.67946867345356998</v>
      </c>
      <c r="AA746" s="17">
        <v>0.77308637439785899</v>
      </c>
      <c r="AB746" s="17">
        <v>0.72603624103333997</v>
      </c>
      <c r="AC746" s="17">
        <v>0.69911071189799501</v>
      </c>
      <c r="AD746" s="17">
        <v>0.67078806817882497</v>
      </c>
      <c r="AE746" s="17"/>
      <c r="AF746" s="17">
        <v>0.71505803042503402</v>
      </c>
      <c r="AG746" s="17">
        <v>0.69894534276515097</v>
      </c>
      <c r="AH746" s="17">
        <v>0.684945467135601</v>
      </c>
      <c r="AI746" s="17">
        <v>0.64209884379932103</v>
      </c>
      <c r="AJ746" s="17">
        <v>0.71464521016583704</v>
      </c>
      <c r="AK746" s="17">
        <v>0.68862062424405901</v>
      </c>
      <c r="AL746" s="17">
        <v>0.72595987628238501</v>
      </c>
      <c r="AM746" s="17">
        <v>0.73029532965378197</v>
      </c>
      <c r="AN746" s="17">
        <v>0.69803534504743903</v>
      </c>
      <c r="AO746" s="17">
        <v>0.68614413181164502</v>
      </c>
      <c r="AP746" s="17">
        <v>0.72213261258543504</v>
      </c>
      <c r="AQ746" s="17">
        <v>0.72317719650918699</v>
      </c>
      <c r="AR746" s="17">
        <v>0.70692480081153997</v>
      </c>
      <c r="AS746" s="17">
        <v>0.72332696714480704</v>
      </c>
      <c r="AT746" s="17">
        <v>0.71484817041164594</v>
      </c>
      <c r="AU746" s="17">
        <v>0.87977674768891401</v>
      </c>
      <c r="AV746" s="17"/>
      <c r="AW746" s="17">
        <v>0.76088428452617995</v>
      </c>
      <c r="AX746" s="17">
        <v>0.631922506270997</v>
      </c>
      <c r="AY746" s="17"/>
      <c r="AZ746" s="17">
        <v>0.779257047497245</v>
      </c>
      <c r="BA746" s="17">
        <v>0.69305687294241103</v>
      </c>
      <c r="BB746" s="17"/>
      <c r="BC746" s="17">
        <v>0.75892799527802002</v>
      </c>
      <c r="BD746" s="17">
        <v>0.67378159061157705</v>
      </c>
      <c r="BE746" s="17"/>
      <c r="BF746" s="17">
        <v>0.796218476271917</v>
      </c>
      <c r="BG746" s="17">
        <v>0.70173029216492799</v>
      </c>
      <c r="BH746" s="17"/>
      <c r="BI746" s="17">
        <v>0.65683035640413101</v>
      </c>
      <c r="BJ746" s="17">
        <v>0.78756277186050905</v>
      </c>
      <c r="BK746" s="17">
        <v>0.70575184055374596</v>
      </c>
      <c r="BL746" s="17">
        <v>0.64276305555828706</v>
      </c>
      <c r="BM746" s="17">
        <v>0.71625060274341301</v>
      </c>
      <c r="BN746" s="17"/>
      <c r="BO746" s="17">
        <v>0.79680541188793197</v>
      </c>
      <c r="BP746" s="17">
        <v>0.67329671915049905</v>
      </c>
      <c r="BQ746" s="17">
        <v>0.71336968216964802</v>
      </c>
      <c r="BR746" s="17">
        <v>0.67441817562079098</v>
      </c>
      <c r="BS746" s="17">
        <v>0.74093232062653502</v>
      </c>
      <c r="BT746" s="17">
        <v>0.66563751369232205</v>
      </c>
      <c r="BU746" s="17"/>
      <c r="BV746" s="17">
        <v>0.79630197047973805</v>
      </c>
      <c r="BW746" s="17">
        <v>0.77135392242509004</v>
      </c>
      <c r="BX746" s="17"/>
      <c r="BY746" s="17">
        <v>0.79220536077986303</v>
      </c>
      <c r="BZ746" s="17"/>
      <c r="CA746" s="17">
        <v>0.82595575588471404</v>
      </c>
      <c r="CB746" s="17"/>
      <c r="CC746" s="17">
        <v>0.79882264876855003</v>
      </c>
    </row>
    <row r="747" spans="2:81" x14ac:dyDescent="0.3">
      <c r="B747" t="s">
        <v>193</v>
      </c>
      <c r="C747" s="17">
        <v>5.9945446895906002E-2</v>
      </c>
      <c r="D747" s="17">
        <v>6.6471493141830901E-2</v>
      </c>
      <c r="E747" s="17">
        <v>5.38097545513887E-2</v>
      </c>
      <c r="F747" s="17"/>
      <c r="G747" s="17">
        <v>5.1426028591297301E-2</v>
      </c>
      <c r="H747" s="17">
        <v>5.6296511368874202E-2</v>
      </c>
      <c r="I747" s="17">
        <v>6.4188992366839698E-2</v>
      </c>
      <c r="J747" s="17">
        <v>4.4536338370943E-2</v>
      </c>
      <c r="K747" s="17">
        <v>9.2470342736389793E-2</v>
      </c>
      <c r="L747" s="17">
        <v>5.5855320108785203E-2</v>
      </c>
      <c r="M747" s="17"/>
      <c r="N747" s="17">
        <v>5.7484560566702099E-2</v>
      </c>
      <c r="O747" s="17">
        <v>5.6181872801298001E-2</v>
      </c>
      <c r="P747" s="17">
        <v>6.8329078613537E-2</v>
      </c>
      <c r="Q747" s="17">
        <v>5.9615630400220401E-2</v>
      </c>
      <c r="R747" s="17"/>
      <c r="S747" s="17">
        <v>6.4067224767344999E-2</v>
      </c>
      <c r="T747" s="17">
        <v>7.4280225517437196E-2</v>
      </c>
      <c r="U747" s="17">
        <v>8.0591981828757597E-2</v>
      </c>
      <c r="V747" s="17">
        <v>8.7185147027449506E-2</v>
      </c>
      <c r="W747" s="17">
        <v>4.2209259317043397E-2</v>
      </c>
      <c r="X747" s="17">
        <v>6.1472280025522102E-2</v>
      </c>
      <c r="Y747" s="17">
        <v>8.2901799137088006E-2</v>
      </c>
      <c r="Z747" s="17">
        <v>2.48128391007242E-2</v>
      </c>
      <c r="AA747" s="17">
        <v>4.12364985116358E-2</v>
      </c>
      <c r="AB747" s="17">
        <v>4.5039630132650901E-2</v>
      </c>
      <c r="AC747" s="17">
        <v>2.31868086466877E-2</v>
      </c>
      <c r="AD747" s="17">
        <v>3.7876029707824603E-2</v>
      </c>
      <c r="AE747" s="17"/>
      <c r="AF747" s="17">
        <v>0.104423181261926</v>
      </c>
      <c r="AG747" s="17">
        <v>3.2918648686951803E-2</v>
      </c>
      <c r="AH747" s="17">
        <v>4.3415890778984702E-2</v>
      </c>
      <c r="AI747" s="17">
        <v>8.8294055942847199E-2</v>
      </c>
      <c r="AJ747" s="17">
        <v>4.3469921014119499E-2</v>
      </c>
      <c r="AK747" s="17">
        <v>7.5132936151000598E-2</v>
      </c>
      <c r="AL747" s="17">
        <v>4.66374591846513E-2</v>
      </c>
      <c r="AM747" s="17">
        <v>1.86934630589588E-2</v>
      </c>
      <c r="AN747" s="17">
        <v>8.4719684699536099E-2</v>
      </c>
      <c r="AO747" s="17">
        <v>9.4408850494866595E-2</v>
      </c>
      <c r="AP747" s="17">
        <v>5.9875648148089898E-2</v>
      </c>
      <c r="AQ747" s="17">
        <v>5.5037819732323502E-2</v>
      </c>
      <c r="AR747" s="17">
        <v>8.0618362732755702E-2</v>
      </c>
      <c r="AS747" s="17">
        <v>8.3285912840246307E-2</v>
      </c>
      <c r="AT747" s="17">
        <v>6.9111628945480993E-2</v>
      </c>
      <c r="AU747" s="17">
        <v>2.96624865671157E-2</v>
      </c>
      <c r="AV747" s="17"/>
      <c r="AW747" s="17">
        <v>4.3133203584648297E-2</v>
      </c>
      <c r="AX747" s="17">
        <v>8.4820840923574198E-2</v>
      </c>
      <c r="AY747" s="17"/>
      <c r="AZ747" s="17">
        <v>4.1980175665921701E-2</v>
      </c>
      <c r="BA747" s="17">
        <v>6.3946684163639203E-2</v>
      </c>
      <c r="BB747" s="17"/>
      <c r="BC747" s="17">
        <v>5.52324104362866E-2</v>
      </c>
      <c r="BD747" s="17">
        <v>6.2580683125297201E-2</v>
      </c>
      <c r="BE747" s="17"/>
      <c r="BF747" s="17">
        <v>5.6031826666365199E-2</v>
      </c>
      <c r="BG747" s="17">
        <v>6.0259936359884303E-2</v>
      </c>
      <c r="BH747" s="17"/>
      <c r="BI747" s="17">
        <v>6.8780866778712604E-2</v>
      </c>
      <c r="BJ747" s="17">
        <v>3.7094612565316903E-2</v>
      </c>
      <c r="BK747" s="17">
        <v>6.9728486684891802E-2</v>
      </c>
      <c r="BL747" s="17">
        <v>9.6868339098769699E-2</v>
      </c>
      <c r="BM747" s="17">
        <v>8.5125446508006103E-2</v>
      </c>
      <c r="BN747" s="17"/>
      <c r="BO747" s="17">
        <v>2.8233393697793301E-2</v>
      </c>
      <c r="BP747" s="17">
        <v>7.3044772734523103E-2</v>
      </c>
      <c r="BQ747" s="17">
        <v>4.7248622297244199E-2</v>
      </c>
      <c r="BR747" s="17">
        <v>8.4091528599074303E-2</v>
      </c>
      <c r="BS747" s="17">
        <v>7.5013294972209196E-2</v>
      </c>
      <c r="BT747" s="17">
        <v>4.84522308656175E-2</v>
      </c>
      <c r="BU747" s="17"/>
      <c r="BV747" s="17">
        <v>3.0435439760504401E-2</v>
      </c>
      <c r="BW747" s="17">
        <v>4.9445576773882102E-2</v>
      </c>
      <c r="BX747" s="17"/>
      <c r="BY747" s="17">
        <v>4.5080636986660302E-2</v>
      </c>
      <c r="BZ747" s="17"/>
      <c r="CA747" s="17">
        <v>3.5456239527918598E-2</v>
      </c>
      <c r="CB747" s="17"/>
      <c r="CC747" s="17">
        <v>4.0826338458139398E-2</v>
      </c>
    </row>
    <row r="748" spans="2:81" x14ac:dyDescent="0.3">
      <c r="B748" t="s">
        <v>194</v>
      </c>
      <c r="C748" s="17">
        <v>0.64881293595873102</v>
      </c>
      <c r="D748" s="17">
        <v>0.64845486542443198</v>
      </c>
      <c r="E748" s="17">
        <v>0.64777740656763505</v>
      </c>
      <c r="F748" s="17"/>
      <c r="G748" s="17">
        <v>0.69189490708585399</v>
      </c>
      <c r="H748" s="17">
        <v>0.65168936767986696</v>
      </c>
      <c r="I748" s="17">
        <v>0.68151620763536702</v>
      </c>
      <c r="J748" s="17">
        <v>0.691144106212076</v>
      </c>
      <c r="K748" s="17">
        <v>0.55918220172633104</v>
      </c>
      <c r="L748" s="17">
        <v>0.61696950016074603</v>
      </c>
      <c r="M748" s="17"/>
      <c r="N748" s="17">
        <v>0.67407564515107099</v>
      </c>
      <c r="O748" s="17">
        <v>0.64835421072398203</v>
      </c>
      <c r="P748" s="17">
        <v>0.63361030833147602</v>
      </c>
      <c r="Q748" s="17">
        <v>0.63258834589133295</v>
      </c>
      <c r="R748" s="17"/>
      <c r="S748" s="17">
        <v>0.636926434090896</v>
      </c>
      <c r="T748" s="17">
        <v>0.62149322529619799</v>
      </c>
      <c r="U748" s="17">
        <v>0.63611127800320799</v>
      </c>
      <c r="V748" s="17">
        <v>0.57175942340910502</v>
      </c>
      <c r="W748" s="17">
        <v>0.69682384097283301</v>
      </c>
      <c r="X748" s="17">
        <v>0.64997457240129797</v>
      </c>
      <c r="Y748" s="17">
        <v>0.60613656440091501</v>
      </c>
      <c r="Z748" s="17">
        <v>0.65465583435284602</v>
      </c>
      <c r="AA748" s="17">
        <v>0.73184987588622297</v>
      </c>
      <c r="AB748" s="17">
        <v>0.68099661090068897</v>
      </c>
      <c r="AC748" s="17">
        <v>0.67592390325130702</v>
      </c>
      <c r="AD748" s="17">
        <v>0.63291203847099997</v>
      </c>
      <c r="AE748" s="17"/>
      <c r="AF748" s="17">
        <v>0.61063484916310895</v>
      </c>
      <c r="AG748" s="17">
        <v>0.66602669407819903</v>
      </c>
      <c r="AH748" s="17">
        <v>0.641529576356617</v>
      </c>
      <c r="AI748" s="17">
        <v>0.55380478785647302</v>
      </c>
      <c r="AJ748" s="17">
        <v>0.67117528915171698</v>
      </c>
      <c r="AK748" s="17">
        <v>0.61348768809305898</v>
      </c>
      <c r="AL748" s="17">
        <v>0.679322417097734</v>
      </c>
      <c r="AM748" s="17">
        <v>0.71160186659482405</v>
      </c>
      <c r="AN748" s="17">
        <v>0.61331566034790297</v>
      </c>
      <c r="AO748" s="17">
        <v>0.59173528131677799</v>
      </c>
      <c r="AP748" s="17">
        <v>0.66225696443734605</v>
      </c>
      <c r="AQ748" s="17">
        <v>0.66813937677686297</v>
      </c>
      <c r="AR748" s="17">
        <v>0.62630643807878394</v>
      </c>
      <c r="AS748" s="17">
        <v>0.64004105430456004</v>
      </c>
      <c r="AT748" s="17">
        <v>0.64573654146616599</v>
      </c>
      <c r="AU748" s="17">
        <v>0.850114261121798</v>
      </c>
      <c r="AV748" s="17"/>
      <c r="AW748" s="17">
        <v>0.71775108094153095</v>
      </c>
      <c r="AX748" s="17">
        <v>0.54710166534742299</v>
      </c>
      <c r="AY748" s="17"/>
      <c r="AZ748" s="17">
        <v>0.73727687183132395</v>
      </c>
      <c r="BA748" s="17">
        <v>0.62911018877877201</v>
      </c>
      <c r="BB748" s="17"/>
      <c r="BC748" s="17">
        <v>0.703695584841734</v>
      </c>
      <c r="BD748" s="17">
        <v>0.61120090748627998</v>
      </c>
      <c r="BE748" s="17"/>
      <c r="BF748" s="17">
        <v>0.74018664960555203</v>
      </c>
      <c r="BG748" s="17">
        <v>0.64147035580504397</v>
      </c>
      <c r="BH748" s="17"/>
      <c r="BI748" s="17">
        <v>0.58804948962541803</v>
      </c>
      <c r="BJ748" s="17">
        <v>0.75046815929519195</v>
      </c>
      <c r="BK748" s="17">
        <v>0.636023353868854</v>
      </c>
      <c r="BL748" s="17">
        <v>0.54589471645951804</v>
      </c>
      <c r="BM748" s="17">
        <v>0.63112515623540699</v>
      </c>
      <c r="BN748" s="17"/>
      <c r="BO748" s="17">
        <v>0.76857201819013898</v>
      </c>
      <c r="BP748" s="17">
        <v>0.60025194641597601</v>
      </c>
      <c r="BQ748" s="17">
        <v>0.666121059872404</v>
      </c>
      <c r="BR748" s="17">
        <v>0.590326647021717</v>
      </c>
      <c r="BS748" s="17">
        <v>0.66591902565432604</v>
      </c>
      <c r="BT748" s="17">
        <v>0.61718528282670504</v>
      </c>
      <c r="BU748" s="17"/>
      <c r="BV748" s="17">
        <v>0.76586653071923405</v>
      </c>
      <c r="BW748" s="17">
        <v>0.72190834565120798</v>
      </c>
      <c r="BX748" s="17"/>
      <c r="BY748" s="17">
        <v>0.74712472379320205</v>
      </c>
      <c r="BZ748" s="17"/>
      <c r="CA748" s="17">
        <v>0.79049951635679505</v>
      </c>
      <c r="CB748" s="17"/>
      <c r="CC748" s="17">
        <v>0.75799631031041104</v>
      </c>
    </row>
    <row r="749" spans="2:81" x14ac:dyDescent="0.3">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c r="CC749" s="17"/>
    </row>
    <row r="750" spans="2:81" x14ac:dyDescent="0.3">
      <c r="B750" s="6" t="s">
        <v>177</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c r="CC750" s="17"/>
    </row>
    <row r="751" spans="2:81" x14ac:dyDescent="0.3">
      <c r="B751" s="24" t="s">
        <v>94</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c r="CC751" s="17"/>
    </row>
    <row r="752" spans="2:81" x14ac:dyDescent="0.3">
      <c r="B752" t="s">
        <v>317</v>
      </c>
      <c r="C752" s="17">
        <v>0.28254760193163198</v>
      </c>
      <c r="D752" s="17">
        <v>0.323773985567749</v>
      </c>
      <c r="E752" s="17">
        <v>0.241505610369738</v>
      </c>
      <c r="F752" s="17"/>
      <c r="G752" s="17">
        <v>0.29677425331597201</v>
      </c>
      <c r="H752" s="17">
        <v>0.29062379792130899</v>
      </c>
      <c r="I752" s="17">
        <v>0.25591754085783303</v>
      </c>
      <c r="J752" s="17">
        <v>0.25799788633043302</v>
      </c>
      <c r="K752" s="17">
        <v>0.30125910002075401</v>
      </c>
      <c r="L752" s="17">
        <v>0.29541697991254801</v>
      </c>
      <c r="M752" s="17"/>
      <c r="N752" s="17">
        <v>0.27191174783558503</v>
      </c>
      <c r="O752" s="17">
        <v>0.28144347303821199</v>
      </c>
      <c r="P752" s="17">
        <v>0.30434886841384701</v>
      </c>
      <c r="Q752" s="17">
        <v>0.274683217836517</v>
      </c>
      <c r="R752" s="17"/>
      <c r="S752" s="17">
        <v>0.25821671488154702</v>
      </c>
      <c r="T752" s="17">
        <v>0.26586437306548599</v>
      </c>
      <c r="U752" s="17">
        <v>0.28220632031635501</v>
      </c>
      <c r="V752" s="17">
        <v>0.34347938923082499</v>
      </c>
      <c r="W752" s="17">
        <v>0.31382586605154</v>
      </c>
      <c r="X752" s="17">
        <v>0.24651333612662801</v>
      </c>
      <c r="Y752" s="17">
        <v>0.28741845294278501</v>
      </c>
      <c r="Z752" s="17">
        <v>0.25636066094834897</v>
      </c>
      <c r="AA752" s="17">
        <v>0.272486497660129</v>
      </c>
      <c r="AB752" s="17">
        <v>0.31730596438196301</v>
      </c>
      <c r="AC752" s="17">
        <v>0.34001467221968901</v>
      </c>
      <c r="AD752" s="17">
        <v>0.18016498881777199</v>
      </c>
      <c r="AE752" s="17"/>
      <c r="AF752" s="17">
        <v>0.37488441200950601</v>
      </c>
      <c r="AG752" s="17">
        <v>0.26396370671910502</v>
      </c>
      <c r="AH752" s="17">
        <v>0.27821110075799199</v>
      </c>
      <c r="AI752" s="17">
        <v>0.17369123293966601</v>
      </c>
      <c r="AJ752" s="17">
        <v>0.34095803154711901</v>
      </c>
      <c r="AK752" s="17">
        <v>0.31763787263104198</v>
      </c>
      <c r="AL752" s="17">
        <v>0.29642604218922403</v>
      </c>
      <c r="AM752" s="17">
        <v>0.29162555359067199</v>
      </c>
      <c r="AN752" s="17">
        <v>0.24655506294506199</v>
      </c>
      <c r="AO752" s="17">
        <v>0.33857588100977798</v>
      </c>
      <c r="AP752" s="17">
        <v>0.33774848121108098</v>
      </c>
      <c r="AQ752" s="17">
        <v>0.28320438313092</v>
      </c>
      <c r="AR752" s="17">
        <v>0.19104719612370799</v>
      </c>
      <c r="AS752" s="17">
        <v>0.182025502382657</v>
      </c>
      <c r="AT752" s="17">
        <v>0.28299724928660103</v>
      </c>
      <c r="AU752" s="17">
        <v>0.25246552362080499</v>
      </c>
      <c r="AV752" s="17"/>
      <c r="AW752" s="17">
        <v>0.25983157389271599</v>
      </c>
      <c r="AX752" s="17">
        <v>0.316263063976022</v>
      </c>
      <c r="AY752" s="17"/>
      <c r="AZ752" s="17">
        <v>0.244661980914302</v>
      </c>
      <c r="BA752" s="17">
        <v>0.29098551287576202</v>
      </c>
      <c r="BB752" s="17"/>
      <c r="BC752" s="17">
        <v>0.26747777614228802</v>
      </c>
      <c r="BD752" s="17">
        <v>0.29180042070520201</v>
      </c>
      <c r="BE752" s="17"/>
      <c r="BF752" s="17">
        <v>0.22669272084866901</v>
      </c>
      <c r="BG752" s="17">
        <v>0.28703597090513699</v>
      </c>
      <c r="BH752" s="17"/>
      <c r="BI752" s="17">
        <v>0.28326450169869599</v>
      </c>
      <c r="BJ752" s="17">
        <v>0.27996122552807501</v>
      </c>
      <c r="BK752" s="17">
        <v>0.226803843676183</v>
      </c>
      <c r="BL752" s="17">
        <v>0.29976113393652098</v>
      </c>
      <c r="BM752" s="17">
        <v>0.36180332453448999</v>
      </c>
      <c r="BN752" s="17"/>
      <c r="BO752" s="17">
        <v>0.25248818211660501</v>
      </c>
      <c r="BP752" s="17">
        <v>0.286106869309187</v>
      </c>
      <c r="BQ752" s="17">
        <v>0.25768272451747598</v>
      </c>
      <c r="BR752" s="17">
        <v>0.30622180718840702</v>
      </c>
      <c r="BS752" s="17">
        <v>0.32105465763968699</v>
      </c>
      <c r="BT752" s="17">
        <v>0.242001916715257</v>
      </c>
      <c r="BU752" s="17"/>
      <c r="BV752" s="17">
        <v>0.25352326765472499</v>
      </c>
      <c r="BW752" s="17">
        <v>0.32899648576419799</v>
      </c>
      <c r="BX752" s="17"/>
      <c r="BY752" s="17">
        <v>0.25740552632841202</v>
      </c>
      <c r="BZ752" s="17"/>
      <c r="CA752" s="17">
        <v>0.28145535118529502</v>
      </c>
      <c r="CB752" s="17"/>
      <c r="CC752" s="17">
        <v>0.27581788528872597</v>
      </c>
    </row>
    <row r="753" spans="2:81" x14ac:dyDescent="0.3">
      <c r="B753" t="s">
        <v>318</v>
      </c>
      <c r="C753" s="17">
        <v>0.24191480955809799</v>
      </c>
      <c r="D753" s="17">
        <v>0.25671301160689203</v>
      </c>
      <c r="E753" s="17">
        <v>0.22738431280722199</v>
      </c>
      <c r="F753" s="17"/>
      <c r="G753" s="17">
        <v>0.30676753721483702</v>
      </c>
      <c r="H753" s="17">
        <v>0.31771262714661302</v>
      </c>
      <c r="I753" s="17">
        <v>0.29053425918388698</v>
      </c>
      <c r="J753" s="17">
        <v>0.22088969297132799</v>
      </c>
      <c r="K753" s="17">
        <v>0.16719495328955</v>
      </c>
      <c r="L753" s="17">
        <v>0.16473037055950299</v>
      </c>
      <c r="M753" s="17"/>
      <c r="N753" s="17">
        <v>0.31029580195581602</v>
      </c>
      <c r="O753" s="17">
        <v>0.25933095214141899</v>
      </c>
      <c r="P753" s="17">
        <v>0.18435359862997</v>
      </c>
      <c r="Q753" s="17">
        <v>0.20050181546148099</v>
      </c>
      <c r="R753" s="17"/>
      <c r="S753" s="17">
        <v>0.332420610774738</v>
      </c>
      <c r="T753" s="17">
        <v>0.25535368917358198</v>
      </c>
      <c r="U753" s="17">
        <v>0.22314141423025</v>
      </c>
      <c r="V753" s="17">
        <v>0.183713117837395</v>
      </c>
      <c r="W753" s="17">
        <v>0.2311880736186</v>
      </c>
      <c r="X753" s="17">
        <v>0.23032087281347899</v>
      </c>
      <c r="Y753" s="17">
        <v>0.226946681346227</v>
      </c>
      <c r="Z753" s="17">
        <v>0.27160669984548702</v>
      </c>
      <c r="AA753" s="17">
        <v>0.246481106096755</v>
      </c>
      <c r="AB753" s="17">
        <v>0.172528979883458</v>
      </c>
      <c r="AC753" s="17">
        <v>0.21789314495006001</v>
      </c>
      <c r="AD753" s="17">
        <v>0.27867415180134503</v>
      </c>
      <c r="AE753" s="17"/>
      <c r="AF753" s="17">
        <v>0</v>
      </c>
      <c r="AG753" s="17">
        <v>0.18971122476378799</v>
      </c>
      <c r="AH753" s="17">
        <v>0.141275642771195</v>
      </c>
      <c r="AI753" s="17">
        <v>0.277832458825228</v>
      </c>
      <c r="AJ753" s="17">
        <v>0.21287787377484199</v>
      </c>
      <c r="AK753" s="17">
        <v>0.2125613063532</v>
      </c>
      <c r="AL753" s="17">
        <v>0.20302409976923599</v>
      </c>
      <c r="AM753" s="17">
        <v>0.18689632955462299</v>
      </c>
      <c r="AN753" s="17">
        <v>0.27695526475474702</v>
      </c>
      <c r="AO753" s="17">
        <v>0.27450036627726498</v>
      </c>
      <c r="AP753" s="17">
        <v>0.28883385421447999</v>
      </c>
      <c r="AQ753" s="17">
        <v>0.32185316633727001</v>
      </c>
      <c r="AR753" s="17">
        <v>0.32241626719094801</v>
      </c>
      <c r="AS753" s="17">
        <v>0.34245503375040598</v>
      </c>
      <c r="AT753" s="17">
        <v>0.23545277069551601</v>
      </c>
      <c r="AU753" s="17">
        <v>0.38943236231209399</v>
      </c>
      <c r="AV753" s="17"/>
      <c r="AW753" s="17">
        <v>0.22558315690875</v>
      </c>
      <c r="AX753" s="17">
        <v>0.26741439988316801</v>
      </c>
      <c r="AY753" s="17"/>
      <c r="AZ753" s="17">
        <v>0.21590551072969699</v>
      </c>
      <c r="BA753" s="17">
        <v>0.24770761805219399</v>
      </c>
      <c r="BB753" s="17"/>
      <c r="BC753" s="17">
        <v>0.224189429654023</v>
      </c>
      <c r="BD753" s="17">
        <v>0.251403311951018</v>
      </c>
      <c r="BE753" s="17"/>
      <c r="BF753" s="17">
        <v>0.25017539983430798</v>
      </c>
      <c r="BG753" s="17">
        <v>0.24125100764178001</v>
      </c>
      <c r="BH753" s="17"/>
      <c r="BI753" s="17">
        <v>0.23094794872122101</v>
      </c>
      <c r="BJ753" s="17">
        <v>0.32961320696202001</v>
      </c>
      <c r="BK753" s="17">
        <v>0.263118070314734</v>
      </c>
      <c r="BL753" s="17">
        <v>0.137979464407707</v>
      </c>
      <c r="BM753" s="17">
        <v>0.18483571138020899</v>
      </c>
      <c r="BN753" s="17"/>
      <c r="BO753" s="17">
        <v>0.41743628982956099</v>
      </c>
      <c r="BP753" s="17">
        <v>0.227485113549486</v>
      </c>
      <c r="BQ753" s="17">
        <v>0.25903931179762402</v>
      </c>
      <c r="BR753" s="17">
        <v>0.120689723302566</v>
      </c>
      <c r="BS753" s="17">
        <v>0.22685788547302199</v>
      </c>
      <c r="BT753" s="17">
        <v>0.19647451787488299</v>
      </c>
      <c r="BU753" s="17"/>
      <c r="BV753" s="17">
        <v>0.41374486381272801</v>
      </c>
      <c r="BW753" s="17">
        <v>0.17357174159871999</v>
      </c>
      <c r="BX753" s="17"/>
      <c r="BY753" s="17">
        <v>0.32075064882223397</v>
      </c>
      <c r="BZ753" s="17"/>
      <c r="CA753" s="17">
        <v>0.36095244283421901</v>
      </c>
      <c r="CB753" s="17"/>
      <c r="CC753" s="17">
        <v>0.36220596504214703</v>
      </c>
    </row>
    <row r="754" spans="2:81" x14ac:dyDescent="0.3">
      <c r="B754" t="s">
        <v>319</v>
      </c>
      <c r="C754" s="17">
        <v>0.349993836593608</v>
      </c>
      <c r="D754" s="17">
        <v>0.32825975187256101</v>
      </c>
      <c r="E754" s="17">
        <v>0.37259577214296702</v>
      </c>
      <c r="F754" s="17"/>
      <c r="G754" s="17">
        <v>0.300904372215622</v>
      </c>
      <c r="H754" s="17">
        <v>0.298649867845029</v>
      </c>
      <c r="I754" s="17">
        <v>0.31374406085336398</v>
      </c>
      <c r="J754" s="17">
        <v>0.35704166870028098</v>
      </c>
      <c r="K754" s="17">
        <v>0.40608029306349003</v>
      </c>
      <c r="L754" s="17">
        <v>0.41056958396015802</v>
      </c>
      <c r="M754" s="17"/>
      <c r="N754" s="17">
        <v>0.30461806335063801</v>
      </c>
      <c r="O754" s="17">
        <v>0.334379707041223</v>
      </c>
      <c r="P754" s="17">
        <v>0.38444101212246801</v>
      </c>
      <c r="Q754" s="17">
        <v>0.38534173755498502</v>
      </c>
      <c r="R754" s="17"/>
      <c r="S754" s="17">
        <v>0.31057388352930898</v>
      </c>
      <c r="T754" s="17">
        <v>0.35960546037560198</v>
      </c>
      <c r="U754" s="17">
        <v>0.32830510901892901</v>
      </c>
      <c r="V754" s="17">
        <v>0.33985810273802203</v>
      </c>
      <c r="W754" s="17">
        <v>0.33922371070387503</v>
      </c>
      <c r="X754" s="17">
        <v>0.36048064546361702</v>
      </c>
      <c r="Y754" s="17">
        <v>0.374302421379061</v>
      </c>
      <c r="Z754" s="17">
        <v>0.36205426483316</v>
      </c>
      <c r="AA754" s="17">
        <v>0.37340604367145003</v>
      </c>
      <c r="AB754" s="17">
        <v>0.35924547249226402</v>
      </c>
      <c r="AC754" s="17">
        <v>0.35950926195507799</v>
      </c>
      <c r="AD754" s="17">
        <v>0.36374220952746</v>
      </c>
      <c r="AE754" s="17"/>
      <c r="AF754" s="17">
        <v>0.44459679967745402</v>
      </c>
      <c r="AG754" s="17">
        <v>0.34894259264543498</v>
      </c>
      <c r="AH754" s="17">
        <v>0.37350188116981198</v>
      </c>
      <c r="AI754" s="17">
        <v>0.41570561388352101</v>
      </c>
      <c r="AJ754" s="17">
        <v>0.34663903195267498</v>
      </c>
      <c r="AK754" s="17">
        <v>0.34233138505024002</v>
      </c>
      <c r="AL754" s="17">
        <v>0.368840744834115</v>
      </c>
      <c r="AM754" s="17">
        <v>0.39962654161441702</v>
      </c>
      <c r="AN754" s="17">
        <v>0.34996621932967398</v>
      </c>
      <c r="AO754" s="17">
        <v>0.30648419284880202</v>
      </c>
      <c r="AP754" s="17">
        <v>0.27014320380168799</v>
      </c>
      <c r="AQ754" s="17">
        <v>0.30384423415506101</v>
      </c>
      <c r="AR754" s="17">
        <v>0.35576727612162701</v>
      </c>
      <c r="AS754" s="17">
        <v>0.39858733585633599</v>
      </c>
      <c r="AT754" s="17">
        <v>0.35908742249488901</v>
      </c>
      <c r="AU754" s="17">
        <v>0.31908288427660098</v>
      </c>
      <c r="AV754" s="17"/>
      <c r="AW754" s="17">
        <v>0.39588515149593001</v>
      </c>
      <c r="AX754" s="17">
        <v>0.28107327571131102</v>
      </c>
      <c r="AY754" s="17"/>
      <c r="AZ754" s="17">
        <v>0.401349875875532</v>
      </c>
      <c r="BA754" s="17">
        <v>0.33855578505141698</v>
      </c>
      <c r="BB754" s="17"/>
      <c r="BC754" s="17">
        <v>0.37649260043185201</v>
      </c>
      <c r="BD754" s="17">
        <v>0.33316333149865401</v>
      </c>
      <c r="BE754" s="17"/>
      <c r="BF754" s="17">
        <v>0.39826114529366802</v>
      </c>
      <c r="BG754" s="17">
        <v>0.34611518737614499</v>
      </c>
      <c r="BH754" s="17"/>
      <c r="BI754" s="17">
        <v>0.38562119991363702</v>
      </c>
      <c r="BJ754" s="17">
        <v>0.30698512422471103</v>
      </c>
      <c r="BK754" s="17">
        <v>0.34280698768919599</v>
      </c>
      <c r="BL754" s="17">
        <v>0.46990034764743299</v>
      </c>
      <c r="BM754" s="17">
        <v>0.340440140256422</v>
      </c>
      <c r="BN754" s="17"/>
      <c r="BO754" s="17">
        <v>0.25282889831275701</v>
      </c>
      <c r="BP754" s="17">
        <v>0.40120493989158901</v>
      </c>
      <c r="BQ754" s="17">
        <v>0.33870435186592601</v>
      </c>
      <c r="BR754" s="17">
        <v>0.48115301120251103</v>
      </c>
      <c r="BS754" s="17">
        <v>0.33074036559604197</v>
      </c>
      <c r="BT754" s="17">
        <v>0.29266020262025599</v>
      </c>
      <c r="BU754" s="17"/>
      <c r="BV754" s="17">
        <v>0.25592451639214397</v>
      </c>
      <c r="BW754" s="17">
        <v>0.40168873956742202</v>
      </c>
      <c r="BX754" s="17"/>
      <c r="BY754" s="17">
        <v>0.38432545669151402</v>
      </c>
      <c r="BZ754" s="17"/>
      <c r="CA754" s="17">
        <v>0.29058373804867899</v>
      </c>
      <c r="CB754" s="17"/>
      <c r="CC754" s="17">
        <v>0.29357444698417301</v>
      </c>
    </row>
    <row r="755" spans="2:81" x14ac:dyDescent="0.3">
      <c r="B755" t="s">
        <v>92</v>
      </c>
      <c r="C755" s="17">
        <v>0.125543751916663</v>
      </c>
      <c r="D755" s="17">
        <v>9.1253250952797293E-2</v>
      </c>
      <c r="E755" s="17">
        <v>0.15851430468007299</v>
      </c>
      <c r="F755" s="17"/>
      <c r="G755" s="17">
        <v>9.5553837253569404E-2</v>
      </c>
      <c r="H755" s="17">
        <v>9.3013707087048494E-2</v>
      </c>
      <c r="I755" s="17">
        <v>0.13980413910491599</v>
      </c>
      <c r="J755" s="17">
        <v>0.16407075199795801</v>
      </c>
      <c r="K755" s="17">
        <v>0.12546565362620599</v>
      </c>
      <c r="L755" s="17">
        <v>0.12928306556779101</v>
      </c>
      <c r="M755" s="17"/>
      <c r="N755" s="17">
        <v>0.11317438685796199</v>
      </c>
      <c r="O755" s="17">
        <v>0.124845867779147</v>
      </c>
      <c r="P755" s="17">
        <v>0.12685652083371499</v>
      </c>
      <c r="Q755" s="17">
        <v>0.13947322914701701</v>
      </c>
      <c r="R755" s="17"/>
      <c r="S755" s="17">
        <v>9.8788790814405697E-2</v>
      </c>
      <c r="T755" s="17">
        <v>0.11917647738533001</v>
      </c>
      <c r="U755" s="17">
        <v>0.16634715643446599</v>
      </c>
      <c r="V755" s="17">
        <v>0.13294939019375801</v>
      </c>
      <c r="W755" s="17">
        <v>0.115762349625984</v>
      </c>
      <c r="X755" s="17">
        <v>0.162685145596276</v>
      </c>
      <c r="Y755" s="17">
        <v>0.111332444331927</v>
      </c>
      <c r="Z755" s="17">
        <v>0.10997837437300401</v>
      </c>
      <c r="AA755" s="17">
        <v>0.107626352571665</v>
      </c>
      <c r="AB755" s="17">
        <v>0.150919583242315</v>
      </c>
      <c r="AC755" s="17">
        <v>8.2582920875172494E-2</v>
      </c>
      <c r="AD755" s="17">
        <v>0.17741864985342301</v>
      </c>
      <c r="AE755" s="17"/>
      <c r="AF755" s="17">
        <v>0.18051878831304</v>
      </c>
      <c r="AG755" s="17">
        <v>0.19738247587167199</v>
      </c>
      <c r="AH755" s="17">
        <v>0.207011375301</v>
      </c>
      <c r="AI755" s="17">
        <v>0.13277069435158501</v>
      </c>
      <c r="AJ755" s="17">
        <v>9.9525062725364002E-2</v>
      </c>
      <c r="AK755" s="17">
        <v>0.12746943596551899</v>
      </c>
      <c r="AL755" s="17">
        <v>0.13170911320742501</v>
      </c>
      <c r="AM755" s="17">
        <v>0.121851575240288</v>
      </c>
      <c r="AN755" s="17">
        <v>0.12652345297051701</v>
      </c>
      <c r="AO755" s="17">
        <v>8.0439559864154395E-2</v>
      </c>
      <c r="AP755" s="17">
        <v>0.103274460772751</v>
      </c>
      <c r="AQ755" s="17">
        <v>9.1098216376749405E-2</v>
      </c>
      <c r="AR755" s="17">
        <v>0.13076926056371699</v>
      </c>
      <c r="AS755" s="17">
        <v>7.6932128010600703E-2</v>
      </c>
      <c r="AT755" s="17">
        <v>0.122462557522993</v>
      </c>
      <c r="AU755" s="17">
        <v>3.9019229790500098E-2</v>
      </c>
      <c r="AV755" s="17"/>
      <c r="AW755" s="17">
        <v>0.118700117702604</v>
      </c>
      <c r="AX755" s="17">
        <v>0.135249260429499</v>
      </c>
      <c r="AY755" s="17"/>
      <c r="AZ755" s="17">
        <v>0.13808263248047001</v>
      </c>
      <c r="BA755" s="17">
        <v>0.122751084020626</v>
      </c>
      <c r="BB755" s="17"/>
      <c r="BC755" s="17">
        <v>0.13184019377183701</v>
      </c>
      <c r="BD755" s="17">
        <v>0.123632935845126</v>
      </c>
      <c r="BE755" s="17"/>
      <c r="BF755" s="17">
        <v>0.124870734023355</v>
      </c>
      <c r="BG755" s="17">
        <v>0.125597834076939</v>
      </c>
      <c r="BH755" s="17"/>
      <c r="BI755" s="17">
        <v>0.100166349666446</v>
      </c>
      <c r="BJ755" s="17">
        <v>8.3440443285194205E-2</v>
      </c>
      <c r="BK755" s="17">
        <v>0.16727109831988701</v>
      </c>
      <c r="BL755" s="17">
        <v>9.2359054008339103E-2</v>
      </c>
      <c r="BM755" s="17">
        <v>0.112920823828878</v>
      </c>
      <c r="BN755" s="17"/>
      <c r="BO755" s="17">
        <v>7.7246629741077294E-2</v>
      </c>
      <c r="BP755" s="17">
        <v>8.5203077249738704E-2</v>
      </c>
      <c r="BQ755" s="17">
        <v>0.14457361181897399</v>
      </c>
      <c r="BR755" s="17">
        <v>9.1935458306515699E-2</v>
      </c>
      <c r="BS755" s="17">
        <v>0.121347091291248</v>
      </c>
      <c r="BT755" s="17">
        <v>0.26886336278960399</v>
      </c>
      <c r="BU755" s="17"/>
      <c r="BV755" s="17">
        <v>7.6807352140402005E-2</v>
      </c>
      <c r="BW755" s="17">
        <v>9.5743033069659894E-2</v>
      </c>
      <c r="BX755" s="17"/>
      <c r="BY755" s="17">
        <v>3.7518368157839703E-2</v>
      </c>
      <c r="BZ755" s="17"/>
      <c r="CA755" s="17">
        <v>6.70084679318073E-2</v>
      </c>
      <c r="CB755" s="17"/>
      <c r="CC755" s="17">
        <v>6.8401702684955004E-2</v>
      </c>
    </row>
    <row r="756" spans="2:81" x14ac:dyDescent="0.3">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row>
    <row r="757" spans="2:81" x14ac:dyDescent="0.3">
      <c r="B757" s="6" t="s">
        <v>327</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row>
    <row r="758" spans="2:81" x14ac:dyDescent="0.3">
      <c r="B758" s="24" t="s">
        <v>94</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row>
    <row r="759" spans="2:81" x14ac:dyDescent="0.3">
      <c r="B759" t="s">
        <v>230</v>
      </c>
      <c r="C759" s="17">
        <v>0.25848974606109498</v>
      </c>
      <c r="D759" s="17">
        <v>0.25617875548378199</v>
      </c>
      <c r="E759" s="17">
        <v>0.25885703344366101</v>
      </c>
      <c r="F759" s="17"/>
      <c r="G759" s="17">
        <v>0.29615090432270402</v>
      </c>
      <c r="H759" s="17">
        <v>0.35768781292105301</v>
      </c>
      <c r="I759" s="17">
        <v>0.30591854422335202</v>
      </c>
      <c r="J759" s="17">
        <v>0.25581441219524698</v>
      </c>
      <c r="K759" s="17">
        <v>0.1820814728789</v>
      </c>
      <c r="L759" s="17">
        <v>0.16767414007161599</v>
      </c>
      <c r="M759" s="17"/>
      <c r="N759" s="17">
        <v>0.25079635800731398</v>
      </c>
      <c r="O759" s="17">
        <v>0.25245365731000702</v>
      </c>
      <c r="P759" s="17">
        <v>0.25839806594666098</v>
      </c>
      <c r="Q759" s="17">
        <v>0.272858183296038</v>
      </c>
      <c r="R759" s="17"/>
      <c r="S759" s="17">
        <v>0.33834505564385903</v>
      </c>
      <c r="T759" s="17">
        <v>0.25319513333431498</v>
      </c>
      <c r="U759" s="17">
        <v>0.20523791205049599</v>
      </c>
      <c r="V759" s="17">
        <v>0.23279931082864799</v>
      </c>
      <c r="W759" s="17">
        <v>0.25745267442362202</v>
      </c>
      <c r="X759" s="17">
        <v>0.27591810053153198</v>
      </c>
      <c r="Y759" s="17">
        <v>0.21646718327355</v>
      </c>
      <c r="Z759" s="17">
        <v>0.22953660375815499</v>
      </c>
      <c r="AA759" s="17">
        <v>0.25054563404876601</v>
      </c>
      <c r="AB759" s="17">
        <v>0.268269769665615</v>
      </c>
      <c r="AC759" s="17">
        <v>0.279215582675298</v>
      </c>
      <c r="AD759" s="17">
        <v>0.19437590576774799</v>
      </c>
      <c r="AE759" s="17"/>
      <c r="AF759" s="17">
        <v>0.42633375522418998</v>
      </c>
      <c r="AG759" s="17">
        <v>0.24438278046362999</v>
      </c>
      <c r="AH759" s="17">
        <v>0.28845070335931999</v>
      </c>
      <c r="AI759" s="17">
        <v>0.247486683704118</v>
      </c>
      <c r="AJ759" s="17">
        <v>0.27792115272085999</v>
      </c>
      <c r="AK759" s="17">
        <v>0.196002872314881</v>
      </c>
      <c r="AL759" s="17">
        <v>0.23752911577081201</v>
      </c>
      <c r="AM759" s="17">
        <v>0.27684021088357502</v>
      </c>
      <c r="AN759" s="17">
        <v>0.23182491545055101</v>
      </c>
      <c r="AO759" s="17">
        <v>0.28474712341470299</v>
      </c>
      <c r="AP759" s="17">
        <v>0.30450225340694298</v>
      </c>
      <c r="AQ759" s="17">
        <v>0.21998830696962099</v>
      </c>
      <c r="AR759" s="17">
        <v>0.24864446372988799</v>
      </c>
      <c r="AS759" s="17">
        <v>0.341753540833029</v>
      </c>
      <c r="AT759" s="17">
        <v>0.30860015508555</v>
      </c>
      <c r="AU759" s="17">
        <v>0.31266010188832699</v>
      </c>
      <c r="AV759" s="17"/>
      <c r="AW759" s="17">
        <v>0.273994896752492</v>
      </c>
      <c r="AX759" s="17">
        <v>0.236468956232431</v>
      </c>
      <c r="AY759" s="17"/>
      <c r="AZ759" s="17">
        <v>0.31897512758201002</v>
      </c>
      <c r="BA759" s="17">
        <v>0.24501840128726099</v>
      </c>
      <c r="BB759" s="17"/>
      <c r="BC759" s="17">
        <v>0.31725407915235798</v>
      </c>
      <c r="BD759" s="17">
        <v>0.220061857899468</v>
      </c>
      <c r="BE759" s="17"/>
      <c r="BF759" s="17">
        <v>0.30177299123301499</v>
      </c>
      <c r="BG759" s="17">
        <v>0.25501160465365502</v>
      </c>
      <c r="BH759" s="17"/>
      <c r="BI759" s="17">
        <v>0.22188516011103501</v>
      </c>
      <c r="BJ759" s="17">
        <v>0.30585479931427301</v>
      </c>
      <c r="BK759" s="17">
        <v>0.22567381954714399</v>
      </c>
      <c r="BL759" s="17">
        <v>0.20495892129750901</v>
      </c>
      <c r="BM759" s="17">
        <v>0.27542344138734598</v>
      </c>
      <c r="BN759" s="17"/>
      <c r="BO759" s="17">
        <v>0.28920968646277101</v>
      </c>
      <c r="BP759" s="17">
        <v>0.24361662123321701</v>
      </c>
      <c r="BQ759" s="17">
        <v>0.27734579674037801</v>
      </c>
      <c r="BR759" s="17">
        <v>0.22840405687441401</v>
      </c>
      <c r="BS759" s="17">
        <v>0.30891483967344302</v>
      </c>
      <c r="BT759" s="17">
        <v>0.19371433797687801</v>
      </c>
      <c r="BU759" s="17"/>
      <c r="BV759" s="17">
        <v>0.284981879823548</v>
      </c>
      <c r="BW759" s="17">
        <v>0.34456841872536398</v>
      </c>
      <c r="BX759" s="17"/>
      <c r="BY759" s="17">
        <v>0.34712346393183602</v>
      </c>
      <c r="BZ759" s="17"/>
      <c r="CA759" s="17">
        <v>0.33009494975019799</v>
      </c>
      <c r="CB759" s="17"/>
      <c r="CC759" s="17">
        <v>0.31867834004390699</v>
      </c>
    </row>
    <row r="760" spans="2:81" x14ac:dyDescent="0.3">
      <c r="B760" t="s">
        <v>231</v>
      </c>
      <c r="C760" s="17">
        <v>0.45744445058772198</v>
      </c>
      <c r="D760" s="17">
        <v>0.41963958826298497</v>
      </c>
      <c r="E760" s="17">
        <v>0.495126470400298</v>
      </c>
      <c r="F760" s="17"/>
      <c r="G760" s="17">
        <v>0.42870135561468398</v>
      </c>
      <c r="H760" s="17">
        <v>0.43187283027703799</v>
      </c>
      <c r="I760" s="17">
        <v>0.49297390199975699</v>
      </c>
      <c r="J760" s="17">
        <v>0.46896754550240799</v>
      </c>
      <c r="K760" s="17">
        <v>0.41472337828267902</v>
      </c>
      <c r="L760" s="17">
        <v>0.48790566483718001</v>
      </c>
      <c r="M760" s="17"/>
      <c r="N760" s="17">
        <v>0.43908039757379302</v>
      </c>
      <c r="O760" s="17">
        <v>0.47495590878204902</v>
      </c>
      <c r="P760" s="17">
        <v>0.45972469925682202</v>
      </c>
      <c r="Q760" s="17">
        <v>0.45508596625997599</v>
      </c>
      <c r="R760" s="17"/>
      <c r="S760" s="17">
        <v>0.41330612854854398</v>
      </c>
      <c r="T760" s="17">
        <v>0.485270169819768</v>
      </c>
      <c r="U760" s="17">
        <v>0.429540797395913</v>
      </c>
      <c r="V760" s="17">
        <v>0.440785115583883</v>
      </c>
      <c r="W760" s="17">
        <v>0.51024553556367302</v>
      </c>
      <c r="X760" s="17">
        <v>0.42350657620107401</v>
      </c>
      <c r="Y760" s="17">
        <v>0.44299531219720101</v>
      </c>
      <c r="Z760" s="17">
        <v>0.48455455536171499</v>
      </c>
      <c r="AA760" s="17">
        <v>0.51875348963207202</v>
      </c>
      <c r="AB760" s="17">
        <v>0.48018380570856201</v>
      </c>
      <c r="AC760" s="17">
        <v>0.36622658019248999</v>
      </c>
      <c r="AD760" s="17">
        <v>0.50764877759367699</v>
      </c>
      <c r="AE760" s="17"/>
      <c r="AF760" s="17">
        <v>0.275128493303952</v>
      </c>
      <c r="AG760" s="17">
        <v>0.41315404707129799</v>
      </c>
      <c r="AH760" s="17">
        <v>0.41159218140955001</v>
      </c>
      <c r="AI760" s="17">
        <v>0.41796255760810203</v>
      </c>
      <c r="AJ760" s="17">
        <v>0.44040610135234998</v>
      </c>
      <c r="AK760" s="17">
        <v>0.51402280086198004</v>
      </c>
      <c r="AL760" s="17">
        <v>0.47463876412753497</v>
      </c>
      <c r="AM760" s="17">
        <v>0.45312555027706602</v>
      </c>
      <c r="AN760" s="17">
        <v>0.49236253942397401</v>
      </c>
      <c r="AO760" s="17">
        <v>0.476961361788445</v>
      </c>
      <c r="AP760" s="17">
        <v>0.44081634918995999</v>
      </c>
      <c r="AQ760" s="17">
        <v>0.46804877381814702</v>
      </c>
      <c r="AR760" s="17">
        <v>0.49963102095846301</v>
      </c>
      <c r="AS760" s="17">
        <v>0.357794636332806</v>
      </c>
      <c r="AT760" s="17">
        <v>0.43963893554351102</v>
      </c>
      <c r="AU760" s="17">
        <v>0.45213872089276402</v>
      </c>
      <c r="AV760" s="17"/>
      <c r="AW760" s="17">
        <v>0.47328104968585699</v>
      </c>
      <c r="AX760" s="17">
        <v>0.43289503458433998</v>
      </c>
      <c r="AY760" s="17"/>
      <c r="AZ760" s="17">
        <v>0.47946275464729099</v>
      </c>
      <c r="BA760" s="17">
        <v>0.45254051912754001</v>
      </c>
      <c r="BB760" s="17"/>
      <c r="BC760" s="17">
        <v>0.45683660756382399</v>
      </c>
      <c r="BD760" s="17">
        <v>0.45797892741937302</v>
      </c>
      <c r="BE760" s="17"/>
      <c r="BF760" s="17">
        <v>0.507448600356742</v>
      </c>
      <c r="BG760" s="17">
        <v>0.45342623284169598</v>
      </c>
      <c r="BH760" s="17"/>
      <c r="BI760" s="17">
        <v>0.457145169281232</v>
      </c>
      <c r="BJ760" s="17">
        <v>0.47895744962041498</v>
      </c>
      <c r="BK760" s="17">
        <v>0.39779263593274</v>
      </c>
      <c r="BL760" s="17">
        <v>0.44339954582301</v>
      </c>
      <c r="BM760" s="17">
        <v>0.46013907850047697</v>
      </c>
      <c r="BN760" s="17"/>
      <c r="BO760" s="17">
        <v>0.47661523045196302</v>
      </c>
      <c r="BP760" s="17">
        <v>0.47239311867973299</v>
      </c>
      <c r="BQ760" s="17">
        <v>0.41736543652861702</v>
      </c>
      <c r="BR760" s="17">
        <v>0.46395222505933997</v>
      </c>
      <c r="BS760" s="17">
        <v>0.42818986747877702</v>
      </c>
      <c r="BT760" s="17">
        <v>0.45570596752343401</v>
      </c>
      <c r="BU760" s="17"/>
      <c r="BV760" s="17">
        <v>0.49002114625513798</v>
      </c>
      <c r="BW760" s="17">
        <v>0.45843728515627302</v>
      </c>
      <c r="BX760" s="17"/>
      <c r="BY760" s="17">
        <v>0.46254887571197001</v>
      </c>
      <c r="BZ760" s="17"/>
      <c r="CA760" s="17">
        <v>0.47680151592916797</v>
      </c>
      <c r="CB760" s="17"/>
      <c r="CC760" s="17">
        <v>0.474834349994113</v>
      </c>
    </row>
    <row r="761" spans="2:81" x14ac:dyDescent="0.3">
      <c r="B761" t="s">
        <v>232</v>
      </c>
      <c r="C761" s="17">
        <v>0.19014051082351099</v>
      </c>
      <c r="D761" s="17">
        <v>0.21671414343995701</v>
      </c>
      <c r="E761" s="17">
        <v>0.16494357019657599</v>
      </c>
      <c r="F761" s="17"/>
      <c r="G761" s="17">
        <v>0.19018374617321601</v>
      </c>
      <c r="H761" s="17">
        <v>0.160126319089191</v>
      </c>
      <c r="I761" s="17">
        <v>0.13116593634332799</v>
      </c>
      <c r="J761" s="17">
        <v>0.19768495915000001</v>
      </c>
      <c r="K761" s="17">
        <v>0.25927107135438698</v>
      </c>
      <c r="L761" s="17">
        <v>0.20985919739344799</v>
      </c>
      <c r="M761" s="17"/>
      <c r="N761" s="17">
        <v>0.22025796587186</v>
      </c>
      <c r="O761" s="17">
        <v>0.18594411957617701</v>
      </c>
      <c r="P761" s="17">
        <v>0.18779497819339999</v>
      </c>
      <c r="Q761" s="17">
        <v>0.16556509849058801</v>
      </c>
      <c r="R761" s="17"/>
      <c r="S761" s="17">
        <v>0.171128364102095</v>
      </c>
      <c r="T761" s="17">
        <v>0.196267165245812</v>
      </c>
      <c r="U761" s="17">
        <v>0.23393236041691901</v>
      </c>
      <c r="V761" s="17">
        <v>0.19604477374399101</v>
      </c>
      <c r="W761" s="17">
        <v>0.15210676093429101</v>
      </c>
      <c r="X761" s="17">
        <v>0.18956831774063901</v>
      </c>
      <c r="Y761" s="17">
        <v>0.22959036688630199</v>
      </c>
      <c r="Z761" s="17">
        <v>0.22091568911078899</v>
      </c>
      <c r="AA761" s="17">
        <v>0.132657753609386</v>
      </c>
      <c r="AB761" s="17">
        <v>0.18021006828228101</v>
      </c>
      <c r="AC761" s="17">
        <v>0.21480336238415501</v>
      </c>
      <c r="AD761" s="17">
        <v>0.26136218671646999</v>
      </c>
      <c r="AE761" s="17"/>
      <c r="AF761" s="17">
        <v>0.103767187117801</v>
      </c>
      <c r="AG761" s="17">
        <v>0.25803679947222802</v>
      </c>
      <c r="AH761" s="17">
        <v>0.204585250811786</v>
      </c>
      <c r="AI761" s="17">
        <v>0.18580684515537699</v>
      </c>
      <c r="AJ761" s="17">
        <v>0.197886792961912</v>
      </c>
      <c r="AK761" s="17">
        <v>0.17293475949906301</v>
      </c>
      <c r="AL761" s="17">
        <v>0.20167197249399099</v>
      </c>
      <c r="AM761" s="17">
        <v>0.177557826300383</v>
      </c>
      <c r="AN761" s="17">
        <v>0.18681376795569801</v>
      </c>
      <c r="AO761" s="17">
        <v>0.176761245786724</v>
      </c>
      <c r="AP761" s="17">
        <v>0.172489893469151</v>
      </c>
      <c r="AQ761" s="17">
        <v>0.25471475827335799</v>
      </c>
      <c r="AR761" s="17">
        <v>0.19088994880318799</v>
      </c>
      <c r="AS761" s="17">
        <v>0.203652825443837</v>
      </c>
      <c r="AT761" s="17">
        <v>0.149410124489021</v>
      </c>
      <c r="AU761" s="17">
        <v>0.140813662988586</v>
      </c>
      <c r="AV761" s="17"/>
      <c r="AW761" s="17">
        <v>0.171658221913673</v>
      </c>
      <c r="AX761" s="17">
        <v>0.21733438791524901</v>
      </c>
      <c r="AY761" s="17"/>
      <c r="AZ761" s="17">
        <v>0.13921762285811501</v>
      </c>
      <c r="BA761" s="17">
        <v>0.20148209061372699</v>
      </c>
      <c r="BB761" s="17"/>
      <c r="BC761" s="17">
        <v>0.15465728680915999</v>
      </c>
      <c r="BD761" s="17">
        <v>0.21359499654184799</v>
      </c>
      <c r="BE761" s="17"/>
      <c r="BF761" s="17">
        <v>0.16243616512682299</v>
      </c>
      <c r="BG761" s="17">
        <v>0.19236676792486501</v>
      </c>
      <c r="BH761" s="17"/>
      <c r="BI761" s="17">
        <v>0.19483522227842301</v>
      </c>
      <c r="BJ761" s="17">
        <v>0.158122480252818</v>
      </c>
      <c r="BK761" s="17">
        <v>0.25112009897491</v>
      </c>
      <c r="BL761" s="17">
        <v>0.23377386907146799</v>
      </c>
      <c r="BM761" s="17">
        <v>0.15721590674395</v>
      </c>
      <c r="BN761" s="17"/>
      <c r="BO761" s="17">
        <v>0.19469016373633299</v>
      </c>
      <c r="BP761" s="17">
        <v>0.18302928026014501</v>
      </c>
      <c r="BQ761" s="17">
        <v>0.196943673606711</v>
      </c>
      <c r="BR761" s="17">
        <v>0.19413639068470301</v>
      </c>
      <c r="BS761" s="17">
        <v>0.15242827838328099</v>
      </c>
      <c r="BT761" s="17">
        <v>0.200062222279041</v>
      </c>
      <c r="BU761" s="17"/>
      <c r="BV761" s="17">
        <v>0.18659269293079001</v>
      </c>
      <c r="BW761" s="17">
        <v>0.10531793709067699</v>
      </c>
      <c r="BX761" s="17"/>
      <c r="BY761" s="17">
        <v>0.14656316648367401</v>
      </c>
      <c r="BZ761" s="17"/>
      <c r="CA761" s="17">
        <v>0.13555709376518801</v>
      </c>
      <c r="CB761" s="17"/>
      <c r="CC761" s="17">
        <v>0.147858431960531</v>
      </c>
    </row>
    <row r="762" spans="2:81" x14ac:dyDescent="0.3">
      <c r="B762" t="s">
        <v>233</v>
      </c>
      <c r="C762" s="17">
        <v>5.9945684343326103E-2</v>
      </c>
      <c r="D762" s="17">
        <v>6.7386426035266803E-2</v>
      </c>
      <c r="E762" s="17">
        <v>5.2916870551539402E-2</v>
      </c>
      <c r="F762" s="17"/>
      <c r="G762" s="17">
        <v>4.9494754999009898E-2</v>
      </c>
      <c r="H762" s="17">
        <v>2.49560882201268E-2</v>
      </c>
      <c r="I762" s="17">
        <v>4.3818494063861499E-2</v>
      </c>
      <c r="J762" s="17">
        <v>4.6868599029671297E-2</v>
      </c>
      <c r="K762" s="17">
        <v>8.3917106275905901E-2</v>
      </c>
      <c r="L762" s="17">
        <v>0.102953417313404</v>
      </c>
      <c r="M762" s="17"/>
      <c r="N762" s="17">
        <v>5.3205648845671499E-2</v>
      </c>
      <c r="O762" s="17">
        <v>6.2797029451834102E-2</v>
      </c>
      <c r="P762" s="17">
        <v>6.7092890856844903E-2</v>
      </c>
      <c r="Q762" s="17">
        <v>5.84460301165379E-2</v>
      </c>
      <c r="R762" s="17"/>
      <c r="S762" s="17">
        <v>4.43998412371392E-2</v>
      </c>
      <c r="T762" s="17">
        <v>4.3385124825410099E-2</v>
      </c>
      <c r="U762" s="17">
        <v>8.0988849898359805E-2</v>
      </c>
      <c r="V762" s="17">
        <v>9.7453950527181504E-2</v>
      </c>
      <c r="W762" s="17">
        <v>4.6184899889283003E-2</v>
      </c>
      <c r="X762" s="17">
        <v>4.79091475682022E-2</v>
      </c>
      <c r="Y762" s="17">
        <v>8.1820970156764497E-2</v>
      </c>
      <c r="Z762" s="17">
        <v>5.5464831216299901E-2</v>
      </c>
      <c r="AA762" s="17">
        <v>5.7921348102483602E-2</v>
      </c>
      <c r="AB762" s="17">
        <v>5.1704462419987003E-2</v>
      </c>
      <c r="AC762" s="17">
        <v>8.7887046052978507E-2</v>
      </c>
      <c r="AD762" s="17">
        <v>3.6613129922104401E-2</v>
      </c>
      <c r="AE762" s="17"/>
      <c r="AF762" s="17">
        <v>0</v>
      </c>
      <c r="AG762" s="17">
        <v>3.1206243586027301E-2</v>
      </c>
      <c r="AH762" s="17">
        <v>6.2394644577591099E-2</v>
      </c>
      <c r="AI762" s="17">
        <v>7.6005935372409003E-2</v>
      </c>
      <c r="AJ762" s="17">
        <v>6.8243198464349106E-2</v>
      </c>
      <c r="AK762" s="17">
        <v>8.3897481823472994E-2</v>
      </c>
      <c r="AL762" s="17">
        <v>5.33315778236058E-2</v>
      </c>
      <c r="AM762" s="17">
        <v>4.7159771731973298E-2</v>
      </c>
      <c r="AN762" s="17">
        <v>7.4918123258599506E-2</v>
      </c>
      <c r="AO762" s="17">
        <v>5.4163356708239199E-2</v>
      </c>
      <c r="AP762" s="17">
        <v>3.8516231872771499E-2</v>
      </c>
      <c r="AQ762" s="17">
        <v>4.0412171013911098E-2</v>
      </c>
      <c r="AR762" s="17">
        <v>5.1744729921602999E-2</v>
      </c>
      <c r="AS762" s="17">
        <v>5.9911317718993398E-2</v>
      </c>
      <c r="AT762" s="17">
        <v>7.3312666939128801E-2</v>
      </c>
      <c r="AU762" s="17">
        <v>7.5940559476870895E-2</v>
      </c>
      <c r="AV762" s="17"/>
      <c r="AW762" s="17">
        <v>5.1917956614263301E-2</v>
      </c>
      <c r="AX762" s="17">
        <v>7.2051205291081596E-2</v>
      </c>
      <c r="AY762" s="17"/>
      <c r="AZ762" s="17">
        <v>4.2887174481665798E-2</v>
      </c>
      <c r="BA762" s="17">
        <v>6.3744967110432302E-2</v>
      </c>
      <c r="BB762" s="17"/>
      <c r="BC762" s="17">
        <v>4.95478143612538E-2</v>
      </c>
      <c r="BD762" s="17">
        <v>6.7521303350121298E-2</v>
      </c>
      <c r="BE762" s="17"/>
      <c r="BF762" s="17">
        <v>2.1893645732096002E-2</v>
      </c>
      <c r="BG762" s="17">
        <v>6.3003458098632906E-2</v>
      </c>
      <c r="BH762" s="17"/>
      <c r="BI762" s="17">
        <v>8.9137871748180497E-2</v>
      </c>
      <c r="BJ762" s="17">
        <v>4.3004462814356499E-2</v>
      </c>
      <c r="BK762" s="17">
        <v>8.9711189807011399E-2</v>
      </c>
      <c r="BL762" s="17">
        <v>6.1404757190934599E-2</v>
      </c>
      <c r="BM762" s="17">
        <v>6.05785665618453E-2</v>
      </c>
      <c r="BN762" s="17"/>
      <c r="BO762" s="17">
        <v>3.0383593615305099E-2</v>
      </c>
      <c r="BP762" s="17">
        <v>7.3490106968779695E-2</v>
      </c>
      <c r="BQ762" s="17">
        <v>6.6771402279466194E-2</v>
      </c>
      <c r="BR762" s="17">
        <v>7.5783636503666194E-2</v>
      </c>
      <c r="BS762" s="17">
        <v>7.6464275019816397E-2</v>
      </c>
      <c r="BT762" s="17">
        <v>5.3703592403217898E-2</v>
      </c>
      <c r="BU762" s="17"/>
      <c r="BV762" s="17">
        <v>2.79310554817346E-2</v>
      </c>
      <c r="BW762" s="17">
        <v>7.09615559734037E-2</v>
      </c>
      <c r="BX762" s="17"/>
      <c r="BY762" s="17">
        <v>3.0976620763085501E-2</v>
      </c>
      <c r="BZ762" s="17"/>
      <c r="CA762" s="17">
        <v>3.6435084606581902E-2</v>
      </c>
      <c r="CB762" s="17"/>
      <c r="CC762" s="17">
        <v>3.6576166123408999E-2</v>
      </c>
    </row>
    <row r="763" spans="2:81" x14ac:dyDescent="0.3">
      <c r="B763" t="s">
        <v>234</v>
      </c>
      <c r="C763" s="17">
        <v>1.39842053279868E-2</v>
      </c>
      <c r="D763" s="17">
        <v>1.8373808951043801E-2</v>
      </c>
      <c r="E763" s="17">
        <v>9.7532869781067795E-3</v>
      </c>
      <c r="F763" s="17"/>
      <c r="G763" s="17">
        <v>1.7774848920651599E-2</v>
      </c>
      <c r="H763" s="17">
        <v>5.1491692566626298E-3</v>
      </c>
      <c r="I763" s="17">
        <v>6.2895724610288698E-3</v>
      </c>
      <c r="J763" s="17">
        <v>4.9160043274529301E-3</v>
      </c>
      <c r="K763" s="17">
        <v>4.0438493212696602E-2</v>
      </c>
      <c r="L763" s="17">
        <v>1.4492103506908599E-2</v>
      </c>
      <c r="M763" s="17"/>
      <c r="N763" s="17">
        <v>1.8150618981830902E-2</v>
      </c>
      <c r="O763" s="17">
        <v>9.7395646116628393E-3</v>
      </c>
      <c r="P763" s="17">
        <v>1.1741660051243601E-2</v>
      </c>
      <c r="Q763" s="17">
        <v>1.5984858484107699E-2</v>
      </c>
      <c r="R763" s="17"/>
      <c r="S763" s="17">
        <v>1.06007453514523E-2</v>
      </c>
      <c r="T763" s="17">
        <v>1.08373681360123E-2</v>
      </c>
      <c r="U763" s="17">
        <v>2.3591474562720899E-2</v>
      </c>
      <c r="V763" s="17">
        <v>1.13436635666093E-2</v>
      </c>
      <c r="W763" s="17">
        <v>1.19425360732031E-2</v>
      </c>
      <c r="X763" s="17">
        <v>2.04711820829265E-2</v>
      </c>
      <c r="Y763" s="17">
        <v>1.28512938787306E-2</v>
      </c>
      <c r="Z763" s="17">
        <v>9.5283205530411093E-3</v>
      </c>
      <c r="AA763" s="17">
        <v>1.35514176284045E-2</v>
      </c>
      <c r="AB763" s="17">
        <v>1.4539289346926099E-2</v>
      </c>
      <c r="AC763" s="17">
        <v>2.58633495435673E-2</v>
      </c>
      <c r="AD763" s="17">
        <v>0</v>
      </c>
      <c r="AE763" s="17"/>
      <c r="AF763" s="17">
        <v>0.104423181261926</v>
      </c>
      <c r="AG763" s="17">
        <v>1.03863273153437E-2</v>
      </c>
      <c r="AH763" s="17">
        <v>1.82037808071005E-2</v>
      </c>
      <c r="AI763" s="17">
        <v>2.2491919630403E-2</v>
      </c>
      <c r="AJ763" s="17">
        <v>5.1047188833000601E-3</v>
      </c>
      <c r="AK763" s="17">
        <v>1.8919192703397401E-2</v>
      </c>
      <c r="AL763" s="17">
        <v>1.8788874682559201E-2</v>
      </c>
      <c r="AM763" s="17">
        <v>1.78709759885976E-2</v>
      </c>
      <c r="AN763" s="17">
        <v>7.9729486598947505E-3</v>
      </c>
      <c r="AO763" s="17">
        <v>7.3669123018881601E-3</v>
      </c>
      <c r="AP763" s="17">
        <v>1.8237097306603601E-2</v>
      </c>
      <c r="AQ763" s="17">
        <v>8.0176640661434803E-3</v>
      </c>
      <c r="AR763" s="17">
        <v>0</v>
      </c>
      <c r="AS763" s="17">
        <v>1.7748053368141701E-2</v>
      </c>
      <c r="AT763" s="17">
        <v>1.2885178851666601E-2</v>
      </c>
      <c r="AU763" s="17">
        <v>1.8446954753452201E-2</v>
      </c>
      <c r="AV763" s="17"/>
      <c r="AW763" s="17">
        <v>1.3852312063697501E-2</v>
      </c>
      <c r="AX763" s="17">
        <v>1.4277593732303201E-2</v>
      </c>
      <c r="AY763" s="17"/>
      <c r="AZ763" s="17">
        <v>8.4147040395113597E-3</v>
      </c>
      <c r="BA763" s="17">
        <v>1.5224648393546701E-2</v>
      </c>
      <c r="BB763" s="17"/>
      <c r="BC763" s="17">
        <v>7.06976917824586E-3</v>
      </c>
      <c r="BD763" s="17">
        <v>1.7622405148020499E-2</v>
      </c>
      <c r="BE763" s="17"/>
      <c r="BF763" s="17">
        <v>6.4485975513236902E-3</v>
      </c>
      <c r="BG763" s="17">
        <v>1.4589749328537901E-2</v>
      </c>
      <c r="BH763" s="17"/>
      <c r="BI763" s="17">
        <v>1.5025635131219101E-2</v>
      </c>
      <c r="BJ763" s="17">
        <v>6.7617767261344396E-3</v>
      </c>
      <c r="BK763" s="17">
        <v>1.13094726891991E-2</v>
      </c>
      <c r="BL763" s="17">
        <v>3.7552838363756197E-2</v>
      </c>
      <c r="BM763" s="17">
        <v>2.0896555064933299E-2</v>
      </c>
      <c r="BN763" s="17"/>
      <c r="BO763" s="17">
        <v>7.2098491401698002E-3</v>
      </c>
      <c r="BP763" s="17">
        <v>1.0068517832597299E-2</v>
      </c>
      <c r="BQ763" s="17">
        <v>1.4789029745523E-2</v>
      </c>
      <c r="BR763" s="17">
        <v>2.7576474680500201E-2</v>
      </c>
      <c r="BS763" s="17">
        <v>6.3895448934062002E-3</v>
      </c>
      <c r="BT763" s="17">
        <v>2.6861855348204601E-2</v>
      </c>
      <c r="BU763" s="17"/>
      <c r="BV763" s="17">
        <v>8.2966348133598593E-3</v>
      </c>
      <c r="BW763" s="17">
        <v>3.9150301622296897E-3</v>
      </c>
      <c r="BX763" s="17"/>
      <c r="BY763" s="17">
        <v>4.26529461900234E-3</v>
      </c>
      <c r="BZ763" s="17"/>
      <c r="CA763" s="17">
        <v>5.7746957430933801E-3</v>
      </c>
      <c r="CB763" s="17"/>
      <c r="CC763" s="17">
        <v>7.9115851766203803E-3</v>
      </c>
    </row>
    <row r="764" spans="2:81" x14ac:dyDescent="0.3">
      <c r="B764" t="s">
        <v>92</v>
      </c>
      <c r="C764" s="17">
        <v>1.9995402856359399E-2</v>
      </c>
      <c r="D764" s="17">
        <v>2.1707277826965798E-2</v>
      </c>
      <c r="E764" s="17">
        <v>1.8402768429818799E-2</v>
      </c>
      <c r="F764" s="17"/>
      <c r="G764" s="17">
        <v>1.7694389969734499E-2</v>
      </c>
      <c r="H764" s="17">
        <v>2.0207780235928102E-2</v>
      </c>
      <c r="I764" s="17">
        <v>1.9833550908673399E-2</v>
      </c>
      <c r="J764" s="17">
        <v>2.5748479795220401E-2</v>
      </c>
      <c r="K764" s="17">
        <v>1.9568477995430999E-2</v>
      </c>
      <c r="L764" s="17">
        <v>1.7115476877442901E-2</v>
      </c>
      <c r="M764" s="17"/>
      <c r="N764" s="17">
        <v>1.8509010719531802E-2</v>
      </c>
      <c r="O764" s="17">
        <v>1.4109720268269999E-2</v>
      </c>
      <c r="P764" s="17">
        <v>1.5247705695029E-2</v>
      </c>
      <c r="Q764" s="17">
        <v>3.2059863352751398E-2</v>
      </c>
      <c r="R764" s="17"/>
      <c r="S764" s="17">
        <v>2.22198651169099E-2</v>
      </c>
      <c r="T764" s="17">
        <v>1.10450386386831E-2</v>
      </c>
      <c r="U764" s="17">
        <v>2.6708605675590899E-2</v>
      </c>
      <c r="V764" s="17">
        <v>2.15731857496873E-2</v>
      </c>
      <c r="W764" s="17">
        <v>2.20675931159274E-2</v>
      </c>
      <c r="X764" s="17">
        <v>4.2626675875626699E-2</v>
      </c>
      <c r="Y764" s="17">
        <v>1.6274873607451602E-2</v>
      </c>
      <c r="Z764" s="17">
        <v>0</v>
      </c>
      <c r="AA764" s="17">
        <v>2.6570356978887301E-2</v>
      </c>
      <c r="AB764" s="17">
        <v>5.09260457662946E-3</v>
      </c>
      <c r="AC764" s="17">
        <v>2.6004079151511799E-2</v>
      </c>
      <c r="AD764" s="17">
        <v>0</v>
      </c>
      <c r="AE764" s="17"/>
      <c r="AF764" s="17">
        <v>9.0347383092131098E-2</v>
      </c>
      <c r="AG764" s="17">
        <v>4.2833802091473298E-2</v>
      </c>
      <c r="AH764" s="17">
        <v>1.47734390346532E-2</v>
      </c>
      <c r="AI764" s="17">
        <v>5.0246058529590999E-2</v>
      </c>
      <c r="AJ764" s="17">
        <v>1.04380356172289E-2</v>
      </c>
      <c r="AK764" s="17">
        <v>1.42228927972057E-2</v>
      </c>
      <c r="AL764" s="17">
        <v>1.40396951014974E-2</v>
      </c>
      <c r="AM764" s="17">
        <v>2.74456648184048E-2</v>
      </c>
      <c r="AN764" s="17">
        <v>6.1077052512834304E-3</v>
      </c>
      <c r="AO764" s="17">
        <v>0</v>
      </c>
      <c r="AP764" s="17">
        <v>2.5438174754570601E-2</v>
      </c>
      <c r="AQ764" s="17">
        <v>8.8183258588190507E-3</v>
      </c>
      <c r="AR764" s="17">
        <v>9.0898365868578301E-3</v>
      </c>
      <c r="AS764" s="17">
        <v>1.9139626303193401E-2</v>
      </c>
      <c r="AT764" s="17">
        <v>1.6152939091122899E-2</v>
      </c>
      <c r="AU764" s="17">
        <v>0</v>
      </c>
      <c r="AV764" s="17"/>
      <c r="AW764" s="17">
        <v>1.52955629700171E-2</v>
      </c>
      <c r="AX764" s="17">
        <v>2.6972822244594501E-2</v>
      </c>
      <c r="AY764" s="17"/>
      <c r="AZ764" s="17">
        <v>1.1042616391407099E-2</v>
      </c>
      <c r="BA764" s="17">
        <v>2.19893734674926E-2</v>
      </c>
      <c r="BB764" s="17"/>
      <c r="BC764" s="17">
        <v>1.46344429351591E-2</v>
      </c>
      <c r="BD764" s="17">
        <v>2.3220509641169201E-2</v>
      </c>
      <c r="BE764" s="17"/>
      <c r="BF764" s="17">
        <v>0</v>
      </c>
      <c r="BG764" s="17">
        <v>2.1602187152613101E-2</v>
      </c>
      <c r="BH764" s="17"/>
      <c r="BI764" s="17">
        <v>2.1970941449910499E-2</v>
      </c>
      <c r="BJ764" s="17">
        <v>7.2990312720044104E-3</v>
      </c>
      <c r="BK764" s="17">
        <v>2.4392783048996301E-2</v>
      </c>
      <c r="BL764" s="17">
        <v>1.89100682533224E-2</v>
      </c>
      <c r="BM764" s="17">
        <v>2.5746451741448802E-2</v>
      </c>
      <c r="BN764" s="17"/>
      <c r="BO764" s="17">
        <v>1.89147659345883E-3</v>
      </c>
      <c r="BP764" s="17">
        <v>1.7402355025527599E-2</v>
      </c>
      <c r="BQ764" s="17">
        <v>2.6784661099304701E-2</v>
      </c>
      <c r="BR764" s="17">
        <v>1.01472161973766E-2</v>
      </c>
      <c r="BS764" s="17">
        <v>2.76131945512758E-2</v>
      </c>
      <c r="BT764" s="17">
        <v>6.9952024469225299E-2</v>
      </c>
      <c r="BU764" s="17"/>
      <c r="BV764" s="17">
        <v>2.1765906954297602E-3</v>
      </c>
      <c r="BW764" s="17">
        <v>1.6799772892052599E-2</v>
      </c>
      <c r="BX764" s="17"/>
      <c r="BY764" s="17">
        <v>8.5225784904320208E-3</v>
      </c>
      <c r="BZ764" s="17"/>
      <c r="CA764" s="17">
        <v>1.53366602057703E-2</v>
      </c>
      <c r="CB764" s="17"/>
      <c r="CC764" s="17">
        <v>1.41411267014194E-2</v>
      </c>
    </row>
    <row r="765" spans="2:81" x14ac:dyDescent="0.3">
      <c r="B765" t="s">
        <v>192</v>
      </c>
      <c r="C765" s="17">
        <v>0.71593419664881697</v>
      </c>
      <c r="D765" s="17">
        <v>0.67581834374676697</v>
      </c>
      <c r="E765" s="17">
        <v>0.75398350384395896</v>
      </c>
      <c r="F765" s="17"/>
      <c r="G765" s="17">
        <v>0.724852259937388</v>
      </c>
      <c r="H765" s="17">
        <v>0.78956064319809105</v>
      </c>
      <c r="I765" s="17">
        <v>0.79889244622310795</v>
      </c>
      <c r="J765" s="17">
        <v>0.72478195769765497</v>
      </c>
      <c r="K765" s="17">
        <v>0.59680485116158</v>
      </c>
      <c r="L765" s="17">
        <v>0.65557980490879597</v>
      </c>
      <c r="M765" s="17"/>
      <c r="N765" s="17">
        <v>0.68987675558110595</v>
      </c>
      <c r="O765" s="17">
        <v>0.72740956609205598</v>
      </c>
      <c r="P765" s="17">
        <v>0.71812276520348295</v>
      </c>
      <c r="Q765" s="17">
        <v>0.72794414955601405</v>
      </c>
      <c r="R765" s="17"/>
      <c r="S765" s="17">
        <v>0.75165118419240395</v>
      </c>
      <c r="T765" s="17">
        <v>0.73846530315408199</v>
      </c>
      <c r="U765" s="17">
        <v>0.63477870944640902</v>
      </c>
      <c r="V765" s="17">
        <v>0.67358442641253102</v>
      </c>
      <c r="W765" s="17">
        <v>0.76769820998729599</v>
      </c>
      <c r="X765" s="17">
        <v>0.699424676732606</v>
      </c>
      <c r="Y765" s="17">
        <v>0.65946249547075098</v>
      </c>
      <c r="Z765" s="17">
        <v>0.71409115911986998</v>
      </c>
      <c r="AA765" s="17">
        <v>0.76929912368083797</v>
      </c>
      <c r="AB765" s="17">
        <v>0.74845357537417601</v>
      </c>
      <c r="AC765" s="17">
        <v>0.64544216286778699</v>
      </c>
      <c r="AD765" s="17">
        <v>0.70202468336142498</v>
      </c>
      <c r="AE765" s="17"/>
      <c r="AF765" s="17">
        <v>0.70146224852814298</v>
      </c>
      <c r="AG765" s="17">
        <v>0.65753682753492804</v>
      </c>
      <c r="AH765" s="17">
        <v>0.700042884768869</v>
      </c>
      <c r="AI765" s="17">
        <v>0.66544924131222005</v>
      </c>
      <c r="AJ765" s="17">
        <v>0.71832725407320996</v>
      </c>
      <c r="AK765" s="17">
        <v>0.71002567317686105</v>
      </c>
      <c r="AL765" s="17">
        <v>0.71216787989834696</v>
      </c>
      <c r="AM765" s="17">
        <v>0.72996576116064105</v>
      </c>
      <c r="AN765" s="17">
        <v>0.72418745487452396</v>
      </c>
      <c r="AO765" s="17">
        <v>0.76170848520314904</v>
      </c>
      <c r="AP765" s="17">
        <v>0.74531860259690297</v>
      </c>
      <c r="AQ765" s="17">
        <v>0.68803708078776804</v>
      </c>
      <c r="AR765" s="17">
        <v>0.74827548468835103</v>
      </c>
      <c r="AS765" s="17">
        <v>0.69954817716583495</v>
      </c>
      <c r="AT765" s="17">
        <v>0.74823909062906002</v>
      </c>
      <c r="AU765" s="17">
        <v>0.76479882278109101</v>
      </c>
      <c r="AV765" s="17"/>
      <c r="AW765" s="17">
        <v>0.74727594643834905</v>
      </c>
      <c r="AX765" s="17">
        <v>0.669363990816771</v>
      </c>
      <c r="AY765" s="17"/>
      <c r="AZ765" s="17">
        <v>0.79843788222930101</v>
      </c>
      <c r="BA765" s="17">
        <v>0.69755892041480205</v>
      </c>
      <c r="BB765" s="17"/>
      <c r="BC765" s="17">
        <v>0.77409068671618098</v>
      </c>
      <c r="BD765" s="17">
        <v>0.67804078531884104</v>
      </c>
      <c r="BE765" s="17"/>
      <c r="BF765" s="17">
        <v>0.80922159158975704</v>
      </c>
      <c r="BG765" s="17">
        <v>0.70843783749535105</v>
      </c>
      <c r="BH765" s="17"/>
      <c r="BI765" s="17">
        <v>0.67903032939226704</v>
      </c>
      <c r="BJ765" s="17">
        <v>0.78481224893468704</v>
      </c>
      <c r="BK765" s="17">
        <v>0.623466455479883</v>
      </c>
      <c r="BL765" s="17">
        <v>0.64835846712051903</v>
      </c>
      <c r="BM765" s="17">
        <v>0.73556251988782295</v>
      </c>
      <c r="BN765" s="17"/>
      <c r="BO765" s="17">
        <v>0.76582491691473398</v>
      </c>
      <c r="BP765" s="17">
        <v>0.71600973991295003</v>
      </c>
      <c r="BQ765" s="17">
        <v>0.69471123326899498</v>
      </c>
      <c r="BR765" s="17">
        <v>0.69235628193375398</v>
      </c>
      <c r="BS765" s="17">
        <v>0.73710470715221998</v>
      </c>
      <c r="BT765" s="17">
        <v>0.64942030550031105</v>
      </c>
      <c r="BU765" s="17"/>
      <c r="BV765" s="17">
        <v>0.77500302607868599</v>
      </c>
      <c r="BW765" s="17">
        <v>0.80300570388163695</v>
      </c>
      <c r="BX765" s="17"/>
      <c r="BY765" s="17">
        <v>0.80967233964380703</v>
      </c>
      <c r="BZ765" s="17"/>
      <c r="CA765" s="17">
        <v>0.80689646567936701</v>
      </c>
      <c r="CB765" s="17"/>
      <c r="CC765" s="17">
        <v>0.79351269003802005</v>
      </c>
    </row>
    <row r="766" spans="2:81" x14ac:dyDescent="0.3">
      <c r="B766" t="s">
        <v>193</v>
      </c>
      <c r="C766" s="17">
        <v>7.3929889671312907E-2</v>
      </c>
      <c r="D766" s="17">
        <v>8.5760234986310496E-2</v>
      </c>
      <c r="E766" s="17">
        <v>6.2670157529646206E-2</v>
      </c>
      <c r="F766" s="17"/>
      <c r="G766" s="17">
        <v>6.7269603919661497E-2</v>
      </c>
      <c r="H766" s="17">
        <v>3.0105257476789399E-2</v>
      </c>
      <c r="I766" s="17">
        <v>5.0108066524890402E-2</v>
      </c>
      <c r="J766" s="17">
        <v>5.1784603357124301E-2</v>
      </c>
      <c r="K766" s="17">
        <v>0.124355599488603</v>
      </c>
      <c r="L766" s="17">
        <v>0.117445520820313</v>
      </c>
      <c r="M766" s="17"/>
      <c r="N766" s="17">
        <v>7.1356267827502401E-2</v>
      </c>
      <c r="O766" s="17">
        <v>7.2536594063496995E-2</v>
      </c>
      <c r="P766" s="17">
        <v>7.8834550908088497E-2</v>
      </c>
      <c r="Q766" s="17">
        <v>7.4430888600645603E-2</v>
      </c>
      <c r="R766" s="17"/>
      <c r="S766" s="17">
        <v>5.5000586588591499E-2</v>
      </c>
      <c r="T766" s="17">
        <v>5.4222492961422397E-2</v>
      </c>
      <c r="U766" s="17">
        <v>0.104580324461081</v>
      </c>
      <c r="V766" s="17">
        <v>0.108797614093791</v>
      </c>
      <c r="W766" s="17">
        <v>5.8127435962486103E-2</v>
      </c>
      <c r="X766" s="17">
        <v>6.8380329651128696E-2</v>
      </c>
      <c r="Y766" s="17">
        <v>9.4672264035495196E-2</v>
      </c>
      <c r="Z766" s="17">
        <v>6.4993151769341007E-2</v>
      </c>
      <c r="AA766" s="17">
        <v>7.1472765730888094E-2</v>
      </c>
      <c r="AB766" s="17">
        <v>6.6243751766913106E-2</v>
      </c>
      <c r="AC766" s="17">
        <v>0.113750395596546</v>
      </c>
      <c r="AD766" s="17">
        <v>3.6613129922104401E-2</v>
      </c>
      <c r="AE766" s="17"/>
      <c r="AF766" s="17">
        <v>0.104423181261926</v>
      </c>
      <c r="AG766" s="17">
        <v>4.1592570901370897E-2</v>
      </c>
      <c r="AH766" s="17">
        <v>8.0598425384691502E-2</v>
      </c>
      <c r="AI766" s="17">
        <v>9.8497855002811996E-2</v>
      </c>
      <c r="AJ766" s="17">
        <v>7.3347917347649103E-2</v>
      </c>
      <c r="AK766" s="17">
        <v>0.10281667452687</v>
      </c>
      <c r="AL766" s="17">
        <v>7.2120452506165E-2</v>
      </c>
      <c r="AM766" s="17">
        <v>6.5030747720570797E-2</v>
      </c>
      <c r="AN766" s="17">
        <v>8.2891071918494305E-2</v>
      </c>
      <c r="AO766" s="17">
        <v>6.15302690101273E-2</v>
      </c>
      <c r="AP766" s="17">
        <v>5.6753329179375103E-2</v>
      </c>
      <c r="AQ766" s="17">
        <v>4.8429835080054599E-2</v>
      </c>
      <c r="AR766" s="17">
        <v>5.1744729921602999E-2</v>
      </c>
      <c r="AS766" s="17">
        <v>7.7659371087135096E-2</v>
      </c>
      <c r="AT766" s="17">
        <v>8.6197845790795397E-2</v>
      </c>
      <c r="AU766" s="17">
        <v>9.4387514230323002E-2</v>
      </c>
      <c r="AV766" s="17"/>
      <c r="AW766" s="17">
        <v>6.5770268677960805E-2</v>
      </c>
      <c r="AX766" s="17">
        <v>8.6328799023384806E-2</v>
      </c>
      <c r="AY766" s="17"/>
      <c r="AZ766" s="17">
        <v>5.1301878521177201E-2</v>
      </c>
      <c r="BA766" s="17">
        <v>7.8969615503979004E-2</v>
      </c>
      <c r="BB766" s="17"/>
      <c r="BC766" s="17">
        <v>5.6617583539499701E-2</v>
      </c>
      <c r="BD766" s="17">
        <v>8.5143708498141804E-2</v>
      </c>
      <c r="BE766" s="17"/>
      <c r="BF766" s="17">
        <v>2.8342243283419701E-2</v>
      </c>
      <c r="BG766" s="17">
        <v>7.7593207427170699E-2</v>
      </c>
      <c r="BH766" s="17"/>
      <c r="BI766" s="17">
        <v>0.1041635068794</v>
      </c>
      <c r="BJ766" s="17">
        <v>4.9766239540490899E-2</v>
      </c>
      <c r="BK766" s="17">
        <v>0.101020662496211</v>
      </c>
      <c r="BL766" s="17">
        <v>9.8957595554690803E-2</v>
      </c>
      <c r="BM766" s="17">
        <v>8.1475121626778599E-2</v>
      </c>
      <c r="BN766" s="17"/>
      <c r="BO766" s="17">
        <v>3.7593442755474903E-2</v>
      </c>
      <c r="BP766" s="17">
        <v>8.3558624801377004E-2</v>
      </c>
      <c r="BQ766" s="17">
        <v>8.1560432024989193E-2</v>
      </c>
      <c r="BR766" s="17">
        <v>0.10336011118416601</v>
      </c>
      <c r="BS766" s="17">
        <v>8.2853819913222604E-2</v>
      </c>
      <c r="BT766" s="17">
        <v>8.0565447751422506E-2</v>
      </c>
      <c r="BU766" s="17"/>
      <c r="BV766" s="17">
        <v>3.6227690295094497E-2</v>
      </c>
      <c r="BW766" s="17">
        <v>7.4876586135633305E-2</v>
      </c>
      <c r="BX766" s="17"/>
      <c r="BY766" s="17">
        <v>3.5241915382087902E-2</v>
      </c>
      <c r="BZ766" s="17"/>
      <c r="CA766" s="17">
        <v>4.2209780349675298E-2</v>
      </c>
      <c r="CB766" s="17"/>
      <c r="CC766" s="17">
        <v>4.4487751300029403E-2</v>
      </c>
    </row>
    <row r="767" spans="2:81" x14ac:dyDescent="0.3">
      <c r="B767" t="s">
        <v>194</v>
      </c>
      <c r="C767" s="17">
        <v>0.64200430697750399</v>
      </c>
      <c r="D767" s="17">
        <v>0.59005810876045695</v>
      </c>
      <c r="E767" s="17">
        <v>0.69131334631431296</v>
      </c>
      <c r="F767" s="17"/>
      <c r="G767" s="17">
        <v>0.65758265601772603</v>
      </c>
      <c r="H767" s="17">
        <v>0.759455385721302</v>
      </c>
      <c r="I767" s="17">
        <v>0.74878437969821798</v>
      </c>
      <c r="J767" s="17">
        <v>0.67299735434053098</v>
      </c>
      <c r="K767" s="17">
        <v>0.47244925167297702</v>
      </c>
      <c r="L767" s="17">
        <v>0.53813428408848296</v>
      </c>
      <c r="M767" s="17"/>
      <c r="N767" s="17">
        <v>0.61852048775360402</v>
      </c>
      <c r="O767" s="17">
        <v>0.65487297202855899</v>
      </c>
      <c r="P767" s="17">
        <v>0.63928821429539395</v>
      </c>
      <c r="Q767" s="17">
        <v>0.65351326095536899</v>
      </c>
      <c r="R767" s="17"/>
      <c r="S767" s="17">
        <v>0.69665059760381198</v>
      </c>
      <c r="T767" s="17">
        <v>0.68424281019265998</v>
      </c>
      <c r="U767" s="17">
        <v>0.53019838498532801</v>
      </c>
      <c r="V767" s="17">
        <v>0.56478681231873995</v>
      </c>
      <c r="W767" s="17">
        <v>0.70957077402480995</v>
      </c>
      <c r="X767" s="17">
        <v>0.63104434708147705</v>
      </c>
      <c r="Y767" s="17">
        <v>0.56479023143525597</v>
      </c>
      <c r="Z767" s="17">
        <v>0.64909800735052903</v>
      </c>
      <c r="AA767" s="17">
        <v>0.69782635794994996</v>
      </c>
      <c r="AB767" s="17">
        <v>0.68220982360726301</v>
      </c>
      <c r="AC767" s="17">
        <v>0.53169176727124101</v>
      </c>
      <c r="AD767" s="17">
        <v>0.66541155343932101</v>
      </c>
      <c r="AE767" s="17"/>
      <c r="AF767" s="17">
        <v>0.59703906726621703</v>
      </c>
      <c r="AG767" s="17">
        <v>0.61594425663355701</v>
      </c>
      <c r="AH767" s="17">
        <v>0.61944445938417803</v>
      </c>
      <c r="AI767" s="17">
        <v>0.566951386309408</v>
      </c>
      <c r="AJ767" s="17">
        <v>0.64497933672556096</v>
      </c>
      <c r="AK767" s="17">
        <v>0.60720899864999101</v>
      </c>
      <c r="AL767" s="17">
        <v>0.64004742739218201</v>
      </c>
      <c r="AM767" s="17">
        <v>0.664935013440071</v>
      </c>
      <c r="AN767" s="17">
        <v>0.64129638295602998</v>
      </c>
      <c r="AO767" s="17">
        <v>0.70017821619302101</v>
      </c>
      <c r="AP767" s="17">
        <v>0.68856527341752805</v>
      </c>
      <c r="AQ767" s="17">
        <v>0.63960724570771399</v>
      </c>
      <c r="AR767" s="17">
        <v>0.69653075476674797</v>
      </c>
      <c r="AS767" s="17">
        <v>0.62188880607870001</v>
      </c>
      <c r="AT767" s="17">
        <v>0.66204124483826499</v>
      </c>
      <c r="AU767" s="17">
        <v>0.67041130855076803</v>
      </c>
      <c r="AV767" s="17"/>
      <c r="AW767" s="17">
        <v>0.68150567776038895</v>
      </c>
      <c r="AX767" s="17">
        <v>0.58303519179338703</v>
      </c>
      <c r="AY767" s="17"/>
      <c r="AZ767" s="17">
        <v>0.74713600370812305</v>
      </c>
      <c r="BA767" s="17">
        <v>0.61858930491082298</v>
      </c>
      <c r="BB767" s="17"/>
      <c r="BC767" s="17">
        <v>0.717473103176681</v>
      </c>
      <c r="BD767" s="17">
        <v>0.59289707682069903</v>
      </c>
      <c r="BE767" s="17"/>
      <c r="BF767" s="17">
        <v>0.78087934830633798</v>
      </c>
      <c r="BG767" s="17">
        <v>0.63084463006818003</v>
      </c>
      <c r="BH767" s="17"/>
      <c r="BI767" s="17">
        <v>0.57486682251286703</v>
      </c>
      <c r="BJ767" s="17">
        <v>0.73504600939419595</v>
      </c>
      <c r="BK767" s="17">
        <v>0.522445792983673</v>
      </c>
      <c r="BL767" s="17">
        <v>0.54940087156582795</v>
      </c>
      <c r="BM767" s="17">
        <v>0.65408739826104401</v>
      </c>
      <c r="BN767" s="17"/>
      <c r="BO767" s="17">
        <v>0.72823147415925904</v>
      </c>
      <c r="BP767" s="17">
        <v>0.63245111511157304</v>
      </c>
      <c r="BQ767" s="17">
        <v>0.61315080124400601</v>
      </c>
      <c r="BR767" s="17">
        <v>0.58899617074958799</v>
      </c>
      <c r="BS767" s="17">
        <v>0.65425088723899805</v>
      </c>
      <c r="BT767" s="17">
        <v>0.568854857748889</v>
      </c>
      <c r="BU767" s="17"/>
      <c r="BV767" s="17">
        <v>0.738775335783591</v>
      </c>
      <c r="BW767" s="17">
        <v>0.72812911774600397</v>
      </c>
      <c r="BX767" s="17"/>
      <c r="BY767" s="17">
        <v>0.77443042426171904</v>
      </c>
      <c r="BZ767" s="17"/>
      <c r="CA767" s="17">
        <v>0.76468668532969197</v>
      </c>
      <c r="CB767" s="17"/>
      <c r="CC767" s="17">
        <v>0.74902493873799103</v>
      </c>
    </row>
    <row r="768" spans="2:81" x14ac:dyDescent="0.3">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c r="CC768" s="17"/>
    </row>
    <row r="769" spans="2:81" x14ac:dyDescent="0.3">
      <c r="B769" s="6" t="s">
        <v>328</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row>
    <row r="770" spans="2:81" x14ac:dyDescent="0.3">
      <c r="B770" s="24" t="s">
        <v>94</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row>
    <row r="771" spans="2:81" x14ac:dyDescent="0.3">
      <c r="B771" t="s">
        <v>230</v>
      </c>
      <c r="C771" s="17">
        <v>0.23036288347543801</v>
      </c>
      <c r="D771" s="17">
        <v>0.23960980378711799</v>
      </c>
      <c r="E771" s="17">
        <v>0.22021722931165799</v>
      </c>
      <c r="F771" s="17"/>
      <c r="G771" s="17">
        <v>0.28282557114995399</v>
      </c>
      <c r="H771" s="17">
        <v>0.26667518914819299</v>
      </c>
      <c r="I771" s="17">
        <v>0.31855592141476102</v>
      </c>
      <c r="J771" s="17">
        <v>0.22100833068838499</v>
      </c>
      <c r="K771" s="17">
        <v>0.154353582896779</v>
      </c>
      <c r="L771" s="17">
        <v>0.15288038820852201</v>
      </c>
      <c r="M771" s="17"/>
      <c r="N771" s="17">
        <v>0.21107738959709901</v>
      </c>
      <c r="O771" s="17">
        <v>0.20526075656805201</v>
      </c>
      <c r="P771" s="17">
        <v>0.26547470937354201</v>
      </c>
      <c r="Q771" s="17">
        <v>0.24586401944700301</v>
      </c>
      <c r="R771" s="17"/>
      <c r="S771" s="17">
        <v>0.25652867768626098</v>
      </c>
      <c r="T771" s="17">
        <v>0.20053459046408301</v>
      </c>
      <c r="U771" s="17">
        <v>0.20675315713901599</v>
      </c>
      <c r="V771" s="17">
        <v>0.20700744444604099</v>
      </c>
      <c r="W771" s="17">
        <v>0.21258832276291001</v>
      </c>
      <c r="X771" s="17">
        <v>0.27334671540538302</v>
      </c>
      <c r="Y771" s="17">
        <v>0.216493590690472</v>
      </c>
      <c r="Z771" s="17">
        <v>0.19320704024206001</v>
      </c>
      <c r="AA771" s="17">
        <v>0.237063004662771</v>
      </c>
      <c r="AB771" s="17">
        <v>0.26791572535078501</v>
      </c>
      <c r="AC771" s="17">
        <v>0.23170139186903099</v>
      </c>
      <c r="AD771" s="17">
        <v>0.22975639825474101</v>
      </c>
      <c r="AE771" s="17"/>
      <c r="AF771" s="17">
        <v>0.51512484679552295</v>
      </c>
      <c r="AG771" s="17">
        <v>0.229032492175581</v>
      </c>
      <c r="AH771" s="17">
        <v>0.29300497433286798</v>
      </c>
      <c r="AI771" s="17">
        <v>0.21846015192482299</v>
      </c>
      <c r="AJ771" s="17">
        <v>0.25426919118053198</v>
      </c>
      <c r="AK771" s="17">
        <v>0.19384550580080601</v>
      </c>
      <c r="AL771" s="17">
        <v>0.191699000093107</v>
      </c>
      <c r="AM771" s="17">
        <v>0.22759631773776301</v>
      </c>
      <c r="AN771" s="17">
        <v>0.176028795298633</v>
      </c>
      <c r="AO771" s="17">
        <v>0.32776484453853899</v>
      </c>
      <c r="AP771" s="17">
        <v>0.229331770865595</v>
      </c>
      <c r="AQ771" s="17">
        <v>0.21995854075128399</v>
      </c>
      <c r="AR771" s="17">
        <v>0.173370246841338</v>
      </c>
      <c r="AS771" s="17">
        <v>0.20333957067240899</v>
      </c>
      <c r="AT771" s="17">
        <v>0.18112139490661799</v>
      </c>
      <c r="AU771" s="17">
        <v>0.324973059060221</v>
      </c>
      <c r="AV771" s="17"/>
      <c r="AW771" s="17">
        <v>0.23857659105068801</v>
      </c>
      <c r="AX771" s="17">
        <v>0.21617688417122699</v>
      </c>
      <c r="AY771" s="17"/>
      <c r="AZ771" s="17">
        <v>0.27662250826167001</v>
      </c>
      <c r="BA771" s="17">
        <v>0.22005990879075299</v>
      </c>
      <c r="BB771" s="17"/>
      <c r="BC771" s="17">
        <v>0.29310388373262503</v>
      </c>
      <c r="BD771" s="17">
        <v>0.18501003865110599</v>
      </c>
      <c r="BE771" s="17"/>
      <c r="BF771" s="17">
        <v>0.25292724970241198</v>
      </c>
      <c r="BG771" s="17">
        <v>0.22854966322832099</v>
      </c>
      <c r="BH771" s="17"/>
      <c r="BI771" s="17">
        <v>0.16835038178265699</v>
      </c>
      <c r="BJ771" s="17">
        <v>0.28138248582766601</v>
      </c>
      <c r="BK771" s="17">
        <v>0.19782709098760601</v>
      </c>
      <c r="BL771" s="17">
        <v>0.189289429328616</v>
      </c>
      <c r="BM771" s="17">
        <v>0.26255094960180497</v>
      </c>
      <c r="BN771" s="17"/>
      <c r="BO771" s="17">
        <v>0.27612567596974202</v>
      </c>
      <c r="BP771" s="17">
        <v>0.176302487333337</v>
      </c>
      <c r="BQ771" s="17">
        <v>0.21882736386728999</v>
      </c>
      <c r="BR771" s="17">
        <v>0.21998516823810399</v>
      </c>
      <c r="BS771" s="17">
        <v>0.29054275472436702</v>
      </c>
      <c r="BT771" s="17">
        <v>0.170955017737736</v>
      </c>
      <c r="BU771" s="17"/>
      <c r="BV771" s="17">
        <v>0.27117895769786499</v>
      </c>
      <c r="BW771" s="17">
        <v>0.300307270395681</v>
      </c>
      <c r="BX771" s="17"/>
      <c r="BY771" s="17">
        <v>0.27393404120314002</v>
      </c>
      <c r="BZ771" s="17"/>
      <c r="CA771" s="17">
        <v>0.293379643839217</v>
      </c>
      <c r="CB771" s="17"/>
      <c r="CC771" s="17">
        <v>0.28862810801533401</v>
      </c>
    </row>
    <row r="772" spans="2:81" x14ac:dyDescent="0.3">
      <c r="B772" t="s">
        <v>231</v>
      </c>
      <c r="C772" s="17">
        <v>0.418486833695283</v>
      </c>
      <c r="D772" s="17">
        <v>0.37474898489396402</v>
      </c>
      <c r="E772" s="17">
        <v>0.46196041130862697</v>
      </c>
      <c r="F772" s="17"/>
      <c r="G772" s="17">
        <v>0.424088075435613</v>
      </c>
      <c r="H772" s="17">
        <v>0.45077910938572902</v>
      </c>
      <c r="I772" s="17">
        <v>0.39127154700400302</v>
      </c>
      <c r="J772" s="17">
        <v>0.41325999169801297</v>
      </c>
      <c r="K772" s="17">
        <v>0.42526577253693298</v>
      </c>
      <c r="L772" s="17">
        <v>0.41025199382051403</v>
      </c>
      <c r="M772" s="17"/>
      <c r="N772" s="17">
        <v>0.38794055417732698</v>
      </c>
      <c r="O772" s="17">
        <v>0.47084042261229803</v>
      </c>
      <c r="P772" s="17">
        <v>0.39686647032690803</v>
      </c>
      <c r="Q772" s="17">
        <v>0.41734054629738598</v>
      </c>
      <c r="R772" s="17"/>
      <c r="S772" s="17">
        <v>0.41315306918866601</v>
      </c>
      <c r="T772" s="17">
        <v>0.420831302977137</v>
      </c>
      <c r="U772" s="17">
        <v>0.40761934551416401</v>
      </c>
      <c r="V772" s="17">
        <v>0.39107070979050002</v>
      </c>
      <c r="W772" s="17">
        <v>0.39847063961714502</v>
      </c>
      <c r="X772" s="17">
        <v>0.38572882506525602</v>
      </c>
      <c r="Y772" s="17">
        <v>0.44680597495305902</v>
      </c>
      <c r="Z772" s="17">
        <v>0.46794838775460701</v>
      </c>
      <c r="AA772" s="17">
        <v>0.45018720696884701</v>
      </c>
      <c r="AB772" s="17">
        <v>0.42728555969364801</v>
      </c>
      <c r="AC772" s="17">
        <v>0.44852565999572103</v>
      </c>
      <c r="AD772" s="17">
        <v>0.35534523958300201</v>
      </c>
      <c r="AE772" s="17"/>
      <c r="AF772" s="17">
        <v>0.27668478482475101</v>
      </c>
      <c r="AG772" s="17">
        <v>0.465384765546067</v>
      </c>
      <c r="AH772" s="17">
        <v>0.33496733739155399</v>
      </c>
      <c r="AI772" s="17">
        <v>0.40407598321813298</v>
      </c>
      <c r="AJ772" s="17">
        <v>0.40544467144310198</v>
      </c>
      <c r="AK772" s="17">
        <v>0.42039194221543202</v>
      </c>
      <c r="AL772" s="17">
        <v>0.48961527310169201</v>
      </c>
      <c r="AM772" s="17">
        <v>0.42788563506058203</v>
      </c>
      <c r="AN772" s="17">
        <v>0.43247030632873301</v>
      </c>
      <c r="AO772" s="17">
        <v>0.379021803055272</v>
      </c>
      <c r="AP772" s="17">
        <v>0.40925842679893498</v>
      </c>
      <c r="AQ772" s="17">
        <v>0.37709659041435001</v>
      </c>
      <c r="AR772" s="17">
        <v>0.525724081409079</v>
      </c>
      <c r="AS772" s="17">
        <v>0.348652377239281</v>
      </c>
      <c r="AT772" s="17">
        <v>0.51623624246358102</v>
      </c>
      <c r="AU772" s="17">
        <v>0.40610995607911099</v>
      </c>
      <c r="AV772" s="17"/>
      <c r="AW772" s="17">
        <v>0.43719572419969099</v>
      </c>
      <c r="AX772" s="17">
        <v>0.39327188863365697</v>
      </c>
      <c r="AY772" s="17"/>
      <c r="AZ772" s="17">
        <v>0.47508327074913498</v>
      </c>
      <c r="BA772" s="17">
        <v>0.405881637243652</v>
      </c>
      <c r="BB772" s="17"/>
      <c r="BC772" s="17">
        <v>0.41810468091464498</v>
      </c>
      <c r="BD772" s="17">
        <v>0.420366665679341</v>
      </c>
      <c r="BE772" s="17"/>
      <c r="BF772" s="17">
        <v>0.52914759153204904</v>
      </c>
      <c r="BG772" s="17">
        <v>0.40959439130835201</v>
      </c>
      <c r="BH772" s="17"/>
      <c r="BI772" s="17">
        <v>0.373365061049313</v>
      </c>
      <c r="BJ772" s="17">
        <v>0.46141756255501798</v>
      </c>
      <c r="BK772" s="17">
        <v>0.38027418522440498</v>
      </c>
      <c r="BL772" s="17">
        <v>0.40763616598351599</v>
      </c>
      <c r="BM772" s="17">
        <v>0.36375585874604799</v>
      </c>
      <c r="BN772" s="17"/>
      <c r="BO772" s="17">
        <v>0.45295602877376301</v>
      </c>
      <c r="BP772" s="17">
        <v>0.40767087324425</v>
      </c>
      <c r="BQ772" s="17">
        <v>0.40983197764743001</v>
      </c>
      <c r="BR772" s="17">
        <v>0.41528658494805898</v>
      </c>
      <c r="BS772" s="17">
        <v>0.38731153688862202</v>
      </c>
      <c r="BT772" s="17">
        <v>0.44975178419936801</v>
      </c>
      <c r="BU772" s="17"/>
      <c r="BV772" s="17">
        <v>0.454506691435976</v>
      </c>
      <c r="BW772" s="17">
        <v>0.47423535905064401</v>
      </c>
      <c r="BX772" s="17"/>
      <c r="BY772" s="17">
        <v>0.43094975470036401</v>
      </c>
      <c r="BZ772" s="17"/>
      <c r="CA772" s="17">
        <v>0.50175070361994001</v>
      </c>
      <c r="CB772" s="17"/>
      <c r="CC772" s="17">
        <v>0.46786834677616801</v>
      </c>
    </row>
    <row r="773" spans="2:81" x14ac:dyDescent="0.3">
      <c r="B773" t="s">
        <v>232</v>
      </c>
      <c r="C773" s="17">
        <v>0.22377947650716701</v>
      </c>
      <c r="D773" s="17">
        <v>0.238879972978598</v>
      </c>
      <c r="E773" s="17">
        <v>0.20991775756327699</v>
      </c>
      <c r="F773" s="17"/>
      <c r="G773" s="17">
        <v>0.204988767938765</v>
      </c>
      <c r="H773" s="17">
        <v>0.199462931898506</v>
      </c>
      <c r="I773" s="17">
        <v>0.179744400199566</v>
      </c>
      <c r="J773" s="17">
        <v>0.22405719383963499</v>
      </c>
      <c r="K773" s="17">
        <v>0.241155424758563</v>
      </c>
      <c r="L773" s="17">
        <v>0.27989147359308197</v>
      </c>
      <c r="M773" s="17"/>
      <c r="N773" s="17">
        <v>0.26807232722163399</v>
      </c>
      <c r="O773" s="17">
        <v>0.21099307902730399</v>
      </c>
      <c r="P773" s="17">
        <v>0.19870438386629299</v>
      </c>
      <c r="Q773" s="17">
        <v>0.21131057407725901</v>
      </c>
      <c r="R773" s="17"/>
      <c r="S773" s="17">
        <v>0.218408667004517</v>
      </c>
      <c r="T773" s="17">
        <v>0.220000194407625</v>
      </c>
      <c r="U773" s="17">
        <v>0.25659843715539499</v>
      </c>
      <c r="V773" s="17">
        <v>0.26610644731363298</v>
      </c>
      <c r="W773" s="17">
        <v>0.26515418435607002</v>
      </c>
      <c r="X773" s="17">
        <v>0.22204349902538401</v>
      </c>
      <c r="Y773" s="17">
        <v>0.236192621850355</v>
      </c>
      <c r="Z773" s="17">
        <v>0.22676320612540199</v>
      </c>
      <c r="AA773" s="17">
        <v>0.198721029510985</v>
      </c>
      <c r="AB773" s="17">
        <v>0.16277088762523001</v>
      </c>
      <c r="AC773" s="17">
        <v>0.20261961686844501</v>
      </c>
      <c r="AD773" s="17">
        <v>0.23263896850756</v>
      </c>
      <c r="AE773" s="17"/>
      <c r="AF773" s="17">
        <v>0.104423181261926</v>
      </c>
      <c r="AG773" s="17">
        <v>0.22257338144687699</v>
      </c>
      <c r="AH773" s="17">
        <v>0.23817937803132799</v>
      </c>
      <c r="AI773" s="17">
        <v>0.20048395002751401</v>
      </c>
      <c r="AJ773" s="17">
        <v>0.233359483810617</v>
      </c>
      <c r="AK773" s="17">
        <v>0.21391895366469399</v>
      </c>
      <c r="AL773" s="17">
        <v>0.22167583896124399</v>
      </c>
      <c r="AM773" s="17">
        <v>0.20856190753876799</v>
      </c>
      <c r="AN773" s="17">
        <v>0.25088289426219901</v>
      </c>
      <c r="AO773" s="17">
        <v>0.184078879521543</v>
      </c>
      <c r="AP773" s="17">
        <v>0.23137050311096599</v>
      </c>
      <c r="AQ773" s="17">
        <v>0.26717104160363098</v>
      </c>
      <c r="AR773" s="17">
        <v>0.19480040841681501</v>
      </c>
      <c r="AS773" s="17">
        <v>0.36999401558124101</v>
      </c>
      <c r="AT773" s="17">
        <v>0.196334582391921</v>
      </c>
      <c r="AU773" s="17">
        <v>0.19017583644178199</v>
      </c>
      <c r="AV773" s="17"/>
      <c r="AW773" s="17">
        <v>0.215907709331291</v>
      </c>
      <c r="AX773" s="17">
        <v>0.23684926601860001</v>
      </c>
      <c r="AY773" s="17"/>
      <c r="AZ773" s="17">
        <v>0.16741508078192999</v>
      </c>
      <c r="BA773" s="17">
        <v>0.23633299255832799</v>
      </c>
      <c r="BB773" s="17"/>
      <c r="BC773" s="17">
        <v>0.18793174216657099</v>
      </c>
      <c r="BD773" s="17">
        <v>0.247540530710118</v>
      </c>
      <c r="BE773" s="17"/>
      <c r="BF773" s="17">
        <v>0.163549652268214</v>
      </c>
      <c r="BG773" s="17">
        <v>0.228619405787336</v>
      </c>
      <c r="BH773" s="17"/>
      <c r="BI773" s="17">
        <v>0.27925761992784098</v>
      </c>
      <c r="BJ773" s="17">
        <v>0.192707896269976</v>
      </c>
      <c r="BK773" s="17">
        <v>0.28453864256440398</v>
      </c>
      <c r="BL773" s="17">
        <v>0.24119392467472101</v>
      </c>
      <c r="BM773" s="17">
        <v>0.189562640060708</v>
      </c>
      <c r="BN773" s="17"/>
      <c r="BO773" s="17">
        <v>0.205710528483142</v>
      </c>
      <c r="BP773" s="17">
        <v>0.25136643110403001</v>
      </c>
      <c r="BQ773" s="17">
        <v>0.24592500896320699</v>
      </c>
      <c r="BR773" s="17">
        <v>0.235960128504551</v>
      </c>
      <c r="BS773" s="17">
        <v>0.18351343920237501</v>
      </c>
      <c r="BT773" s="17">
        <v>0.24082167930926601</v>
      </c>
      <c r="BU773" s="17"/>
      <c r="BV773" s="17">
        <v>0.20929817423072999</v>
      </c>
      <c r="BW773" s="17">
        <v>0.16193741841793199</v>
      </c>
      <c r="BX773" s="17"/>
      <c r="BY773" s="17">
        <v>0.221903904679631</v>
      </c>
      <c r="BZ773" s="17"/>
      <c r="CA773" s="17">
        <v>0.15050016104271199</v>
      </c>
      <c r="CB773" s="17"/>
      <c r="CC773" s="17">
        <v>0.18528003967456</v>
      </c>
    </row>
    <row r="774" spans="2:81" x14ac:dyDescent="0.3">
      <c r="B774" t="s">
        <v>233</v>
      </c>
      <c r="C774" s="17">
        <v>7.2726607249865197E-2</v>
      </c>
      <c r="D774" s="17">
        <v>8.6375611073905303E-2</v>
      </c>
      <c r="E774" s="17">
        <v>5.9686363604454701E-2</v>
      </c>
      <c r="F774" s="17"/>
      <c r="G774" s="17">
        <v>4.0434688556523303E-2</v>
      </c>
      <c r="H774" s="17">
        <v>5.6279009929700002E-2</v>
      </c>
      <c r="I774" s="17">
        <v>6.9166288041164897E-2</v>
      </c>
      <c r="J774" s="17">
        <v>8.2001453486480094E-2</v>
      </c>
      <c r="K774" s="17">
        <v>8.55511428297175E-2</v>
      </c>
      <c r="L774" s="17">
        <v>9.4426779314544407E-2</v>
      </c>
      <c r="M774" s="17"/>
      <c r="N774" s="17">
        <v>8.8911168654419101E-2</v>
      </c>
      <c r="O774" s="17">
        <v>6.5436686442035999E-2</v>
      </c>
      <c r="P774" s="17">
        <v>6.84252062652774E-2</v>
      </c>
      <c r="Q774" s="17">
        <v>6.7197715241042594E-2</v>
      </c>
      <c r="R774" s="17"/>
      <c r="S774" s="17">
        <v>7.4442026138262604E-2</v>
      </c>
      <c r="T774" s="17">
        <v>0.11204165998514699</v>
      </c>
      <c r="U774" s="17">
        <v>6.8500192099036294E-2</v>
      </c>
      <c r="V774" s="17">
        <v>5.9052670174466901E-2</v>
      </c>
      <c r="W774" s="17">
        <v>5.8336563444430098E-2</v>
      </c>
      <c r="X774" s="17">
        <v>6.3432623970530594E-2</v>
      </c>
      <c r="Y774" s="17">
        <v>6.3172157158570094E-2</v>
      </c>
      <c r="Z774" s="17">
        <v>4.23863808470357E-2</v>
      </c>
      <c r="AA774" s="17">
        <v>5.4430916730824397E-2</v>
      </c>
      <c r="AB774" s="17">
        <v>9.1582024099570503E-2</v>
      </c>
      <c r="AC774" s="17">
        <v>4.6306054380231602E-2</v>
      </c>
      <c r="AD774" s="17">
        <v>0.128512298888906</v>
      </c>
      <c r="AE774" s="17"/>
      <c r="AF774" s="17">
        <v>0.103767187117801</v>
      </c>
      <c r="AG774" s="17">
        <v>4.04106825921648E-2</v>
      </c>
      <c r="AH774" s="17">
        <v>5.6363956073227098E-2</v>
      </c>
      <c r="AI774" s="17">
        <v>6.5415396208778898E-2</v>
      </c>
      <c r="AJ774" s="17">
        <v>5.41156086022795E-2</v>
      </c>
      <c r="AK774" s="17">
        <v>0.105650826004912</v>
      </c>
      <c r="AL774" s="17">
        <v>5.6335779695262399E-2</v>
      </c>
      <c r="AM774" s="17">
        <v>0.10474402466341801</v>
      </c>
      <c r="AN774" s="17">
        <v>0.10768382600179099</v>
      </c>
      <c r="AO774" s="17">
        <v>9.17987272300686E-2</v>
      </c>
      <c r="AP774" s="17">
        <v>4.9403660184816997E-2</v>
      </c>
      <c r="AQ774" s="17">
        <v>7.1996115737551603E-2</v>
      </c>
      <c r="AR774" s="17">
        <v>0.106105263332768</v>
      </c>
      <c r="AS774" s="17">
        <v>7.8014036507069603E-2</v>
      </c>
      <c r="AT774" s="17">
        <v>4.2781145267848097E-2</v>
      </c>
      <c r="AU774" s="17">
        <v>1.6711239654955301E-2</v>
      </c>
      <c r="AV774" s="17"/>
      <c r="AW774" s="17">
        <v>6.2472555172990503E-2</v>
      </c>
      <c r="AX774" s="17">
        <v>8.6928504283924193E-2</v>
      </c>
      <c r="AY774" s="17"/>
      <c r="AZ774" s="17">
        <v>5.6142902083151397E-2</v>
      </c>
      <c r="BA774" s="17">
        <v>7.6420141196594904E-2</v>
      </c>
      <c r="BB774" s="17"/>
      <c r="BC774" s="17">
        <v>6.3032217954735403E-2</v>
      </c>
      <c r="BD774" s="17">
        <v>7.9857935581771594E-2</v>
      </c>
      <c r="BE774" s="17"/>
      <c r="BF774" s="17">
        <v>4.1321717813459599E-2</v>
      </c>
      <c r="BG774" s="17">
        <v>7.5250231481619495E-2</v>
      </c>
      <c r="BH774" s="17"/>
      <c r="BI774" s="17">
        <v>0.107273804750162</v>
      </c>
      <c r="BJ774" s="17">
        <v>4.3406441890731597E-2</v>
      </c>
      <c r="BK774" s="17">
        <v>6.4170918243107999E-2</v>
      </c>
      <c r="BL774" s="17">
        <v>9.1300755844292494E-2</v>
      </c>
      <c r="BM774" s="17">
        <v>9.6941144592478906E-2</v>
      </c>
      <c r="BN774" s="17"/>
      <c r="BO774" s="17">
        <v>4.3054705891535497E-2</v>
      </c>
      <c r="BP774" s="17">
        <v>9.9662713650599102E-2</v>
      </c>
      <c r="BQ774" s="17">
        <v>5.8562679437531802E-2</v>
      </c>
      <c r="BR774" s="17">
        <v>7.7320430020222403E-2</v>
      </c>
      <c r="BS774" s="17">
        <v>6.7912940607234698E-2</v>
      </c>
      <c r="BT774" s="17">
        <v>7.1841100690327994E-2</v>
      </c>
      <c r="BU774" s="17"/>
      <c r="BV774" s="17">
        <v>4.1797306102386002E-2</v>
      </c>
      <c r="BW774" s="17">
        <v>4.6390953497671E-2</v>
      </c>
      <c r="BX774" s="17"/>
      <c r="BY774" s="17">
        <v>5.4652970783713999E-2</v>
      </c>
      <c r="BZ774" s="17"/>
      <c r="CA774" s="17">
        <v>3.15231707175537E-2</v>
      </c>
      <c r="CB774" s="17"/>
      <c r="CC774" s="17">
        <v>3.4556766185228002E-2</v>
      </c>
    </row>
    <row r="775" spans="2:81" x14ac:dyDescent="0.3">
      <c r="B775" t="s">
        <v>234</v>
      </c>
      <c r="C775" s="17">
        <v>3.3127881101262198E-2</v>
      </c>
      <c r="D775" s="17">
        <v>4.0063197900941497E-2</v>
      </c>
      <c r="E775" s="17">
        <v>2.6486796776852999E-2</v>
      </c>
      <c r="F775" s="17"/>
      <c r="G775" s="17">
        <v>1.06155379230657E-2</v>
      </c>
      <c r="H775" s="17">
        <v>8.4617943367768008E-3</v>
      </c>
      <c r="I775" s="17">
        <v>1.70137956273325E-2</v>
      </c>
      <c r="J775" s="17">
        <v>3.3664897786784102E-2</v>
      </c>
      <c r="K775" s="17">
        <v>8.3011966671987195E-2</v>
      </c>
      <c r="L775" s="17">
        <v>4.7402446437600401E-2</v>
      </c>
      <c r="M775" s="17"/>
      <c r="N775" s="17">
        <v>3.0192503181155E-2</v>
      </c>
      <c r="O775" s="17">
        <v>3.31774402246829E-2</v>
      </c>
      <c r="P775" s="17">
        <v>4.5986143331625699E-2</v>
      </c>
      <c r="Q775" s="17">
        <v>2.3424356901096E-2</v>
      </c>
      <c r="R775" s="17"/>
      <c r="S775" s="17">
        <v>1.53782203396336E-2</v>
      </c>
      <c r="T775" s="17">
        <v>3.8756149543349203E-2</v>
      </c>
      <c r="U775" s="17">
        <v>4.0938433749347303E-2</v>
      </c>
      <c r="V775" s="17">
        <v>4.8334587163538001E-2</v>
      </c>
      <c r="W775" s="17">
        <v>3.1073768637004499E-2</v>
      </c>
      <c r="X775" s="17">
        <v>3.1061694258531999E-2</v>
      </c>
      <c r="Y775" s="17">
        <v>2.6172355916039499E-2</v>
      </c>
      <c r="Z775" s="17">
        <v>4.14256656571367E-2</v>
      </c>
      <c r="AA775" s="17">
        <v>2.78469877752466E-2</v>
      </c>
      <c r="AB775" s="17">
        <v>2.5408313804721E-2</v>
      </c>
      <c r="AC775" s="17">
        <v>5.2660261131370199E-2</v>
      </c>
      <c r="AD775" s="17">
        <v>5.3747094765792001E-2</v>
      </c>
      <c r="AE775" s="17"/>
      <c r="AF775" s="17">
        <v>0</v>
      </c>
      <c r="AG775" s="17">
        <v>3.0421371437863699E-2</v>
      </c>
      <c r="AH775" s="17">
        <v>5.5856086836846598E-2</v>
      </c>
      <c r="AI775" s="17">
        <v>4.8117655542717297E-2</v>
      </c>
      <c r="AJ775" s="17">
        <v>3.7600717721125103E-2</v>
      </c>
      <c r="AK775" s="17">
        <v>4.6525452175600703E-2</v>
      </c>
      <c r="AL775" s="17">
        <v>9.6354389944171195E-3</v>
      </c>
      <c r="AM775" s="17">
        <v>1.6092960208900501E-2</v>
      </c>
      <c r="AN775" s="17">
        <v>3.2934178108643901E-2</v>
      </c>
      <c r="AO775" s="17">
        <v>1.7335745654578599E-2</v>
      </c>
      <c r="AP775" s="17">
        <v>4.5818947818167401E-2</v>
      </c>
      <c r="AQ775" s="17">
        <v>5.3476717268058097E-2</v>
      </c>
      <c r="AR775" s="17">
        <v>0</v>
      </c>
      <c r="AS775" s="17">
        <v>0</v>
      </c>
      <c r="AT775" s="17">
        <v>3.3041939864631303E-2</v>
      </c>
      <c r="AU775" s="17">
        <v>5.0748873138799701E-2</v>
      </c>
      <c r="AV775" s="17"/>
      <c r="AW775" s="17">
        <v>2.7031346924831199E-2</v>
      </c>
      <c r="AX775" s="17">
        <v>4.1175434928987502E-2</v>
      </c>
      <c r="AY775" s="17"/>
      <c r="AZ775" s="17">
        <v>1.05977398474063E-2</v>
      </c>
      <c r="BA775" s="17">
        <v>3.8145809284932601E-2</v>
      </c>
      <c r="BB775" s="17"/>
      <c r="BC775" s="17">
        <v>1.8162907252074999E-2</v>
      </c>
      <c r="BD775" s="17">
        <v>4.4026019945165799E-2</v>
      </c>
      <c r="BE775" s="17"/>
      <c r="BF775" s="17">
        <v>1.30537886838662E-2</v>
      </c>
      <c r="BG775" s="17">
        <v>3.4740988708521998E-2</v>
      </c>
      <c r="BH775" s="17"/>
      <c r="BI775" s="17">
        <v>6.1682549491591403E-2</v>
      </c>
      <c r="BJ775" s="17">
        <v>9.4806587371812998E-3</v>
      </c>
      <c r="BK775" s="17">
        <v>3.54081330630307E-2</v>
      </c>
      <c r="BL775" s="17">
        <v>5.52461957782832E-2</v>
      </c>
      <c r="BM775" s="17">
        <v>4.1433577151891103E-2</v>
      </c>
      <c r="BN775" s="17"/>
      <c r="BO775" s="17">
        <v>1.10934429553055E-2</v>
      </c>
      <c r="BP775" s="17">
        <v>5.1152735390743102E-2</v>
      </c>
      <c r="BQ775" s="17">
        <v>3.7174012360744899E-2</v>
      </c>
      <c r="BR775" s="17">
        <v>4.2993067975326302E-2</v>
      </c>
      <c r="BS775" s="17">
        <v>2.0561590585184999E-2</v>
      </c>
      <c r="BT775" s="17">
        <v>1.8535081728020299E-2</v>
      </c>
      <c r="BU775" s="17"/>
      <c r="BV775" s="17">
        <v>1.2765627024040899E-2</v>
      </c>
      <c r="BW775" s="17">
        <v>3.38793116778214E-3</v>
      </c>
      <c r="BX775" s="17"/>
      <c r="BY775" s="17">
        <v>4.4889191129172199E-3</v>
      </c>
      <c r="BZ775" s="17"/>
      <c r="CA775" s="17">
        <v>5.9979793380651797E-3</v>
      </c>
      <c r="CB775" s="17"/>
      <c r="CC775" s="17">
        <v>8.1317709885394204E-3</v>
      </c>
    </row>
    <row r="776" spans="2:81" x14ac:dyDescent="0.3">
      <c r="B776" t="s">
        <v>92</v>
      </c>
      <c r="C776" s="17">
        <v>2.1516317970984699E-2</v>
      </c>
      <c r="D776" s="17">
        <v>2.0322429365472398E-2</v>
      </c>
      <c r="E776" s="17">
        <v>2.1731441435129902E-2</v>
      </c>
      <c r="F776" s="17"/>
      <c r="G776" s="17">
        <v>3.7047358996078902E-2</v>
      </c>
      <c r="H776" s="17">
        <v>1.83419653010948E-2</v>
      </c>
      <c r="I776" s="17">
        <v>2.4248047713172901E-2</v>
      </c>
      <c r="J776" s="17">
        <v>2.6008132500704099E-2</v>
      </c>
      <c r="K776" s="17">
        <v>1.0662110306020101E-2</v>
      </c>
      <c r="L776" s="17">
        <v>1.5146918625737599E-2</v>
      </c>
      <c r="M776" s="17"/>
      <c r="N776" s="17">
        <v>1.3806057168366101E-2</v>
      </c>
      <c r="O776" s="17">
        <v>1.42916151256272E-2</v>
      </c>
      <c r="P776" s="17">
        <v>2.45430868363537E-2</v>
      </c>
      <c r="Q776" s="17">
        <v>3.4862788036212997E-2</v>
      </c>
      <c r="R776" s="17"/>
      <c r="S776" s="17">
        <v>2.2089339642660001E-2</v>
      </c>
      <c r="T776" s="17">
        <v>7.8361026226588405E-3</v>
      </c>
      <c r="U776" s="17">
        <v>1.9590434343042099E-2</v>
      </c>
      <c r="V776" s="17">
        <v>2.8428141111820401E-2</v>
      </c>
      <c r="W776" s="17">
        <v>3.4376521182439203E-2</v>
      </c>
      <c r="X776" s="17">
        <v>2.4386642274914602E-2</v>
      </c>
      <c r="Y776" s="17">
        <v>1.11632994315042E-2</v>
      </c>
      <c r="Z776" s="17">
        <v>2.8269319373759701E-2</v>
      </c>
      <c r="AA776" s="17">
        <v>3.17508543513257E-2</v>
      </c>
      <c r="AB776" s="17">
        <v>2.5037489426045001E-2</v>
      </c>
      <c r="AC776" s="17">
        <v>1.8187015755200799E-2</v>
      </c>
      <c r="AD776" s="17">
        <v>0</v>
      </c>
      <c r="AE776" s="17"/>
      <c r="AF776" s="17">
        <v>0</v>
      </c>
      <c r="AG776" s="17">
        <v>1.21773068014459E-2</v>
      </c>
      <c r="AH776" s="17">
        <v>2.16282673341762E-2</v>
      </c>
      <c r="AI776" s="17">
        <v>6.3446863078032698E-2</v>
      </c>
      <c r="AJ776" s="17">
        <v>1.5210327242344E-2</v>
      </c>
      <c r="AK776" s="17">
        <v>1.9667320138556901E-2</v>
      </c>
      <c r="AL776" s="17">
        <v>3.1038669154277301E-2</v>
      </c>
      <c r="AM776" s="17">
        <v>1.51191547905682E-2</v>
      </c>
      <c r="AN776" s="17">
        <v>0</v>
      </c>
      <c r="AO776" s="17">
        <v>0</v>
      </c>
      <c r="AP776" s="17">
        <v>3.4816691221519903E-2</v>
      </c>
      <c r="AQ776" s="17">
        <v>1.0300994225124999E-2</v>
      </c>
      <c r="AR776" s="17">
        <v>0</v>
      </c>
      <c r="AS776" s="17">
        <v>0</v>
      </c>
      <c r="AT776" s="17">
        <v>3.0484695105400299E-2</v>
      </c>
      <c r="AU776" s="17">
        <v>1.1281035625130401E-2</v>
      </c>
      <c r="AV776" s="17"/>
      <c r="AW776" s="17">
        <v>1.8816073320508699E-2</v>
      </c>
      <c r="AX776" s="17">
        <v>2.5598021963604101E-2</v>
      </c>
      <c r="AY776" s="17"/>
      <c r="AZ776" s="17">
        <v>1.4138498276706501E-2</v>
      </c>
      <c r="BA776" s="17">
        <v>2.3159510925739001E-2</v>
      </c>
      <c r="BB776" s="17"/>
      <c r="BC776" s="17">
        <v>1.9664567979348999E-2</v>
      </c>
      <c r="BD776" s="17">
        <v>2.3198809432498101E-2</v>
      </c>
      <c r="BE776" s="17"/>
      <c r="BF776" s="17">
        <v>0</v>
      </c>
      <c r="BG776" s="17">
        <v>2.32453194858495E-2</v>
      </c>
      <c r="BH776" s="17"/>
      <c r="BI776" s="17">
        <v>1.0070582998435501E-2</v>
      </c>
      <c r="BJ776" s="17">
        <v>1.16049547194268E-2</v>
      </c>
      <c r="BK776" s="17">
        <v>3.7781029917445898E-2</v>
      </c>
      <c r="BL776" s="17">
        <v>1.5333528390571101E-2</v>
      </c>
      <c r="BM776" s="17">
        <v>4.5755829847068302E-2</v>
      </c>
      <c r="BN776" s="17"/>
      <c r="BO776" s="17">
        <v>1.10596179265128E-2</v>
      </c>
      <c r="BP776" s="17">
        <v>1.38447592770403E-2</v>
      </c>
      <c r="BQ776" s="17">
        <v>2.9678957723797202E-2</v>
      </c>
      <c r="BR776" s="17">
        <v>8.4546203137371208E-3</v>
      </c>
      <c r="BS776" s="17">
        <v>5.0157737992215998E-2</v>
      </c>
      <c r="BT776" s="17">
        <v>4.8095336335281597E-2</v>
      </c>
      <c r="BU776" s="17"/>
      <c r="BV776" s="17">
        <v>1.04532435090021E-2</v>
      </c>
      <c r="BW776" s="17">
        <v>1.3741067470289799E-2</v>
      </c>
      <c r="BX776" s="17"/>
      <c r="BY776" s="17">
        <v>1.4070409520233799E-2</v>
      </c>
      <c r="BZ776" s="17"/>
      <c r="CA776" s="17">
        <v>1.68483414425117E-2</v>
      </c>
      <c r="CB776" s="17"/>
      <c r="CC776" s="17">
        <v>1.55349683601709E-2</v>
      </c>
    </row>
    <row r="777" spans="2:81" x14ac:dyDescent="0.3">
      <c r="B777" t="s">
        <v>192</v>
      </c>
      <c r="C777" s="17">
        <v>0.64884971717072104</v>
      </c>
      <c r="D777" s="17">
        <v>0.61435878868108296</v>
      </c>
      <c r="E777" s="17">
        <v>0.68217764062028496</v>
      </c>
      <c r="F777" s="17"/>
      <c r="G777" s="17">
        <v>0.70691364658556699</v>
      </c>
      <c r="H777" s="17">
        <v>0.71745429853392195</v>
      </c>
      <c r="I777" s="17">
        <v>0.70982746841876398</v>
      </c>
      <c r="J777" s="17">
        <v>0.63426832238639697</v>
      </c>
      <c r="K777" s="17">
        <v>0.57961935543371201</v>
      </c>
      <c r="L777" s="17">
        <v>0.56313238202903604</v>
      </c>
      <c r="M777" s="17"/>
      <c r="N777" s="17">
        <v>0.59901794377442596</v>
      </c>
      <c r="O777" s="17">
        <v>0.67610117918034995</v>
      </c>
      <c r="P777" s="17">
        <v>0.66234117970045103</v>
      </c>
      <c r="Q777" s="17">
        <v>0.66320456574439002</v>
      </c>
      <c r="R777" s="17"/>
      <c r="S777" s="17">
        <v>0.66968174687492699</v>
      </c>
      <c r="T777" s="17">
        <v>0.62136589344121995</v>
      </c>
      <c r="U777" s="17">
        <v>0.61437250265318</v>
      </c>
      <c r="V777" s="17">
        <v>0.59807815423654198</v>
      </c>
      <c r="W777" s="17">
        <v>0.61105896238005597</v>
      </c>
      <c r="X777" s="17">
        <v>0.65907554047063899</v>
      </c>
      <c r="Y777" s="17">
        <v>0.66329956564353099</v>
      </c>
      <c r="Z777" s="17">
        <v>0.66115542799666605</v>
      </c>
      <c r="AA777" s="17">
        <v>0.68725021163161804</v>
      </c>
      <c r="AB777" s="17">
        <v>0.69520128504443401</v>
      </c>
      <c r="AC777" s="17">
        <v>0.68022705186475196</v>
      </c>
      <c r="AD777" s="17">
        <v>0.58510163783774305</v>
      </c>
      <c r="AE777" s="17"/>
      <c r="AF777" s="17">
        <v>0.79180963162027396</v>
      </c>
      <c r="AG777" s="17">
        <v>0.69441725772164797</v>
      </c>
      <c r="AH777" s="17">
        <v>0.62797231172442203</v>
      </c>
      <c r="AI777" s="17">
        <v>0.62253613514295703</v>
      </c>
      <c r="AJ777" s="17">
        <v>0.65971386262363396</v>
      </c>
      <c r="AK777" s="17">
        <v>0.61423744801623703</v>
      </c>
      <c r="AL777" s="17">
        <v>0.68131427319479898</v>
      </c>
      <c r="AM777" s="17">
        <v>0.65548195279834498</v>
      </c>
      <c r="AN777" s="17">
        <v>0.60849910162736598</v>
      </c>
      <c r="AO777" s="17">
        <v>0.70678664759381005</v>
      </c>
      <c r="AP777" s="17">
        <v>0.63859019766452996</v>
      </c>
      <c r="AQ777" s="17">
        <v>0.59705513116563402</v>
      </c>
      <c r="AR777" s="17">
        <v>0.69909432825041695</v>
      </c>
      <c r="AS777" s="17">
        <v>0.55199194791169004</v>
      </c>
      <c r="AT777" s="17">
        <v>0.69735763737019896</v>
      </c>
      <c r="AU777" s="17">
        <v>0.73108301513933205</v>
      </c>
      <c r="AV777" s="17"/>
      <c r="AW777" s="17">
        <v>0.67577231525037895</v>
      </c>
      <c r="AX777" s="17">
        <v>0.60944877280488396</v>
      </c>
      <c r="AY777" s="17"/>
      <c r="AZ777" s="17">
        <v>0.75170577901080504</v>
      </c>
      <c r="BA777" s="17">
        <v>0.62594154603440499</v>
      </c>
      <c r="BB777" s="17"/>
      <c r="BC777" s="17">
        <v>0.71120856464727</v>
      </c>
      <c r="BD777" s="17">
        <v>0.60537670433044699</v>
      </c>
      <c r="BE777" s="17"/>
      <c r="BF777" s="17">
        <v>0.78207484123446003</v>
      </c>
      <c r="BG777" s="17">
        <v>0.638144054536673</v>
      </c>
      <c r="BH777" s="17"/>
      <c r="BI777" s="17">
        <v>0.54171544283197004</v>
      </c>
      <c r="BJ777" s="17">
        <v>0.74280004838268399</v>
      </c>
      <c r="BK777" s="17">
        <v>0.57810127621201102</v>
      </c>
      <c r="BL777" s="17">
        <v>0.59692559531213196</v>
      </c>
      <c r="BM777" s="17">
        <v>0.62630680834785302</v>
      </c>
      <c r="BN777" s="17"/>
      <c r="BO777" s="17">
        <v>0.72908170474350498</v>
      </c>
      <c r="BP777" s="17">
        <v>0.58397336057758698</v>
      </c>
      <c r="BQ777" s="17">
        <v>0.62865934151472003</v>
      </c>
      <c r="BR777" s="17">
        <v>0.63527175318616302</v>
      </c>
      <c r="BS777" s="17">
        <v>0.67785429161298905</v>
      </c>
      <c r="BT777" s="17">
        <v>0.62070680193710404</v>
      </c>
      <c r="BU777" s="17"/>
      <c r="BV777" s="17">
        <v>0.72568564913384104</v>
      </c>
      <c r="BW777" s="17">
        <v>0.77454262944632501</v>
      </c>
      <c r="BX777" s="17"/>
      <c r="BY777" s="17">
        <v>0.70488379590350403</v>
      </c>
      <c r="BZ777" s="17"/>
      <c r="CA777" s="17">
        <v>0.79513034745915701</v>
      </c>
      <c r="CB777" s="17"/>
      <c r="CC777" s="17">
        <v>0.75649645479150196</v>
      </c>
    </row>
    <row r="778" spans="2:81" x14ac:dyDescent="0.3">
      <c r="B778" t="s">
        <v>193</v>
      </c>
      <c r="C778" s="17">
        <v>0.105854488351127</v>
      </c>
      <c r="D778" s="17">
        <v>0.12643880897484699</v>
      </c>
      <c r="E778" s="17">
        <v>8.6173160381307803E-2</v>
      </c>
      <c r="F778" s="17"/>
      <c r="G778" s="17">
        <v>5.1050226479588998E-2</v>
      </c>
      <c r="H778" s="17">
        <v>6.4740804266476798E-2</v>
      </c>
      <c r="I778" s="17">
        <v>8.6180083668497401E-2</v>
      </c>
      <c r="J778" s="17">
        <v>0.115666351273264</v>
      </c>
      <c r="K778" s="17">
        <v>0.168563109501705</v>
      </c>
      <c r="L778" s="17">
        <v>0.14182922575214499</v>
      </c>
      <c r="M778" s="17"/>
      <c r="N778" s="17">
        <v>0.11910367183557399</v>
      </c>
      <c r="O778" s="17">
        <v>9.8614126666718899E-2</v>
      </c>
      <c r="P778" s="17">
        <v>0.11441134959690299</v>
      </c>
      <c r="Q778" s="17">
        <v>9.0622072142138604E-2</v>
      </c>
      <c r="R778" s="17"/>
      <c r="S778" s="17">
        <v>8.9820246477896201E-2</v>
      </c>
      <c r="T778" s="17">
        <v>0.150797809528497</v>
      </c>
      <c r="U778" s="17">
        <v>0.109438625848384</v>
      </c>
      <c r="V778" s="17">
        <v>0.107387257338005</v>
      </c>
      <c r="W778" s="17">
        <v>8.9410332081434604E-2</v>
      </c>
      <c r="X778" s="17">
        <v>9.4494318229062596E-2</v>
      </c>
      <c r="Y778" s="17">
        <v>8.9344513074609597E-2</v>
      </c>
      <c r="Z778" s="17">
        <v>8.3812046504172399E-2</v>
      </c>
      <c r="AA778" s="17">
        <v>8.2277904506071003E-2</v>
      </c>
      <c r="AB778" s="17">
        <v>0.116990337904291</v>
      </c>
      <c r="AC778" s="17">
        <v>9.8966315511601802E-2</v>
      </c>
      <c r="AD778" s="17">
        <v>0.18225939365469801</v>
      </c>
      <c r="AE778" s="17"/>
      <c r="AF778" s="17">
        <v>0.103767187117801</v>
      </c>
      <c r="AG778" s="17">
        <v>7.0832054030028499E-2</v>
      </c>
      <c r="AH778" s="17">
        <v>0.11222004291007399</v>
      </c>
      <c r="AI778" s="17">
        <v>0.113533051751496</v>
      </c>
      <c r="AJ778" s="17">
        <v>9.1716326323404498E-2</v>
      </c>
      <c r="AK778" s="17">
        <v>0.15217627818051199</v>
      </c>
      <c r="AL778" s="17">
        <v>6.5971218689679506E-2</v>
      </c>
      <c r="AM778" s="17">
        <v>0.120836984872319</v>
      </c>
      <c r="AN778" s="17">
        <v>0.14061800411043501</v>
      </c>
      <c r="AO778" s="17">
        <v>0.109134472884647</v>
      </c>
      <c r="AP778" s="17">
        <v>9.5222608002984405E-2</v>
      </c>
      <c r="AQ778" s="17">
        <v>0.12547283300560999</v>
      </c>
      <c r="AR778" s="17">
        <v>0.106105263332768</v>
      </c>
      <c r="AS778" s="17">
        <v>7.8014036507069603E-2</v>
      </c>
      <c r="AT778" s="17">
        <v>7.5823085132479304E-2</v>
      </c>
      <c r="AU778" s="17">
        <v>6.7460112793755106E-2</v>
      </c>
      <c r="AV778" s="17"/>
      <c r="AW778" s="17">
        <v>8.9503902097821705E-2</v>
      </c>
      <c r="AX778" s="17">
        <v>0.12810393921291199</v>
      </c>
      <c r="AY778" s="17"/>
      <c r="AZ778" s="17">
        <v>6.6740641930557704E-2</v>
      </c>
      <c r="BA778" s="17">
        <v>0.114565950481528</v>
      </c>
      <c r="BB778" s="17"/>
      <c r="BC778" s="17">
        <v>8.1195125206810298E-2</v>
      </c>
      <c r="BD778" s="17">
        <v>0.123883955526937</v>
      </c>
      <c r="BE778" s="17"/>
      <c r="BF778" s="17">
        <v>5.4375506497325803E-2</v>
      </c>
      <c r="BG778" s="17">
        <v>0.109991220190141</v>
      </c>
      <c r="BH778" s="17"/>
      <c r="BI778" s="17">
        <v>0.16895635424175301</v>
      </c>
      <c r="BJ778" s="17">
        <v>5.2887100627912902E-2</v>
      </c>
      <c r="BK778" s="17">
        <v>9.9579051306138699E-2</v>
      </c>
      <c r="BL778" s="17">
        <v>0.146546951622576</v>
      </c>
      <c r="BM778" s="17">
        <v>0.13837472174436999</v>
      </c>
      <c r="BN778" s="17"/>
      <c r="BO778" s="17">
        <v>5.4148148846841E-2</v>
      </c>
      <c r="BP778" s="17">
        <v>0.150815449041342</v>
      </c>
      <c r="BQ778" s="17">
        <v>9.5736691798276694E-2</v>
      </c>
      <c r="BR778" s="17">
        <v>0.120313497995549</v>
      </c>
      <c r="BS778" s="17">
        <v>8.84745311924197E-2</v>
      </c>
      <c r="BT778" s="17">
        <v>9.03761824183483E-2</v>
      </c>
      <c r="BU778" s="17"/>
      <c r="BV778" s="17">
        <v>5.4562933126426801E-2</v>
      </c>
      <c r="BW778" s="17">
        <v>4.9778884665453098E-2</v>
      </c>
      <c r="BX778" s="17"/>
      <c r="BY778" s="17">
        <v>5.9141889896631203E-2</v>
      </c>
      <c r="BZ778" s="17"/>
      <c r="CA778" s="17">
        <v>3.7521150055618797E-2</v>
      </c>
      <c r="CB778" s="17"/>
      <c r="CC778" s="17">
        <v>4.2688537173767402E-2</v>
      </c>
    </row>
    <row r="779" spans="2:81" x14ac:dyDescent="0.3">
      <c r="B779" t="s">
        <v>194</v>
      </c>
      <c r="C779" s="17">
        <v>0.54299522881959394</v>
      </c>
      <c r="D779" s="17">
        <v>0.48791997970623602</v>
      </c>
      <c r="E779" s="17">
        <v>0.59600448023897701</v>
      </c>
      <c r="F779" s="17"/>
      <c r="G779" s="17">
        <v>0.65586342010597798</v>
      </c>
      <c r="H779" s="17">
        <v>0.65271349426744496</v>
      </c>
      <c r="I779" s="17">
        <v>0.62364738475026604</v>
      </c>
      <c r="J779" s="17">
        <v>0.518601971113133</v>
      </c>
      <c r="K779" s="17">
        <v>0.41105624593200801</v>
      </c>
      <c r="L779" s="17">
        <v>0.42130315627689102</v>
      </c>
      <c r="M779" s="17"/>
      <c r="N779" s="17">
        <v>0.479914271938851</v>
      </c>
      <c r="O779" s="17">
        <v>0.57748705251363097</v>
      </c>
      <c r="P779" s="17">
        <v>0.54792983010354801</v>
      </c>
      <c r="Q779" s="17">
        <v>0.572582493602251</v>
      </c>
      <c r="R779" s="17"/>
      <c r="S779" s="17">
        <v>0.57986150039703099</v>
      </c>
      <c r="T779" s="17">
        <v>0.47056808391272298</v>
      </c>
      <c r="U779" s="17">
        <v>0.50493387680479596</v>
      </c>
      <c r="V779" s="17">
        <v>0.49069089689853701</v>
      </c>
      <c r="W779" s="17">
        <v>0.52164863029862096</v>
      </c>
      <c r="X779" s="17">
        <v>0.56458122224157603</v>
      </c>
      <c r="Y779" s="17">
        <v>0.57395505256892099</v>
      </c>
      <c r="Z779" s="17">
        <v>0.57734338149249398</v>
      </c>
      <c r="AA779" s="17">
        <v>0.60497230712554695</v>
      </c>
      <c r="AB779" s="17">
        <v>0.57821094714014198</v>
      </c>
      <c r="AC779" s="17">
        <v>0.58126073635315001</v>
      </c>
      <c r="AD779" s="17">
        <v>0.40284224418304498</v>
      </c>
      <c r="AE779" s="17"/>
      <c r="AF779" s="17">
        <v>0.68804244450247298</v>
      </c>
      <c r="AG779" s="17">
        <v>0.62358520369161996</v>
      </c>
      <c r="AH779" s="17">
        <v>0.51575226881434899</v>
      </c>
      <c r="AI779" s="17">
        <v>0.50900308339146105</v>
      </c>
      <c r="AJ779" s="17">
        <v>0.56799753630022998</v>
      </c>
      <c r="AK779" s="17">
        <v>0.46206116983572498</v>
      </c>
      <c r="AL779" s="17">
        <v>0.61534305450511995</v>
      </c>
      <c r="AM779" s="17">
        <v>0.534644967926026</v>
      </c>
      <c r="AN779" s="17">
        <v>0.46788109751693102</v>
      </c>
      <c r="AO779" s="17">
        <v>0.59765217470916299</v>
      </c>
      <c r="AP779" s="17">
        <v>0.54336758966154597</v>
      </c>
      <c r="AQ779" s="17">
        <v>0.471582298160024</v>
      </c>
      <c r="AR779" s="17">
        <v>0.59298906491764902</v>
      </c>
      <c r="AS779" s="17">
        <v>0.47397791140461998</v>
      </c>
      <c r="AT779" s="17">
        <v>0.62153455223772003</v>
      </c>
      <c r="AU779" s="17">
        <v>0.66362290234557697</v>
      </c>
      <c r="AV779" s="17"/>
      <c r="AW779" s="17">
        <v>0.58626841315255696</v>
      </c>
      <c r="AX779" s="17">
        <v>0.481344833591973</v>
      </c>
      <c r="AY779" s="17"/>
      <c r="AZ779" s="17">
        <v>0.68496513708024798</v>
      </c>
      <c r="BA779" s="17">
        <v>0.51137559555287704</v>
      </c>
      <c r="BB779" s="17"/>
      <c r="BC779" s="17">
        <v>0.63001343944045896</v>
      </c>
      <c r="BD779" s="17">
        <v>0.48149274880350901</v>
      </c>
      <c r="BE779" s="17"/>
      <c r="BF779" s="17">
        <v>0.727699334737134</v>
      </c>
      <c r="BG779" s="17">
        <v>0.52815283434653204</v>
      </c>
      <c r="BH779" s="17"/>
      <c r="BI779" s="17">
        <v>0.372759088590216</v>
      </c>
      <c r="BJ779" s="17">
        <v>0.68991294775477097</v>
      </c>
      <c r="BK779" s="17">
        <v>0.47852222490587198</v>
      </c>
      <c r="BL779" s="17">
        <v>0.45037864368955599</v>
      </c>
      <c r="BM779" s="17">
        <v>0.48793208660348297</v>
      </c>
      <c r="BN779" s="17"/>
      <c r="BO779" s="17">
        <v>0.67493355589666304</v>
      </c>
      <c r="BP779" s="17">
        <v>0.433157911536245</v>
      </c>
      <c r="BQ779" s="17">
        <v>0.53292264971644299</v>
      </c>
      <c r="BR779" s="17">
        <v>0.514958255190615</v>
      </c>
      <c r="BS779" s="17">
        <v>0.58937976042056905</v>
      </c>
      <c r="BT779" s="17">
        <v>0.53033061951875604</v>
      </c>
      <c r="BU779" s="17"/>
      <c r="BV779" s="17">
        <v>0.67112271600741402</v>
      </c>
      <c r="BW779" s="17">
        <v>0.72476374478087202</v>
      </c>
      <c r="BX779" s="17"/>
      <c r="BY779" s="17">
        <v>0.64574190600687298</v>
      </c>
      <c r="BZ779" s="17"/>
      <c r="CA779" s="17">
        <v>0.75760919740353805</v>
      </c>
      <c r="CB779" s="17"/>
      <c r="CC779" s="17">
        <v>0.71380791761773499</v>
      </c>
    </row>
    <row r="780" spans="2:81" x14ac:dyDescent="0.3">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c r="CC780" s="17"/>
    </row>
    <row r="781" spans="2:81" x14ac:dyDescent="0.3">
      <c r="B781" s="6" t="s">
        <v>329</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c r="CB781" s="17"/>
      <c r="CC781" s="17"/>
    </row>
    <row r="782" spans="2:81" x14ac:dyDescent="0.3">
      <c r="B782" s="24" t="s">
        <v>94</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c r="CC782" s="17"/>
    </row>
    <row r="783" spans="2:81" x14ac:dyDescent="0.3">
      <c r="B783" t="s">
        <v>230</v>
      </c>
      <c r="C783" s="17">
        <v>0.20208626293714099</v>
      </c>
      <c r="D783" s="17">
        <v>0.210880097790343</v>
      </c>
      <c r="E783" s="17">
        <v>0.19240720753393201</v>
      </c>
      <c r="F783" s="17"/>
      <c r="G783" s="17">
        <v>0.31072293917252303</v>
      </c>
      <c r="H783" s="17">
        <v>0.27215117755389301</v>
      </c>
      <c r="I783" s="17">
        <v>0.234883733835763</v>
      </c>
      <c r="J783" s="17">
        <v>0.16892620202449399</v>
      </c>
      <c r="K783" s="17">
        <v>0.14692233671400101</v>
      </c>
      <c r="L783" s="17">
        <v>0.10988225518585901</v>
      </c>
      <c r="M783" s="17"/>
      <c r="N783" s="17">
        <v>0.20532440777511801</v>
      </c>
      <c r="O783" s="17">
        <v>0.19573645765384101</v>
      </c>
      <c r="P783" s="17">
        <v>0.19245045143139899</v>
      </c>
      <c r="Q783" s="17">
        <v>0.21528815890008199</v>
      </c>
      <c r="R783" s="17"/>
      <c r="S783" s="17">
        <v>0.29524000342052897</v>
      </c>
      <c r="T783" s="17">
        <v>0.17651084275178999</v>
      </c>
      <c r="U783" s="17">
        <v>0.180655278941588</v>
      </c>
      <c r="V783" s="17">
        <v>0.22380447548315599</v>
      </c>
      <c r="W783" s="17">
        <v>0.13403729865203101</v>
      </c>
      <c r="X783" s="17">
        <v>0.24657782296856001</v>
      </c>
      <c r="Y783" s="17">
        <v>0.148698868446793</v>
      </c>
      <c r="Z783" s="17">
        <v>0.20274078884255101</v>
      </c>
      <c r="AA783" s="17">
        <v>0.17428855686318301</v>
      </c>
      <c r="AB783" s="17">
        <v>0.21852237684888801</v>
      </c>
      <c r="AC783" s="17">
        <v>0.17139704901678801</v>
      </c>
      <c r="AD783" s="17">
        <v>0.139995100837675</v>
      </c>
      <c r="AE783" s="17"/>
      <c r="AF783" s="17">
        <v>0.49635685707117899</v>
      </c>
      <c r="AG783" s="17">
        <v>0.243301410343149</v>
      </c>
      <c r="AH783" s="17">
        <v>0.221132097915474</v>
      </c>
      <c r="AI783" s="17">
        <v>0.18134958380119701</v>
      </c>
      <c r="AJ783" s="17">
        <v>0.18232779823276801</v>
      </c>
      <c r="AK783" s="17">
        <v>0.157645759927805</v>
      </c>
      <c r="AL783" s="17">
        <v>0.16986730755790999</v>
      </c>
      <c r="AM783" s="17">
        <v>0.20292464603656399</v>
      </c>
      <c r="AN783" s="17">
        <v>0.13065118039790899</v>
      </c>
      <c r="AO783" s="17">
        <v>0.22541216527660801</v>
      </c>
      <c r="AP783" s="17">
        <v>0.23728687389394501</v>
      </c>
      <c r="AQ783" s="17">
        <v>0.16786441847712499</v>
      </c>
      <c r="AR783" s="17">
        <v>0.17898509237266899</v>
      </c>
      <c r="AS783" s="17">
        <v>0.35019142932710601</v>
      </c>
      <c r="AT783" s="17">
        <v>0.17978388392316799</v>
      </c>
      <c r="AU783" s="17">
        <v>0.39420219647323401</v>
      </c>
      <c r="AV783" s="17"/>
      <c r="AW783" s="17">
        <v>0.201362649717686</v>
      </c>
      <c r="AX783" s="17">
        <v>0.203246879400511</v>
      </c>
      <c r="AY783" s="17"/>
      <c r="AZ783" s="17">
        <v>0.22711648415050301</v>
      </c>
      <c r="BA783" s="17">
        <v>0.19651151526668201</v>
      </c>
      <c r="BB783" s="17"/>
      <c r="BC783" s="17">
        <v>0.25698692022085701</v>
      </c>
      <c r="BD783" s="17">
        <v>0.163206374291505</v>
      </c>
      <c r="BE783" s="17"/>
      <c r="BF783" s="17">
        <v>0.19157223717411301</v>
      </c>
      <c r="BG783" s="17">
        <v>0.202931145713837</v>
      </c>
      <c r="BH783" s="17"/>
      <c r="BI783" s="17">
        <v>0.15626503146363599</v>
      </c>
      <c r="BJ783" s="17">
        <v>0.225637265847069</v>
      </c>
      <c r="BK783" s="17">
        <v>0.24669702849295899</v>
      </c>
      <c r="BL783" s="17">
        <v>0.16908127754563701</v>
      </c>
      <c r="BM783" s="17">
        <v>0.219424994649427</v>
      </c>
      <c r="BN783" s="17"/>
      <c r="BO783" s="17">
        <v>0.24198823534074601</v>
      </c>
      <c r="BP783" s="17">
        <v>0.17326392280649899</v>
      </c>
      <c r="BQ783" s="17">
        <v>0.223473008664311</v>
      </c>
      <c r="BR783" s="17">
        <v>0.19476016838184501</v>
      </c>
      <c r="BS783" s="17">
        <v>0.259658618559716</v>
      </c>
      <c r="BT783" s="17">
        <v>0.13542638825387701</v>
      </c>
      <c r="BU783" s="17"/>
      <c r="BV783" s="17">
        <v>0.23488378502269999</v>
      </c>
      <c r="BW783" s="17">
        <v>0.20848747401264001</v>
      </c>
      <c r="BX783" s="17"/>
      <c r="BY783" s="17">
        <v>0.209524721164321</v>
      </c>
      <c r="BZ783" s="17"/>
      <c r="CA783" s="17">
        <v>0.24306374166769201</v>
      </c>
      <c r="CB783" s="17"/>
      <c r="CC783" s="17">
        <v>0.229739222711865</v>
      </c>
    </row>
    <row r="784" spans="2:81" x14ac:dyDescent="0.3">
      <c r="B784" t="s">
        <v>231</v>
      </c>
      <c r="C784" s="17">
        <v>0.39959978012800002</v>
      </c>
      <c r="D784" s="17">
        <v>0.39115314167873499</v>
      </c>
      <c r="E784" s="17">
        <v>0.40736879462944597</v>
      </c>
      <c r="F784" s="17"/>
      <c r="G784" s="17">
        <v>0.38459252076327199</v>
      </c>
      <c r="H784" s="17">
        <v>0.41171552745268902</v>
      </c>
      <c r="I784" s="17">
        <v>0.43508070793067699</v>
      </c>
      <c r="J784" s="17">
        <v>0.40849604293900299</v>
      </c>
      <c r="K784" s="17">
        <v>0.349052430172969</v>
      </c>
      <c r="L784" s="17">
        <v>0.39768014196520202</v>
      </c>
      <c r="M784" s="17"/>
      <c r="N784" s="17">
        <v>0.411277193838051</v>
      </c>
      <c r="O784" s="17">
        <v>0.42376370846056899</v>
      </c>
      <c r="P784" s="17">
        <v>0.36574963119485199</v>
      </c>
      <c r="Q784" s="17">
        <v>0.39042725283566199</v>
      </c>
      <c r="R784" s="17"/>
      <c r="S784" s="17">
        <v>0.36865966697629798</v>
      </c>
      <c r="T784" s="17">
        <v>0.42600270647279098</v>
      </c>
      <c r="U784" s="17">
        <v>0.37648265327249503</v>
      </c>
      <c r="V784" s="17">
        <v>0.33263884817856398</v>
      </c>
      <c r="W784" s="17">
        <v>0.415328201436926</v>
      </c>
      <c r="X784" s="17">
        <v>0.35446125097925202</v>
      </c>
      <c r="Y784" s="17">
        <v>0.40619999459088801</v>
      </c>
      <c r="Z784" s="17">
        <v>0.41689223951372101</v>
      </c>
      <c r="AA784" s="17">
        <v>0.46383198126181302</v>
      </c>
      <c r="AB784" s="17">
        <v>0.41060061134439502</v>
      </c>
      <c r="AC784" s="17">
        <v>0.40702780166479402</v>
      </c>
      <c r="AD784" s="17">
        <v>0.47021318112937799</v>
      </c>
      <c r="AE784" s="17"/>
      <c r="AF784" s="17">
        <v>0.218701173353855</v>
      </c>
      <c r="AG784" s="17">
        <v>0.39428182266300599</v>
      </c>
      <c r="AH784" s="17">
        <v>0.38966715521626599</v>
      </c>
      <c r="AI784" s="17">
        <v>0.37609281512153803</v>
      </c>
      <c r="AJ784" s="17">
        <v>0.47327646058304401</v>
      </c>
      <c r="AK784" s="17">
        <v>0.41120964345503702</v>
      </c>
      <c r="AL784" s="17">
        <v>0.41345480531219703</v>
      </c>
      <c r="AM784" s="17">
        <v>0.42875592776812699</v>
      </c>
      <c r="AN784" s="17">
        <v>0.41879740182270803</v>
      </c>
      <c r="AO784" s="17">
        <v>0.44108499739664903</v>
      </c>
      <c r="AP784" s="17">
        <v>0.337168305652153</v>
      </c>
      <c r="AQ784" s="17">
        <v>0.44501631304554101</v>
      </c>
      <c r="AR784" s="17">
        <v>0.40931894578900402</v>
      </c>
      <c r="AS784" s="17">
        <v>0.302833364301415</v>
      </c>
      <c r="AT784" s="17">
        <v>0.29246717870857403</v>
      </c>
      <c r="AU784" s="17">
        <v>0.373338691344892</v>
      </c>
      <c r="AV784" s="17"/>
      <c r="AW784" s="17">
        <v>0.432301182860236</v>
      </c>
      <c r="AX784" s="17">
        <v>0.35011383574294103</v>
      </c>
      <c r="AY784" s="17"/>
      <c r="AZ784" s="17">
        <v>0.44115718496442802</v>
      </c>
      <c r="BA784" s="17">
        <v>0.390344087026953</v>
      </c>
      <c r="BB784" s="17"/>
      <c r="BC784" s="17">
        <v>0.42225895909994099</v>
      </c>
      <c r="BD784" s="17">
        <v>0.38403379802107501</v>
      </c>
      <c r="BE784" s="17"/>
      <c r="BF784" s="17">
        <v>0.47913849462986502</v>
      </c>
      <c r="BG784" s="17">
        <v>0.39320823311472403</v>
      </c>
      <c r="BH784" s="17"/>
      <c r="BI784" s="17">
        <v>0.35452021560254499</v>
      </c>
      <c r="BJ784" s="17">
        <v>0.480087326977919</v>
      </c>
      <c r="BK784" s="17">
        <v>0.37583007299771098</v>
      </c>
      <c r="BL784" s="17">
        <v>0.324797096636184</v>
      </c>
      <c r="BM784" s="17">
        <v>0.43265754301760401</v>
      </c>
      <c r="BN784" s="17"/>
      <c r="BO784" s="17">
        <v>0.47296629326690498</v>
      </c>
      <c r="BP784" s="17">
        <v>0.36645348703236302</v>
      </c>
      <c r="BQ784" s="17">
        <v>0.42642793900713499</v>
      </c>
      <c r="BR784" s="17">
        <v>0.33736394767391598</v>
      </c>
      <c r="BS784" s="17">
        <v>0.453532462974019</v>
      </c>
      <c r="BT784" s="17">
        <v>0.41778108113629597</v>
      </c>
      <c r="BU784" s="17"/>
      <c r="BV784" s="17">
        <v>0.480502159473501</v>
      </c>
      <c r="BW784" s="17">
        <v>0.47931792491317798</v>
      </c>
      <c r="BX784" s="17"/>
      <c r="BY784" s="17">
        <v>0.47772004590737299</v>
      </c>
      <c r="BZ784" s="17"/>
      <c r="CA784" s="17">
        <v>0.50295812949805696</v>
      </c>
      <c r="CB784" s="17"/>
      <c r="CC784" s="17">
        <v>0.51638479653689795</v>
      </c>
    </row>
    <row r="785" spans="2:81" x14ac:dyDescent="0.3">
      <c r="B785" t="s">
        <v>232</v>
      </c>
      <c r="C785" s="17">
        <v>0.22316499327132</v>
      </c>
      <c r="D785" s="17">
        <v>0.22153978773170999</v>
      </c>
      <c r="E785" s="17">
        <v>0.22563207755337</v>
      </c>
      <c r="F785" s="17"/>
      <c r="G785" s="17">
        <v>0.19446388885441701</v>
      </c>
      <c r="H785" s="17">
        <v>0.20619471586426899</v>
      </c>
      <c r="I785" s="17">
        <v>0.17513069383705501</v>
      </c>
      <c r="J785" s="17">
        <v>0.22892251624771301</v>
      </c>
      <c r="K785" s="17">
        <v>0.25134521664482601</v>
      </c>
      <c r="L785" s="17">
        <v>0.27148726256625</v>
      </c>
      <c r="M785" s="17"/>
      <c r="N785" s="17">
        <v>0.21206439636003799</v>
      </c>
      <c r="O785" s="17">
        <v>0.22521755134568</v>
      </c>
      <c r="P785" s="17">
        <v>0.242102981095907</v>
      </c>
      <c r="Q785" s="17">
        <v>0.21812916071362401</v>
      </c>
      <c r="R785" s="17"/>
      <c r="S785" s="17">
        <v>0.21180672418780699</v>
      </c>
      <c r="T785" s="17">
        <v>0.230146219855276</v>
      </c>
      <c r="U785" s="17">
        <v>0.25209209374959002</v>
      </c>
      <c r="V785" s="17">
        <v>0.23187406035284699</v>
      </c>
      <c r="W785" s="17">
        <v>0.28057675673240901</v>
      </c>
      <c r="X785" s="17">
        <v>0.207017307195317</v>
      </c>
      <c r="Y785" s="17">
        <v>0.26247951813721598</v>
      </c>
      <c r="Z785" s="17">
        <v>0.212631183994337</v>
      </c>
      <c r="AA785" s="17">
        <v>0.177406880087247</v>
      </c>
      <c r="AB785" s="17">
        <v>0.186889552593553</v>
      </c>
      <c r="AC785" s="17">
        <v>0.24411321378851</v>
      </c>
      <c r="AD785" s="17">
        <v>0.20845596064324301</v>
      </c>
      <c r="AE785" s="17"/>
      <c r="AF785" s="17">
        <v>9.0171405220908898E-2</v>
      </c>
      <c r="AG785" s="17">
        <v>0.223262478755096</v>
      </c>
      <c r="AH785" s="17">
        <v>0.22997131839474499</v>
      </c>
      <c r="AI785" s="17">
        <v>0.23961114054214699</v>
      </c>
      <c r="AJ785" s="17">
        <v>0.21113711220864101</v>
      </c>
      <c r="AK785" s="17">
        <v>0.27159376406052299</v>
      </c>
      <c r="AL785" s="17">
        <v>0.24437159272803399</v>
      </c>
      <c r="AM785" s="17">
        <v>0.140590619777099</v>
      </c>
      <c r="AN785" s="17">
        <v>0.24051102094565499</v>
      </c>
      <c r="AO785" s="17">
        <v>0.216944062014547</v>
      </c>
      <c r="AP785" s="17">
        <v>0.22635648972692901</v>
      </c>
      <c r="AQ785" s="17">
        <v>0.21042532412852299</v>
      </c>
      <c r="AR785" s="17">
        <v>0.276212309779579</v>
      </c>
      <c r="AS785" s="17">
        <v>0.23172881852764299</v>
      </c>
      <c r="AT785" s="17">
        <v>0.244939904240907</v>
      </c>
      <c r="AU785" s="17">
        <v>0.14699122321150901</v>
      </c>
      <c r="AV785" s="17"/>
      <c r="AW785" s="17">
        <v>0.20382636475976099</v>
      </c>
      <c r="AX785" s="17">
        <v>0.25289946305390698</v>
      </c>
      <c r="AY785" s="17"/>
      <c r="AZ785" s="17">
        <v>0.18441515507658901</v>
      </c>
      <c r="BA785" s="17">
        <v>0.23179538324531701</v>
      </c>
      <c r="BB785" s="17"/>
      <c r="BC785" s="17">
        <v>0.185567380105816</v>
      </c>
      <c r="BD785" s="17">
        <v>0.24996471600540501</v>
      </c>
      <c r="BE785" s="17"/>
      <c r="BF785" s="17">
        <v>0.19045934478264701</v>
      </c>
      <c r="BG785" s="17">
        <v>0.22579314349004301</v>
      </c>
      <c r="BH785" s="17"/>
      <c r="BI785" s="17">
        <v>0.264519427556828</v>
      </c>
      <c r="BJ785" s="17">
        <v>0.18518376268730199</v>
      </c>
      <c r="BK785" s="17">
        <v>0.222349592180584</v>
      </c>
      <c r="BL785" s="17">
        <v>0.27759277236298602</v>
      </c>
      <c r="BM785" s="17">
        <v>0.18292057406086801</v>
      </c>
      <c r="BN785" s="17"/>
      <c r="BO785" s="17">
        <v>0.175840952604192</v>
      </c>
      <c r="BP785" s="17">
        <v>0.25642339072123099</v>
      </c>
      <c r="BQ785" s="17">
        <v>0.17446143756167701</v>
      </c>
      <c r="BR785" s="17">
        <v>0.26447851225609598</v>
      </c>
      <c r="BS785" s="17">
        <v>0.18120574126776501</v>
      </c>
      <c r="BT785" s="17">
        <v>0.260011212879038</v>
      </c>
      <c r="BU785" s="17"/>
      <c r="BV785" s="17">
        <v>0.17953000668390701</v>
      </c>
      <c r="BW785" s="17">
        <v>0.19566995070023799</v>
      </c>
      <c r="BX785" s="17"/>
      <c r="BY785" s="17">
        <v>0.20392766384087199</v>
      </c>
      <c r="BZ785" s="17"/>
      <c r="CA785" s="17">
        <v>0.15315925936899399</v>
      </c>
      <c r="CB785" s="17"/>
      <c r="CC785" s="17">
        <v>0.15933284392751901</v>
      </c>
    </row>
    <row r="786" spans="2:81" x14ac:dyDescent="0.3">
      <c r="B786" t="s">
        <v>233</v>
      </c>
      <c r="C786" s="17">
        <v>9.7788682409465102E-2</v>
      </c>
      <c r="D786" s="17">
        <v>0.10317871597969699</v>
      </c>
      <c r="E786" s="17">
        <v>9.2911471512794802E-2</v>
      </c>
      <c r="F786" s="17"/>
      <c r="G786" s="17">
        <v>3.9740624393224303E-2</v>
      </c>
      <c r="H786" s="17">
        <v>6.3126372993459204E-2</v>
      </c>
      <c r="I786" s="17">
        <v>9.2484316622785306E-2</v>
      </c>
      <c r="J786" s="17">
        <v>0.100313848711914</v>
      </c>
      <c r="K786" s="17">
        <v>0.13280651717716099</v>
      </c>
      <c r="L786" s="17">
        <v>0.14349612299532399</v>
      </c>
      <c r="M786" s="17"/>
      <c r="N786" s="17">
        <v>0.10596690424559201</v>
      </c>
      <c r="O786" s="17">
        <v>0.102686527297647</v>
      </c>
      <c r="P786" s="17">
        <v>0.103346724666542</v>
      </c>
      <c r="Q786" s="17">
        <v>7.6189333231616696E-2</v>
      </c>
      <c r="R786" s="17"/>
      <c r="S786" s="17">
        <v>7.0078455522056798E-2</v>
      </c>
      <c r="T786" s="17">
        <v>9.1215391059234194E-2</v>
      </c>
      <c r="U786" s="17">
        <v>0.108418844087818</v>
      </c>
      <c r="V786" s="17">
        <v>0.10838628924242601</v>
      </c>
      <c r="W786" s="17">
        <v>9.99580859452711E-2</v>
      </c>
      <c r="X786" s="17">
        <v>0.101537911576597</v>
      </c>
      <c r="Y786" s="17">
        <v>0.12870502933129499</v>
      </c>
      <c r="Z786" s="17">
        <v>0.111543448185512</v>
      </c>
      <c r="AA786" s="17">
        <v>0.104707785514908</v>
      </c>
      <c r="AB786" s="17">
        <v>9.0453228522498597E-2</v>
      </c>
      <c r="AC786" s="17">
        <v>0.10597440557323499</v>
      </c>
      <c r="AD786" s="17">
        <v>6.0983628784730202E-2</v>
      </c>
      <c r="AE786" s="17"/>
      <c r="AF786" s="17">
        <v>0</v>
      </c>
      <c r="AG786" s="17">
        <v>5.8553964439719601E-2</v>
      </c>
      <c r="AH786" s="17">
        <v>8.4049390602973006E-2</v>
      </c>
      <c r="AI786" s="17">
        <v>5.0748020622722601E-2</v>
      </c>
      <c r="AJ786" s="17">
        <v>7.9611561978799705E-2</v>
      </c>
      <c r="AK786" s="17">
        <v>9.5807941553198203E-2</v>
      </c>
      <c r="AL786" s="17">
        <v>0.12641810644731699</v>
      </c>
      <c r="AM786" s="17">
        <v>0.118222031691102</v>
      </c>
      <c r="AN786" s="17">
        <v>0.110729152490105</v>
      </c>
      <c r="AO786" s="17">
        <v>8.21179837849393E-2</v>
      </c>
      <c r="AP786" s="17">
        <v>0.114534245200949</v>
      </c>
      <c r="AQ786" s="17">
        <v>0.119872779296632</v>
      </c>
      <c r="AR786" s="17">
        <v>7.3089764729295195E-2</v>
      </c>
      <c r="AS786" s="17">
        <v>5.9780262137672999E-2</v>
      </c>
      <c r="AT786" s="17">
        <v>0.21834386515423301</v>
      </c>
      <c r="AU786" s="17">
        <v>5.7205955728558598E-2</v>
      </c>
      <c r="AV786" s="17"/>
      <c r="AW786" s="17">
        <v>9.7292352137267502E-2</v>
      </c>
      <c r="AX786" s="17">
        <v>9.92210599823794E-2</v>
      </c>
      <c r="AY786" s="17"/>
      <c r="AZ786" s="17">
        <v>8.91533449766439E-2</v>
      </c>
      <c r="BA786" s="17">
        <v>9.97119505590707E-2</v>
      </c>
      <c r="BB786" s="17"/>
      <c r="BC786" s="17">
        <v>8.0761864873324901E-2</v>
      </c>
      <c r="BD786" s="17">
        <v>0.10905728246068599</v>
      </c>
      <c r="BE786" s="17"/>
      <c r="BF786" s="17">
        <v>9.4603253599202297E-2</v>
      </c>
      <c r="BG786" s="17">
        <v>9.8044656096313604E-2</v>
      </c>
      <c r="BH786" s="17"/>
      <c r="BI786" s="17">
        <v>0.13070541071651801</v>
      </c>
      <c r="BJ786" s="17">
        <v>6.1435863447163598E-2</v>
      </c>
      <c r="BK786" s="17">
        <v>8.5496890846590207E-2</v>
      </c>
      <c r="BL786" s="17">
        <v>0.12521869676267</v>
      </c>
      <c r="BM786" s="17">
        <v>0.10133727790920399</v>
      </c>
      <c r="BN786" s="17"/>
      <c r="BO786" s="17">
        <v>6.1234136157364699E-2</v>
      </c>
      <c r="BP786" s="17">
        <v>0.13332534255228401</v>
      </c>
      <c r="BQ786" s="17">
        <v>0.101593108614145</v>
      </c>
      <c r="BR786" s="17">
        <v>0.11473135915822</v>
      </c>
      <c r="BS786" s="17">
        <v>3.4021449058628299E-2</v>
      </c>
      <c r="BT786" s="17">
        <v>9.4732595194685604E-2</v>
      </c>
      <c r="BU786" s="17"/>
      <c r="BV786" s="17">
        <v>5.9769392192249297E-2</v>
      </c>
      <c r="BW786" s="17">
        <v>6.4526716835015901E-2</v>
      </c>
      <c r="BX786" s="17"/>
      <c r="BY786" s="17">
        <v>6.7061337274100505E-2</v>
      </c>
      <c r="BZ786" s="17"/>
      <c r="CA786" s="17">
        <v>5.1145318031135298E-2</v>
      </c>
      <c r="CB786" s="17"/>
      <c r="CC786" s="17">
        <v>4.8765548651620999E-2</v>
      </c>
    </row>
    <row r="787" spans="2:81" x14ac:dyDescent="0.3">
      <c r="B787" t="s">
        <v>234</v>
      </c>
      <c r="C787" s="17">
        <v>3.3558845897028601E-2</v>
      </c>
      <c r="D787" s="17">
        <v>4.1506492560885698E-2</v>
      </c>
      <c r="E787" s="17">
        <v>2.59310072900228E-2</v>
      </c>
      <c r="F787" s="17"/>
      <c r="G787" s="17">
        <v>1.9198107835153501E-2</v>
      </c>
      <c r="H787" s="17">
        <v>1.8398413200635299E-2</v>
      </c>
      <c r="I787" s="17">
        <v>1.7304619387740802E-2</v>
      </c>
      <c r="J787" s="17">
        <v>3.44427313585631E-2</v>
      </c>
      <c r="K787" s="17">
        <v>8.3759701132974804E-2</v>
      </c>
      <c r="L787" s="17">
        <v>3.4288916867410799E-2</v>
      </c>
      <c r="M787" s="17"/>
      <c r="N787" s="17">
        <v>3.49752083494781E-2</v>
      </c>
      <c r="O787" s="17">
        <v>1.82495375233718E-2</v>
      </c>
      <c r="P787" s="17">
        <v>3.9658631342718201E-2</v>
      </c>
      <c r="Q787" s="17">
        <v>4.2848521692479699E-2</v>
      </c>
      <c r="R787" s="17"/>
      <c r="S787" s="17">
        <v>1.90432384380574E-2</v>
      </c>
      <c r="T787" s="17">
        <v>4.80038837807545E-2</v>
      </c>
      <c r="U787" s="17">
        <v>4.6952650431552702E-2</v>
      </c>
      <c r="V787" s="17">
        <v>4.4808395761629399E-2</v>
      </c>
      <c r="W787" s="17">
        <v>1.4750807659838199E-2</v>
      </c>
      <c r="X787" s="17">
        <v>3.7942157222792199E-2</v>
      </c>
      <c r="Y787" s="17">
        <v>2.4473773927565601E-2</v>
      </c>
      <c r="Z787" s="17">
        <v>2.4068339830432699E-2</v>
      </c>
      <c r="AA787" s="17">
        <v>1.47414209618643E-2</v>
      </c>
      <c r="AB787" s="17">
        <v>4.1902375402367499E-2</v>
      </c>
      <c r="AC787" s="17">
        <v>3.38887039786573E-2</v>
      </c>
      <c r="AD787" s="17">
        <v>8.0110592649654297E-2</v>
      </c>
      <c r="AE787" s="17"/>
      <c r="AF787" s="17">
        <v>0.104423181261926</v>
      </c>
      <c r="AG787" s="17">
        <v>2.0156762350455701E-2</v>
      </c>
      <c r="AH787" s="17">
        <v>2.2143833295030401E-2</v>
      </c>
      <c r="AI787" s="17">
        <v>7.3862253017347404E-2</v>
      </c>
      <c r="AJ787" s="17">
        <v>2.83658453579523E-2</v>
      </c>
      <c r="AK787" s="17">
        <v>3.9648458306027E-2</v>
      </c>
      <c r="AL787" s="17">
        <v>2.1973015804234001E-2</v>
      </c>
      <c r="AM787" s="17">
        <v>2.2001513158248599E-2</v>
      </c>
      <c r="AN787" s="17">
        <v>5.3854645408703501E-2</v>
      </c>
      <c r="AO787" s="17">
        <v>2.6011126277988499E-2</v>
      </c>
      <c r="AP787" s="17">
        <v>2.5144831481180099E-2</v>
      </c>
      <c r="AQ787" s="17">
        <v>4.6520170827052502E-2</v>
      </c>
      <c r="AR787" s="17">
        <v>4.0701466095881898E-2</v>
      </c>
      <c r="AS787" s="17">
        <v>3.5456499113280103E-2</v>
      </c>
      <c r="AT787" s="17">
        <v>2.75926527571205E-2</v>
      </c>
      <c r="AU787" s="17">
        <v>1.94065778969378E-2</v>
      </c>
      <c r="AV787" s="17"/>
      <c r="AW787" s="17">
        <v>2.7255805450518401E-2</v>
      </c>
      <c r="AX787" s="17">
        <v>4.1909726650897199E-2</v>
      </c>
      <c r="AY787" s="17"/>
      <c r="AZ787" s="17">
        <v>1.92269960891258E-2</v>
      </c>
      <c r="BA787" s="17">
        <v>3.6750845106660698E-2</v>
      </c>
      <c r="BB787" s="17"/>
      <c r="BC787" s="17">
        <v>1.8411429264441601E-2</v>
      </c>
      <c r="BD787" s="17">
        <v>4.3755542348982601E-2</v>
      </c>
      <c r="BE787" s="17"/>
      <c r="BF787" s="17">
        <v>1.2965541901986601E-2</v>
      </c>
      <c r="BG787" s="17">
        <v>3.52136761450067E-2</v>
      </c>
      <c r="BH787" s="17"/>
      <c r="BI787" s="17">
        <v>4.9101265639425601E-2</v>
      </c>
      <c r="BJ787" s="17">
        <v>1.4596932212302099E-2</v>
      </c>
      <c r="BK787" s="17">
        <v>4.0140839384482603E-2</v>
      </c>
      <c r="BL787" s="17">
        <v>7.0053686209329905E-2</v>
      </c>
      <c r="BM787" s="17">
        <v>2.4080515307613001E-2</v>
      </c>
      <c r="BN787" s="17"/>
      <c r="BO787" s="17">
        <v>1.1022177746732699E-2</v>
      </c>
      <c r="BP787" s="17">
        <v>4.4034427811816698E-2</v>
      </c>
      <c r="BQ787" s="17">
        <v>3.6844034363292998E-2</v>
      </c>
      <c r="BR787" s="17">
        <v>5.9958857905109901E-2</v>
      </c>
      <c r="BS787" s="17">
        <v>1.81666997432402E-2</v>
      </c>
      <c r="BT787" s="17">
        <v>4.4413384496644996E-3</v>
      </c>
      <c r="BU787" s="17"/>
      <c r="BV787" s="17">
        <v>1.26836195646709E-2</v>
      </c>
      <c r="BW787" s="17">
        <v>1.8145609611634798E-2</v>
      </c>
      <c r="BX787" s="17"/>
      <c r="BY787" s="17">
        <v>1.8254490830049999E-2</v>
      </c>
      <c r="BZ787" s="17"/>
      <c r="CA787" s="17">
        <v>1.01486628307072E-2</v>
      </c>
      <c r="CB787" s="17"/>
      <c r="CC787" s="17">
        <v>9.7859970325477903E-3</v>
      </c>
    </row>
    <row r="788" spans="2:81" x14ac:dyDescent="0.3">
      <c r="B788" t="s">
        <v>92</v>
      </c>
      <c r="C788" s="17">
        <v>4.3801435357045497E-2</v>
      </c>
      <c r="D788" s="17">
        <v>3.17417642586287E-2</v>
      </c>
      <c r="E788" s="17">
        <v>5.5749441480433599E-2</v>
      </c>
      <c r="F788" s="17"/>
      <c r="G788" s="17">
        <v>5.1281918981410497E-2</v>
      </c>
      <c r="H788" s="17">
        <v>2.8413792935054999E-2</v>
      </c>
      <c r="I788" s="17">
        <v>4.5115928385978901E-2</v>
      </c>
      <c r="J788" s="17">
        <v>5.8898658718311798E-2</v>
      </c>
      <c r="K788" s="17">
        <v>3.6113798158068602E-2</v>
      </c>
      <c r="L788" s="17">
        <v>4.31653004199537E-2</v>
      </c>
      <c r="M788" s="17"/>
      <c r="N788" s="17">
        <v>3.0391889431722701E-2</v>
      </c>
      <c r="O788" s="17">
        <v>3.4346217718891597E-2</v>
      </c>
      <c r="P788" s="17">
        <v>5.6691580268582897E-2</v>
      </c>
      <c r="Q788" s="17">
        <v>5.7117572626535003E-2</v>
      </c>
      <c r="R788" s="17"/>
      <c r="S788" s="17">
        <v>3.5171911455252003E-2</v>
      </c>
      <c r="T788" s="17">
        <v>2.8120956080153699E-2</v>
      </c>
      <c r="U788" s="17">
        <v>3.5398479516957203E-2</v>
      </c>
      <c r="V788" s="17">
        <v>5.8487930981378403E-2</v>
      </c>
      <c r="W788" s="17">
        <v>5.5348849573525399E-2</v>
      </c>
      <c r="X788" s="17">
        <v>5.24635500574821E-2</v>
      </c>
      <c r="Y788" s="17">
        <v>2.94428155662423E-2</v>
      </c>
      <c r="Z788" s="17">
        <v>3.2123999633445997E-2</v>
      </c>
      <c r="AA788" s="17">
        <v>6.5023375310985301E-2</v>
      </c>
      <c r="AB788" s="17">
        <v>5.1631855288297598E-2</v>
      </c>
      <c r="AC788" s="17">
        <v>3.7598825978015803E-2</v>
      </c>
      <c r="AD788" s="17">
        <v>4.0241535955319499E-2</v>
      </c>
      <c r="AE788" s="17"/>
      <c r="AF788" s="17">
        <v>9.0347383092131098E-2</v>
      </c>
      <c r="AG788" s="17">
        <v>6.0443561448573602E-2</v>
      </c>
      <c r="AH788" s="17">
        <v>5.30362045755116E-2</v>
      </c>
      <c r="AI788" s="17">
        <v>7.8336186895048204E-2</v>
      </c>
      <c r="AJ788" s="17">
        <v>2.5281221638793899E-2</v>
      </c>
      <c r="AK788" s="17">
        <v>2.409443269741E-2</v>
      </c>
      <c r="AL788" s="17">
        <v>2.3915172150308198E-2</v>
      </c>
      <c r="AM788" s="17">
        <v>8.7505261568860501E-2</v>
      </c>
      <c r="AN788" s="17">
        <v>4.5456598934919802E-2</v>
      </c>
      <c r="AO788" s="17">
        <v>8.4296652492688202E-3</v>
      </c>
      <c r="AP788" s="17">
        <v>5.9509254044844001E-2</v>
      </c>
      <c r="AQ788" s="17">
        <v>1.0300994225124999E-2</v>
      </c>
      <c r="AR788" s="17">
        <v>2.16924212335711E-2</v>
      </c>
      <c r="AS788" s="17">
        <v>2.0009626592882999E-2</v>
      </c>
      <c r="AT788" s="17">
        <v>3.6872515215997902E-2</v>
      </c>
      <c r="AU788" s="17">
        <v>8.8553553448689603E-3</v>
      </c>
      <c r="AV788" s="17"/>
      <c r="AW788" s="17">
        <v>3.7961645074531501E-2</v>
      </c>
      <c r="AX788" s="17">
        <v>5.2609035169363702E-2</v>
      </c>
      <c r="AY788" s="17"/>
      <c r="AZ788" s="17">
        <v>3.8930834742710099E-2</v>
      </c>
      <c r="BA788" s="17">
        <v>4.4886218795315902E-2</v>
      </c>
      <c r="BB788" s="17"/>
      <c r="BC788" s="17">
        <v>3.6013446435619899E-2</v>
      </c>
      <c r="BD788" s="17">
        <v>4.9982286872346099E-2</v>
      </c>
      <c r="BE788" s="17"/>
      <c r="BF788" s="17">
        <v>3.1261127912185702E-2</v>
      </c>
      <c r="BG788" s="17">
        <v>4.4809145440075103E-2</v>
      </c>
      <c r="BH788" s="17"/>
      <c r="BI788" s="17">
        <v>4.4888649021047299E-2</v>
      </c>
      <c r="BJ788" s="17">
        <v>3.3058848828244503E-2</v>
      </c>
      <c r="BK788" s="17">
        <v>2.94855760976729E-2</v>
      </c>
      <c r="BL788" s="17">
        <v>3.3256470483192802E-2</v>
      </c>
      <c r="BM788" s="17">
        <v>3.9579095055284397E-2</v>
      </c>
      <c r="BN788" s="17"/>
      <c r="BO788" s="17">
        <v>3.6948204884059199E-2</v>
      </c>
      <c r="BP788" s="17">
        <v>2.6499429075806401E-2</v>
      </c>
      <c r="BQ788" s="17">
        <v>3.7200471789438701E-2</v>
      </c>
      <c r="BR788" s="17">
        <v>2.8707154624813099E-2</v>
      </c>
      <c r="BS788" s="17">
        <v>5.3415028396631398E-2</v>
      </c>
      <c r="BT788" s="17">
        <v>8.7607384086440004E-2</v>
      </c>
      <c r="BU788" s="17"/>
      <c r="BV788" s="17">
        <v>3.2631037062972199E-2</v>
      </c>
      <c r="BW788" s="17">
        <v>3.3852323927293398E-2</v>
      </c>
      <c r="BX788" s="17"/>
      <c r="BY788" s="17">
        <v>2.3511740983284301E-2</v>
      </c>
      <c r="BZ788" s="17"/>
      <c r="CA788" s="17">
        <v>3.9524888603414701E-2</v>
      </c>
      <c r="CB788" s="17"/>
      <c r="CC788" s="17">
        <v>3.5991591139549098E-2</v>
      </c>
    </row>
    <row r="789" spans="2:81" x14ac:dyDescent="0.3">
      <c r="B789" t="s">
        <v>192</v>
      </c>
      <c r="C789" s="17">
        <v>0.60168604306514095</v>
      </c>
      <c r="D789" s="17">
        <v>0.60203323946907805</v>
      </c>
      <c r="E789" s="17">
        <v>0.59977600216337801</v>
      </c>
      <c r="F789" s="17"/>
      <c r="G789" s="17">
        <v>0.69531545993579502</v>
      </c>
      <c r="H789" s="17">
        <v>0.68386670500658198</v>
      </c>
      <c r="I789" s="17">
        <v>0.66996444176643999</v>
      </c>
      <c r="J789" s="17">
        <v>0.57742224496349703</v>
      </c>
      <c r="K789" s="17">
        <v>0.49597476688697001</v>
      </c>
      <c r="L789" s="17">
        <v>0.507562397151061</v>
      </c>
      <c r="M789" s="17"/>
      <c r="N789" s="17">
        <v>0.61660160161316901</v>
      </c>
      <c r="O789" s="17">
        <v>0.61950016611440994</v>
      </c>
      <c r="P789" s="17">
        <v>0.55820008262624998</v>
      </c>
      <c r="Q789" s="17">
        <v>0.60571541173574395</v>
      </c>
      <c r="R789" s="17"/>
      <c r="S789" s="17">
        <v>0.66389967039682696</v>
      </c>
      <c r="T789" s="17">
        <v>0.602513549224581</v>
      </c>
      <c r="U789" s="17">
        <v>0.55713793221408303</v>
      </c>
      <c r="V789" s="17">
        <v>0.55644332366172</v>
      </c>
      <c r="W789" s="17">
        <v>0.54936550008895702</v>
      </c>
      <c r="X789" s="17">
        <v>0.60103907394781197</v>
      </c>
      <c r="Y789" s="17">
        <v>0.55489886303768099</v>
      </c>
      <c r="Z789" s="17">
        <v>0.61963302835627199</v>
      </c>
      <c r="AA789" s="17">
        <v>0.63812053812499503</v>
      </c>
      <c r="AB789" s="17">
        <v>0.62912298819328305</v>
      </c>
      <c r="AC789" s="17">
        <v>0.578424850681582</v>
      </c>
      <c r="AD789" s="17">
        <v>0.61020828196705301</v>
      </c>
      <c r="AE789" s="17"/>
      <c r="AF789" s="17">
        <v>0.71505803042503402</v>
      </c>
      <c r="AG789" s="17">
        <v>0.63758323300615505</v>
      </c>
      <c r="AH789" s="17">
        <v>0.61079925313173999</v>
      </c>
      <c r="AI789" s="17">
        <v>0.55744239892273495</v>
      </c>
      <c r="AJ789" s="17">
        <v>0.65560425881581297</v>
      </c>
      <c r="AK789" s="17">
        <v>0.56885540338284202</v>
      </c>
      <c r="AL789" s="17">
        <v>0.58332211287010705</v>
      </c>
      <c r="AM789" s="17">
        <v>0.631680573804691</v>
      </c>
      <c r="AN789" s="17">
        <v>0.54944858222061699</v>
      </c>
      <c r="AO789" s="17">
        <v>0.66649716267325698</v>
      </c>
      <c r="AP789" s="17">
        <v>0.57445517954609804</v>
      </c>
      <c r="AQ789" s="17">
        <v>0.61288073152266698</v>
      </c>
      <c r="AR789" s="17">
        <v>0.58830403816167298</v>
      </c>
      <c r="AS789" s="17">
        <v>0.65302479362852095</v>
      </c>
      <c r="AT789" s="17">
        <v>0.47225106263174099</v>
      </c>
      <c r="AU789" s="17">
        <v>0.76754088781812602</v>
      </c>
      <c r="AV789" s="17"/>
      <c r="AW789" s="17">
        <v>0.63366383257792203</v>
      </c>
      <c r="AX789" s="17">
        <v>0.55336071514345297</v>
      </c>
      <c r="AY789" s="17"/>
      <c r="AZ789" s="17">
        <v>0.66827366911493202</v>
      </c>
      <c r="BA789" s="17">
        <v>0.58685560229363598</v>
      </c>
      <c r="BB789" s="17"/>
      <c r="BC789" s="17">
        <v>0.67924587932079805</v>
      </c>
      <c r="BD789" s="17">
        <v>0.54724017231258004</v>
      </c>
      <c r="BE789" s="17"/>
      <c r="BF789" s="17">
        <v>0.670710731803979</v>
      </c>
      <c r="BG789" s="17">
        <v>0.59613937882856105</v>
      </c>
      <c r="BH789" s="17"/>
      <c r="BI789" s="17">
        <v>0.510785247066181</v>
      </c>
      <c r="BJ789" s="17">
        <v>0.70572459282498801</v>
      </c>
      <c r="BK789" s="17">
        <v>0.62252710149067003</v>
      </c>
      <c r="BL789" s="17">
        <v>0.49387837418182101</v>
      </c>
      <c r="BM789" s="17">
        <v>0.65208253766702995</v>
      </c>
      <c r="BN789" s="17"/>
      <c r="BO789" s="17">
        <v>0.71495452860765096</v>
      </c>
      <c r="BP789" s="17">
        <v>0.53971740983886196</v>
      </c>
      <c r="BQ789" s="17">
        <v>0.64990094767144602</v>
      </c>
      <c r="BR789" s="17">
        <v>0.53212411605576004</v>
      </c>
      <c r="BS789" s="17">
        <v>0.71319108153373501</v>
      </c>
      <c r="BT789" s="17">
        <v>0.55320746939017196</v>
      </c>
      <c r="BU789" s="17"/>
      <c r="BV789" s="17">
        <v>0.71538594449620097</v>
      </c>
      <c r="BW789" s="17">
        <v>0.68780539892581805</v>
      </c>
      <c r="BX789" s="17"/>
      <c r="BY789" s="17">
        <v>0.68724476707169402</v>
      </c>
      <c r="BZ789" s="17"/>
      <c r="CA789" s="17">
        <v>0.74602187116574803</v>
      </c>
      <c r="CB789" s="17"/>
      <c r="CC789" s="17">
        <v>0.74612401924876304</v>
      </c>
    </row>
    <row r="790" spans="2:81" x14ac:dyDescent="0.3">
      <c r="B790" t="s">
        <v>193</v>
      </c>
      <c r="C790" s="17">
        <v>0.13134752830649399</v>
      </c>
      <c r="D790" s="17">
        <v>0.144685208540583</v>
      </c>
      <c r="E790" s="17">
        <v>0.11884247880281799</v>
      </c>
      <c r="F790" s="17"/>
      <c r="G790" s="17">
        <v>5.8938732228377803E-2</v>
      </c>
      <c r="H790" s="17">
        <v>8.1524786194094506E-2</v>
      </c>
      <c r="I790" s="17">
        <v>0.109788936010526</v>
      </c>
      <c r="J790" s="17">
        <v>0.134756580070477</v>
      </c>
      <c r="K790" s="17">
        <v>0.216566218310136</v>
      </c>
      <c r="L790" s="17">
        <v>0.177785039862735</v>
      </c>
      <c r="M790" s="17"/>
      <c r="N790" s="17">
        <v>0.14094211259507</v>
      </c>
      <c r="O790" s="17">
        <v>0.120936064821019</v>
      </c>
      <c r="P790" s="17">
        <v>0.14300535600926001</v>
      </c>
      <c r="Q790" s="17">
        <v>0.11903785492409601</v>
      </c>
      <c r="R790" s="17"/>
      <c r="S790" s="17">
        <v>8.9121693960114198E-2</v>
      </c>
      <c r="T790" s="17">
        <v>0.139219274839989</v>
      </c>
      <c r="U790" s="17">
        <v>0.15537149451936999</v>
      </c>
      <c r="V790" s="17">
        <v>0.153194685004055</v>
      </c>
      <c r="W790" s="17">
        <v>0.114708893605109</v>
      </c>
      <c r="X790" s="17">
        <v>0.13948006879938901</v>
      </c>
      <c r="Y790" s="17">
        <v>0.15317880325886099</v>
      </c>
      <c r="Z790" s="17">
        <v>0.13561178801594501</v>
      </c>
      <c r="AA790" s="17">
        <v>0.119449206476773</v>
      </c>
      <c r="AB790" s="17">
        <v>0.13235560392486601</v>
      </c>
      <c r="AC790" s="17">
        <v>0.13986310955189199</v>
      </c>
      <c r="AD790" s="17">
        <v>0.14109422143438499</v>
      </c>
      <c r="AE790" s="17"/>
      <c r="AF790" s="17">
        <v>0.104423181261926</v>
      </c>
      <c r="AG790" s="17">
        <v>7.8710726790175406E-2</v>
      </c>
      <c r="AH790" s="17">
        <v>0.10619322389800299</v>
      </c>
      <c r="AI790" s="17">
        <v>0.12461027364007</v>
      </c>
      <c r="AJ790" s="17">
        <v>0.107977407336752</v>
      </c>
      <c r="AK790" s="17">
        <v>0.135456399859225</v>
      </c>
      <c r="AL790" s="17">
        <v>0.14839112225155099</v>
      </c>
      <c r="AM790" s="17">
        <v>0.14022354484935001</v>
      </c>
      <c r="AN790" s="17">
        <v>0.164583797898809</v>
      </c>
      <c r="AO790" s="17">
        <v>0.108129110062928</v>
      </c>
      <c r="AP790" s="17">
        <v>0.13967907668212901</v>
      </c>
      <c r="AQ790" s="17">
        <v>0.16639295012368499</v>
      </c>
      <c r="AR790" s="17">
        <v>0.113791230825177</v>
      </c>
      <c r="AS790" s="17">
        <v>9.5236761250953095E-2</v>
      </c>
      <c r="AT790" s="17">
        <v>0.24593651791135401</v>
      </c>
      <c r="AU790" s="17">
        <v>7.6612533625496401E-2</v>
      </c>
      <c r="AV790" s="17"/>
      <c r="AW790" s="17">
        <v>0.12454815758778599</v>
      </c>
      <c r="AX790" s="17">
        <v>0.14113078663327699</v>
      </c>
      <c r="AY790" s="17"/>
      <c r="AZ790" s="17">
        <v>0.10838034106577001</v>
      </c>
      <c r="BA790" s="17">
        <v>0.136462795665731</v>
      </c>
      <c r="BB790" s="17"/>
      <c r="BC790" s="17">
        <v>9.9173294137766502E-2</v>
      </c>
      <c r="BD790" s="17">
        <v>0.15281282480966901</v>
      </c>
      <c r="BE790" s="17"/>
      <c r="BF790" s="17">
        <v>0.107568795501189</v>
      </c>
      <c r="BG790" s="17">
        <v>0.13325833224132</v>
      </c>
      <c r="BH790" s="17"/>
      <c r="BI790" s="17">
        <v>0.179806676355943</v>
      </c>
      <c r="BJ790" s="17">
        <v>7.6032795659465802E-2</v>
      </c>
      <c r="BK790" s="17">
        <v>0.125637730231073</v>
      </c>
      <c r="BL790" s="17">
        <v>0.195272382972</v>
      </c>
      <c r="BM790" s="17">
        <v>0.12541779321681701</v>
      </c>
      <c r="BN790" s="17"/>
      <c r="BO790" s="17">
        <v>7.2256313904097397E-2</v>
      </c>
      <c r="BP790" s="17">
        <v>0.177359770364101</v>
      </c>
      <c r="BQ790" s="17">
        <v>0.138437142977438</v>
      </c>
      <c r="BR790" s="17">
        <v>0.17469021706332999</v>
      </c>
      <c r="BS790" s="17">
        <v>5.2188148801868402E-2</v>
      </c>
      <c r="BT790" s="17">
        <v>9.9173933644350107E-2</v>
      </c>
      <c r="BU790" s="17"/>
      <c r="BV790" s="17">
        <v>7.2453011756920205E-2</v>
      </c>
      <c r="BW790" s="17">
        <v>8.2672326446650804E-2</v>
      </c>
      <c r="BX790" s="17"/>
      <c r="BY790" s="17">
        <v>8.5315828104150504E-2</v>
      </c>
      <c r="BZ790" s="17"/>
      <c r="CA790" s="17">
        <v>6.1293980861842498E-2</v>
      </c>
      <c r="CB790" s="17"/>
      <c r="CC790" s="17">
        <v>5.8551545684168801E-2</v>
      </c>
    </row>
    <row r="791" spans="2:81" x14ac:dyDescent="0.3">
      <c r="B791" t="s">
        <v>194</v>
      </c>
      <c r="C791" s="17">
        <v>0.47033851475864702</v>
      </c>
      <c r="D791" s="17">
        <v>0.45734803092849502</v>
      </c>
      <c r="E791" s="17">
        <v>0.480933523360561</v>
      </c>
      <c r="F791" s="17"/>
      <c r="G791" s="17">
        <v>0.63637672770741704</v>
      </c>
      <c r="H791" s="17">
        <v>0.602341918812488</v>
      </c>
      <c r="I791" s="17">
        <v>0.56017550575591402</v>
      </c>
      <c r="J791" s="17">
        <v>0.44266566489302001</v>
      </c>
      <c r="K791" s="17">
        <v>0.279408548576834</v>
      </c>
      <c r="L791" s="17">
        <v>0.32977735728832502</v>
      </c>
      <c r="M791" s="17"/>
      <c r="N791" s="17">
        <v>0.47565948901810001</v>
      </c>
      <c r="O791" s="17">
        <v>0.49856410129339201</v>
      </c>
      <c r="P791" s="17">
        <v>0.41519472661698997</v>
      </c>
      <c r="Q791" s="17">
        <v>0.48667755681164798</v>
      </c>
      <c r="R791" s="17"/>
      <c r="S791" s="17">
        <v>0.57477797643671302</v>
      </c>
      <c r="T791" s="17">
        <v>0.46329427438459297</v>
      </c>
      <c r="U791" s="17">
        <v>0.40176643769471299</v>
      </c>
      <c r="V791" s="17">
        <v>0.40324863865766503</v>
      </c>
      <c r="W791" s="17">
        <v>0.43465660648384702</v>
      </c>
      <c r="X791" s="17">
        <v>0.46155900514842302</v>
      </c>
      <c r="Y791" s="17">
        <v>0.40172005977882003</v>
      </c>
      <c r="Z791" s="17">
        <v>0.48402124034032601</v>
      </c>
      <c r="AA791" s="17">
        <v>0.51867133164822199</v>
      </c>
      <c r="AB791" s="17">
        <v>0.49676738426841699</v>
      </c>
      <c r="AC791" s="17">
        <v>0.43856174112968899</v>
      </c>
      <c r="AD791" s="17">
        <v>0.46911406053266802</v>
      </c>
      <c r="AE791" s="17"/>
      <c r="AF791" s="17">
        <v>0.61063484916310895</v>
      </c>
      <c r="AG791" s="17">
        <v>0.55887250621597995</v>
      </c>
      <c r="AH791" s="17">
        <v>0.50460602923373599</v>
      </c>
      <c r="AI791" s="17">
        <v>0.43283212528266501</v>
      </c>
      <c r="AJ791" s="17">
        <v>0.54762685147906098</v>
      </c>
      <c r="AK791" s="17">
        <v>0.43339900352361699</v>
      </c>
      <c r="AL791" s="17">
        <v>0.434930990618556</v>
      </c>
      <c r="AM791" s="17">
        <v>0.49145702895534099</v>
      </c>
      <c r="AN791" s="17">
        <v>0.38486478432180798</v>
      </c>
      <c r="AO791" s="17">
        <v>0.55836805261032896</v>
      </c>
      <c r="AP791" s="17">
        <v>0.43477610286396901</v>
      </c>
      <c r="AQ791" s="17">
        <v>0.44648778139898199</v>
      </c>
      <c r="AR791" s="17">
        <v>0.47451280733649598</v>
      </c>
      <c r="AS791" s="17">
        <v>0.55778803237756702</v>
      </c>
      <c r="AT791" s="17">
        <v>0.22631454472038701</v>
      </c>
      <c r="AU791" s="17">
        <v>0.69092835419262999</v>
      </c>
      <c r="AV791" s="17"/>
      <c r="AW791" s="17">
        <v>0.50911567499013599</v>
      </c>
      <c r="AX791" s="17">
        <v>0.41222992851017598</v>
      </c>
      <c r="AY791" s="17"/>
      <c r="AZ791" s="17">
        <v>0.55989332804916203</v>
      </c>
      <c r="BA791" s="17">
        <v>0.45039280662790399</v>
      </c>
      <c r="BB791" s="17"/>
      <c r="BC791" s="17">
        <v>0.58007258518303095</v>
      </c>
      <c r="BD791" s="17">
        <v>0.39442734750291197</v>
      </c>
      <c r="BE791" s="17"/>
      <c r="BF791" s="17">
        <v>0.56314193630278997</v>
      </c>
      <c r="BG791" s="17">
        <v>0.462881046587241</v>
      </c>
      <c r="BH791" s="17"/>
      <c r="BI791" s="17">
        <v>0.33097857071023801</v>
      </c>
      <c r="BJ791" s="17">
        <v>0.62969179716552204</v>
      </c>
      <c r="BK791" s="17">
        <v>0.49688937125959698</v>
      </c>
      <c r="BL791" s="17">
        <v>0.29860599120982101</v>
      </c>
      <c r="BM791" s="17">
        <v>0.52666474445021305</v>
      </c>
      <c r="BN791" s="17"/>
      <c r="BO791" s="17">
        <v>0.64269821470355404</v>
      </c>
      <c r="BP791" s="17">
        <v>0.36235763947476102</v>
      </c>
      <c r="BQ791" s="17">
        <v>0.51146380469400798</v>
      </c>
      <c r="BR791" s="17">
        <v>0.35743389899243</v>
      </c>
      <c r="BS791" s="17">
        <v>0.66100293273186606</v>
      </c>
      <c r="BT791" s="17">
        <v>0.454033535745822</v>
      </c>
      <c r="BU791" s="17"/>
      <c r="BV791" s="17">
        <v>0.64293293273927998</v>
      </c>
      <c r="BW791" s="17">
        <v>0.60513307247916703</v>
      </c>
      <c r="BX791" s="17"/>
      <c r="BY791" s="17">
        <v>0.60192893896754296</v>
      </c>
      <c r="BZ791" s="17"/>
      <c r="CA791" s="17">
        <v>0.68472789030390602</v>
      </c>
      <c r="CB791" s="17"/>
      <c r="CC791" s="17">
        <v>0.68757247356459505</v>
      </c>
    </row>
    <row r="792" spans="2:81" x14ac:dyDescent="0.3">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row>
    <row r="793" spans="2:81" x14ac:dyDescent="0.3">
      <c r="B793" s="6" t="s">
        <v>330</v>
      </c>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c r="CC793" s="17"/>
    </row>
    <row r="794" spans="2:81" x14ac:dyDescent="0.3">
      <c r="B794" s="24" t="s">
        <v>94</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c r="CC794" s="17"/>
    </row>
    <row r="795" spans="2:81" x14ac:dyDescent="0.3">
      <c r="B795" t="s">
        <v>230</v>
      </c>
      <c r="C795" s="17">
        <v>0.25197542559289898</v>
      </c>
      <c r="D795" s="17">
        <v>0.245469961535276</v>
      </c>
      <c r="E795" s="17">
        <v>0.257295880690325</v>
      </c>
      <c r="F795" s="17"/>
      <c r="G795" s="17">
        <v>0.328621654713525</v>
      </c>
      <c r="H795" s="17">
        <v>0.304445341819994</v>
      </c>
      <c r="I795" s="17">
        <v>0.31434210721476902</v>
      </c>
      <c r="J795" s="17">
        <v>0.249561825409327</v>
      </c>
      <c r="K795" s="17">
        <v>0.19722010274187801</v>
      </c>
      <c r="L795" s="17">
        <v>0.146285497856291</v>
      </c>
      <c r="M795" s="17"/>
      <c r="N795" s="17">
        <v>0.244540793992511</v>
      </c>
      <c r="O795" s="17">
        <v>0.22543962379044799</v>
      </c>
      <c r="P795" s="17">
        <v>0.24535762078120099</v>
      </c>
      <c r="Q795" s="17">
        <v>0.293075053852973</v>
      </c>
      <c r="R795" s="17"/>
      <c r="S795" s="17">
        <v>0.32010795946506398</v>
      </c>
      <c r="T795" s="17">
        <v>0.19797941505218</v>
      </c>
      <c r="U795" s="17">
        <v>0.231585967047403</v>
      </c>
      <c r="V795" s="17">
        <v>0.23771870075937401</v>
      </c>
      <c r="W795" s="17">
        <v>0.22313023213184699</v>
      </c>
      <c r="X795" s="17">
        <v>0.29392329266696998</v>
      </c>
      <c r="Y795" s="17">
        <v>0.23443298369121399</v>
      </c>
      <c r="Z795" s="17">
        <v>0.26121173879043602</v>
      </c>
      <c r="AA795" s="17">
        <v>0.24691586762263601</v>
      </c>
      <c r="AB795" s="17">
        <v>0.27444098289647201</v>
      </c>
      <c r="AC795" s="17">
        <v>0.21731790001871901</v>
      </c>
      <c r="AD795" s="17">
        <v>0.24965790774222901</v>
      </c>
      <c r="AE795" s="17"/>
      <c r="AF795" s="17">
        <v>0.70146224852814298</v>
      </c>
      <c r="AG795" s="17">
        <v>0.273528960296195</v>
      </c>
      <c r="AH795" s="17">
        <v>0.30391897778273702</v>
      </c>
      <c r="AI795" s="17">
        <v>0.19804789296703301</v>
      </c>
      <c r="AJ795" s="17">
        <v>0.246424475018827</v>
      </c>
      <c r="AK795" s="17">
        <v>0.21011035964303701</v>
      </c>
      <c r="AL795" s="17">
        <v>0.22222320000610099</v>
      </c>
      <c r="AM795" s="17">
        <v>0.25402695042436302</v>
      </c>
      <c r="AN795" s="17">
        <v>0.18345186880727901</v>
      </c>
      <c r="AO795" s="17">
        <v>0.28846057411279302</v>
      </c>
      <c r="AP795" s="17">
        <v>0.29749483444916802</v>
      </c>
      <c r="AQ795" s="17">
        <v>0.29708969009800101</v>
      </c>
      <c r="AR795" s="17">
        <v>0.26607940011058601</v>
      </c>
      <c r="AS795" s="17">
        <v>0.24049535097521901</v>
      </c>
      <c r="AT795" s="17">
        <v>0.207405745736819</v>
      </c>
      <c r="AU795" s="17">
        <v>0.290837982796672</v>
      </c>
      <c r="AV795" s="17"/>
      <c r="AW795" s="17">
        <v>0.26493772910754199</v>
      </c>
      <c r="AX795" s="17">
        <v>0.23373121473500899</v>
      </c>
      <c r="AY795" s="17"/>
      <c r="AZ795" s="17">
        <v>0.31229856297363101</v>
      </c>
      <c r="BA795" s="17">
        <v>0.238540215942875</v>
      </c>
      <c r="BB795" s="17"/>
      <c r="BC795" s="17">
        <v>0.31537980751161199</v>
      </c>
      <c r="BD795" s="17">
        <v>0.208176098027783</v>
      </c>
      <c r="BE795" s="17"/>
      <c r="BF795" s="17">
        <v>0.31261621719331201</v>
      </c>
      <c r="BG795" s="17">
        <v>0.24710247192670401</v>
      </c>
      <c r="BH795" s="17"/>
      <c r="BI795" s="17">
        <v>0.20100042875065099</v>
      </c>
      <c r="BJ795" s="17">
        <v>0.284113049203785</v>
      </c>
      <c r="BK795" s="17">
        <v>0.21263190875721</v>
      </c>
      <c r="BL795" s="17">
        <v>0.20558711289288301</v>
      </c>
      <c r="BM795" s="17">
        <v>0.319523286287974</v>
      </c>
      <c r="BN795" s="17"/>
      <c r="BO795" s="17">
        <v>0.27291520581576501</v>
      </c>
      <c r="BP795" s="17">
        <v>0.21264434683560601</v>
      </c>
      <c r="BQ795" s="17">
        <v>0.28389004886036001</v>
      </c>
      <c r="BR795" s="17">
        <v>0.24264179200487501</v>
      </c>
      <c r="BS795" s="17">
        <v>0.30240936330317802</v>
      </c>
      <c r="BT795" s="17">
        <v>0.163636505005502</v>
      </c>
      <c r="BU795" s="17"/>
      <c r="BV795" s="17">
        <v>0.26525573655993501</v>
      </c>
      <c r="BW795" s="17">
        <v>0.31908826314711403</v>
      </c>
      <c r="BX795" s="17"/>
      <c r="BY795" s="17">
        <v>0.35894539104431999</v>
      </c>
      <c r="BZ795" s="17"/>
      <c r="CA795" s="17">
        <v>0.32147115579421698</v>
      </c>
      <c r="CB795" s="17"/>
      <c r="CC795" s="17">
        <v>0.29279195021502602</v>
      </c>
    </row>
    <row r="796" spans="2:81" x14ac:dyDescent="0.3">
      <c r="B796" t="s">
        <v>231</v>
      </c>
      <c r="C796" s="17">
        <v>0.43913641608468701</v>
      </c>
      <c r="D796" s="17">
        <v>0.40858695164341602</v>
      </c>
      <c r="E796" s="17">
        <v>0.46981410320115602</v>
      </c>
      <c r="F796" s="17"/>
      <c r="G796" s="17">
        <v>0.41230030383427502</v>
      </c>
      <c r="H796" s="17">
        <v>0.46981099540355298</v>
      </c>
      <c r="I796" s="17">
        <v>0.43116923337785901</v>
      </c>
      <c r="J796" s="17">
        <v>0.44689449673489201</v>
      </c>
      <c r="K796" s="17">
        <v>0.40786936634371601</v>
      </c>
      <c r="L796" s="17">
        <v>0.45324062298137202</v>
      </c>
      <c r="M796" s="17"/>
      <c r="N796" s="17">
        <v>0.43775803787720902</v>
      </c>
      <c r="O796" s="17">
        <v>0.47146457098866401</v>
      </c>
      <c r="P796" s="17">
        <v>0.43603737073952198</v>
      </c>
      <c r="Q796" s="17">
        <v>0.40941210634603997</v>
      </c>
      <c r="R796" s="17"/>
      <c r="S796" s="17">
        <v>0.40217053509740702</v>
      </c>
      <c r="T796" s="17">
        <v>0.478235055909841</v>
      </c>
      <c r="U796" s="17">
        <v>0.43703622329924202</v>
      </c>
      <c r="V796" s="17">
        <v>0.43033203427153799</v>
      </c>
      <c r="W796" s="17">
        <v>0.50133608269414698</v>
      </c>
      <c r="X796" s="17">
        <v>0.42092059790654401</v>
      </c>
      <c r="Y796" s="17">
        <v>0.41225199876204999</v>
      </c>
      <c r="Z796" s="17">
        <v>0.41101437517203798</v>
      </c>
      <c r="AA796" s="17">
        <v>0.45258934046030203</v>
      </c>
      <c r="AB796" s="17">
        <v>0.42266349366628903</v>
      </c>
      <c r="AC796" s="17">
        <v>0.47599004436883702</v>
      </c>
      <c r="AD796" s="17">
        <v>0.432540733255323</v>
      </c>
      <c r="AE796" s="17"/>
      <c r="AF796" s="17">
        <v>0.103767187117801</v>
      </c>
      <c r="AG796" s="17">
        <v>0.427257788585372</v>
      </c>
      <c r="AH796" s="17">
        <v>0.349389181884947</v>
      </c>
      <c r="AI796" s="17">
        <v>0.48655335843498398</v>
      </c>
      <c r="AJ796" s="17">
        <v>0.45908646057150998</v>
      </c>
      <c r="AK796" s="17">
        <v>0.46239326918298801</v>
      </c>
      <c r="AL796" s="17">
        <v>0.50032608245085697</v>
      </c>
      <c r="AM796" s="17">
        <v>0.47598036749545403</v>
      </c>
      <c r="AN796" s="17">
        <v>0.42738514994044302</v>
      </c>
      <c r="AO796" s="17">
        <v>0.39846454273716098</v>
      </c>
      <c r="AP796" s="17">
        <v>0.43133742966421801</v>
      </c>
      <c r="AQ796" s="17">
        <v>0.35578227825643099</v>
      </c>
      <c r="AR796" s="17">
        <v>0.427085903737975</v>
      </c>
      <c r="AS796" s="17">
        <v>0.46322802879779001</v>
      </c>
      <c r="AT796" s="17">
        <v>0.471452851528815</v>
      </c>
      <c r="AU796" s="17">
        <v>0.471163338844027</v>
      </c>
      <c r="AV796" s="17"/>
      <c r="AW796" s="17">
        <v>0.45066545623924298</v>
      </c>
      <c r="AX796" s="17">
        <v>0.42058827419567502</v>
      </c>
      <c r="AY796" s="17"/>
      <c r="AZ796" s="17">
        <v>0.45444218172502598</v>
      </c>
      <c r="BA796" s="17">
        <v>0.435727505687103</v>
      </c>
      <c r="BB796" s="17"/>
      <c r="BC796" s="17">
        <v>0.43792622342552401</v>
      </c>
      <c r="BD796" s="17">
        <v>0.44006725933152302</v>
      </c>
      <c r="BE796" s="17"/>
      <c r="BF796" s="17">
        <v>0.461767267584756</v>
      </c>
      <c r="BG796" s="17">
        <v>0.43731785323489702</v>
      </c>
      <c r="BH796" s="17"/>
      <c r="BI796" s="17">
        <v>0.39683184696443202</v>
      </c>
      <c r="BJ796" s="17">
        <v>0.51728825010901502</v>
      </c>
      <c r="BK796" s="17">
        <v>0.42084622275196798</v>
      </c>
      <c r="BL796" s="17">
        <v>0.38071818271093899</v>
      </c>
      <c r="BM796" s="17">
        <v>0.44484998532091602</v>
      </c>
      <c r="BN796" s="17"/>
      <c r="BO796" s="17">
        <v>0.53537432031948595</v>
      </c>
      <c r="BP796" s="17">
        <v>0.43244387043508797</v>
      </c>
      <c r="BQ796" s="17">
        <v>0.39415492257759299</v>
      </c>
      <c r="BR796" s="17">
        <v>0.40408240667036599</v>
      </c>
      <c r="BS796" s="17">
        <v>0.461325293900049</v>
      </c>
      <c r="BT796" s="17">
        <v>0.42932284345999999</v>
      </c>
      <c r="BU796" s="17"/>
      <c r="BV796" s="17">
        <v>0.54216295332349795</v>
      </c>
      <c r="BW796" s="17">
        <v>0.47115240439575601</v>
      </c>
      <c r="BX796" s="17"/>
      <c r="BY796" s="17">
        <v>0.46846803936700399</v>
      </c>
      <c r="BZ796" s="17"/>
      <c r="CA796" s="17">
        <v>0.51264863900998303</v>
      </c>
      <c r="CB796" s="17"/>
      <c r="CC796" s="17">
        <v>0.53084837440639598</v>
      </c>
    </row>
    <row r="797" spans="2:81" x14ac:dyDescent="0.3">
      <c r="B797" t="s">
        <v>232</v>
      </c>
      <c r="C797" s="17">
        <v>0.18829040570977601</v>
      </c>
      <c r="D797" s="17">
        <v>0.22580070725482401</v>
      </c>
      <c r="E797" s="17">
        <v>0.152407439934065</v>
      </c>
      <c r="F797" s="17"/>
      <c r="G797" s="17">
        <v>0.16851709467876799</v>
      </c>
      <c r="H797" s="17">
        <v>0.13960789648643299</v>
      </c>
      <c r="I797" s="17">
        <v>0.166730177276806</v>
      </c>
      <c r="J797" s="17">
        <v>0.190201192522259</v>
      </c>
      <c r="K797" s="17">
        <v>0.222098684156292</v>
      </c>
      <c r="L797" s="17">
        <v>0.23431785183544299</v>
      </c>
      <c r="M797" s="17"/>
      <c r="N797" s="17">
        <v>0.198037877279758</v>
      </c>
      <c r="O797" s="17">
        <v>0.201650040903185</v>
      </c>
      <c r="P797" s="17">
        <v>0.18215245021308099</v>
      </c>
      <c r="Q797" s="17">
        <v>0.17077792643721601</v>
      </c>
      <c r="R797" s="17"/>
      <c r="S797" s="17">
        <v>0.176818769366896</v>
      </c>
      <c r="T797" s="17">
        <v>0.18047264996757501</v>
      </c>
      <c r="U797" s="17">
        <v>0.199745843645244</v>
      </c>
      <c r="V797" s="17">
        <v>0.17508446358026999</v>
      </c>
      <c r="W797" s="17">
        <v>0.20053598689268901</v>
      </c>
      <c r="X797" s="17">
        <v>0.19086490714887899</v>
      </c>
      <c r="Y797" s="17">
        <v>0.22184713183923599</v>
      </c>
      <c r="Z797" s="17">
        <v>0.17149444883422801</v>
      </c>
      <c r="AA797" s="17">
        <v>0.19964965381931901</v>
      </c>
      <c r="AB797" s="17">
        <v>0.169506823912185</v>
      </c>
      <c r="AC797" s="17">
        <v>0.199430367287392</v>
      </c>
      <c r="AD797" s="17">
        <v>0.17738328493448899</v>
      </c>
      <c r="AE797" s="17"/>
      <c r="AF797" s="17">
        <v>0</v>
      </c>
      <c r="AG797" s="17">
        <v>0.19837325097730499</v>
      </c>
      <c r="AH797" s="17">
        <v>0.222995229462702</v>
      </c>
      <c r="AI797" s="17">
        <v>0.177994812262282</v>
      </c>
      <c r="AJ797" s="17">
        <v>0.17906284403848499</v>
      </c>
      <c r="AK797" s="17">
        <v>0.20574628704717901</v>
      </c>
      <c r="AL797" s="17">
        <v>0.19279219092824801</v>
      </c>
      <c r="AM797" s="17">
        <v>0.12568565728279499</v>
      </c>
      <c r="AN797" s="17">
        <v>0.23655299520130099</v>
      </c>
      <c r="AO797" s="17">
        <v>0.19217215923855599</v>
      </c>
      <c r="AP797" s="17">
        <v>0.13340167949089199</v>
      </c>
      <c r="AQ797" s="17">
        <v>0.22087945778780599</v>
      </c>
      <c r="AR797" s="17">
        <v>0.22144467369163401</v>
      </c>
      <c r="AS797" s="17">
        <v>0.19600819165255801</v>
      </c>
      <c r="AT797" s="17">
        <v>0.18431230802832299</v>
      </c>
      <c r="AU797" s="17">
        <v>0.169560196907065</v>
      </c>
      <c r="AV797" s="17"/>
      <c r="AW797" s="17">
        <v>0.177126381153597</v>
      </c>
      <c r="AX797" s="17">
        <v>0.20588809716606299</v>
      </c>
      <c r="AY797" s="17"/>
      <c r="AZ797" s="17">
        <v>0.14197053239686</v>
      </c>
      <c r="BA797" s="17">
        <v>0.198606798986767</v>
      </c>
      <c r="BB797" s="17"/>
      <c r="BC797" s="17">
        <v>0.152914664835273</v>
      </c>
      <c r="BD797" s="17">
        <v>0.212661138628184</v>
      </c>
      <c r="BE797" s="17"/>
      <c r="BF797" s="17">
        <v>0.156599487232948</v>
      </c>
      <c r="BG797" s="17">
        <v>0.19083701457323399</v>
      </c>
      <c r="BH797" s="17"/>
      <c r="BI797" s="17">
        <v>0.22043745629366901</v>
      </c>
      <c r="BJ797" s="17">
        <v>0.13744302802160699</v>
      </c>
      <c r="BK797" s="17">
        <v>0.25285842090083599</v>
      </c>
      <c r="BL797" s="17">
        <v>0.23153806861812201</v>
      </c>
      <c r="BM797" s="17">
        <v>0.120173479196843</v>
      </c>
      <c r="BN797" s="17"/>
      <c r="BO797" s="17">
        <v>0.12870479665578299</v>
      </c>
      <c r="BP797" s="17">
        <v>0.208242556867059</v>
      </c>
      <c r="BQ797" s="17">
        <v>0.19612428181991001</v>
      </c>
      <c r="BR797" s="17">
        <v>0.20181464759505599</v>
      </c>
      <c r="BS797" s="17">
        <v>0.13563720517594799</v>
      </c>
      <c r="BT797" s="17">
        <v>0.25454181518366298</v>
      </c>
      <c r="BU797" s="17"/>
      <c r="BV797" s="17">
        <v>0.13245520448834799</v>
      </c>
      <c r="BW797" s="17">
        <v>0.146694091440984</v>
      </c>
      <c r="BX797" s="17"/>
      <c r="BY797" s="17">
        <v>0.13121884043097501</v>
      </c>
      <c r="BZ797" s="17"/>
      <c r="CA797" s="17">
        <v>0.10912344269853699</v>
      </c>
      <c r="CB797" s="17"/>
      <c r="CC797" s="17">
        <v>0.110882209521425</v>
      </c>
    </row>
    <row r="798" spans="2:81" x14ac:dyDescent="0.3">
      <c r="B798" t="s">
        <v>233</v>
      </c>
      <c r="C798" s="17">
        <v>6.7067629889166799E-2</v>
      </c>
      <c r="D798" s="17">
        <v>6.8264707561790705E-2</v>
      </c>
      <c r="E798" s="17">
        <v>6.6163313939750695E-2</v>
      </c>
      <c r="F798" s="17"/>
      <c r="G798" s="17">
        <v>4.3385613673178003E-2</v>
      </c>
      <c r="H798" s="17">
        <v>3.8756540240112498E-2</v>
      </c>
      <c r="I798" s="17">
        <v>5.1924525438191198E-2</v>
      </c>
      <c r="J798" s="17">
        <v>5.9637891505728499E-2</v>
      </c>
      <c r="K798" s="17">
        <v>8.6266579064440005E-2</v>
      </c>
      <c r="L798" s="17">
        <v>0.111305791045446</v>
      </c>
      <c r="M798" s="17"/>
      <c r="N798" s="17">
        <v>7.9773429456282394E-2</v>
      </c>
      <c r="O798" s="17">
        <v>5.49384222581389E-2</v>
      </c>
      <c r="P798" s="17">
        <v>8.4238994506525194E-2</v>
      </c>
      <c r="Q798" s="17">
        <v>4.9586081938342103E-2</v>
      </c>
      <c r="R798" s="17"/>
      <c r="S798" s="17">
        <v>6.7486064459901005E-2</v>
      </c>
      <c r="T798" s="17">
        <v>8.8464732152315803E-2</v>
      </c>
      <c r="U798" s="17">
        <v>6.5135003833140095E-2</v>
      </c>
      <c r="V798" s="17">
        <v>7.0863476969260902E-2</v>
      </c>
      <c r="W798" s="17">
        <v>3.5752859514288103E-2</v>
      </c>
      <c r="X798" s="17">
        <v>2.9855506744790698E-2</v>
      </c>
      <c r="Y798" s="17">
        <v>7.1398922593446004E-2</v>
      </c>
      <c r="Z798" s="17">
        <v>0.112922946105942</v>
      </c>
      <c r="AA798" s="17">
        <v>4.5936490851073299E-2</v>
      </c>
      <c r="AB798" s="17">
        <v>0.105608298005626</v>
      </c>
      <c r="AC798" s="17">
        <v>4.49229582253627E-2</v>
      </c>
      <c r="AD798" s="17">
        <v>7.6806118915322796E-2</v>
      </c>
      <c r="AE798" s="17"/>
      <c r="AF798" s="17">
        <v>0</v>
      </c>
      <c r="AG798" s="17">
        <v>2.08388588974724E-2</v>
      </c>
      <c r="AH798" s="17">
        <v>4.4263482807257698E-2</v>
      </c>
      <c r="AI798" s="17">
        <v>2.9845582696593199E-2</v>
      </c>
      <c r="AJ798" s="17">
        <v>7.18912770367965E-2</v>
      </c>
      <c r="AK798" s="17">
        <v>8.6418215807230706E-2</v>
      </c>
      <c r="AL798" s="17">
        <v>5.6030648036955399E-2</v>
      </c>
      <c r="AM798" s="17">
        <v>5.8428133562092602E-2</v>
      </c>
      <c r="AN798" s="17">
        <v>0.10080073936787901</v>
      </c>
      <c r="AO798" s="17">
        <v>7.9123706135859603E-2</v>
      </c>
      <c r="AP798" s="17">
        <v>8.8765659424371798E-2</v>
      </c>
      <c r="AQ798" s="17">
        <v>0.100228322163533</v>
      </c>
      <c r="AR798" s="17">
        <v>6.3387593332033004E-2</v>
      </c>
      <c r="AS798" s="17">
        <v>6.1119175678356799E-2</v>
      </c>
      <c r="AT798" s="17">
        <v>9.3243905379088401E-2</v>
      </c>
      <c r="AU798" s="17">
        <v>4.9353128437879902E-2</v>
      </c>
      <c r="AV798" s="17"/>
      <c r="AW798" s="17">
        <v>6.6066135470845194E-2</v>
      </c>
      <c r="AX798" s="17">
        <v>6.9011028631976695E-2</v>
      </c>
      <c r="AY798" s="17"/>
      <c r="AZ798" s="17">
        <v>5.2507236291266801E-2</v>
      </c>
      <c r="BA798" s="17">
        <v>7.0310530525119597E-2</v>
      </c>
      <c r="BB798" s="17"/>
      <c r="BC798" s="17">
        <v>5.2508871263214602E-2</v>
      </c>
      <c r="BD798" s="17">
        <v>7.7613371414370899E-2</v>
      </c>
      <c r="BE798" s="17"/>
      <c r="BF798" s="17">
        <v>4.9614700966522998E-2</v>
      </c>
      <c r="BG798" s="17">
        <v>6.8470106864398902E-2</v>
      </c>
      <c r="BH798" s="17"/>
      <c r="BI798" s="17">
        <v>0.112131659139886</v>
      </c>
      <c r="BJ798" s="17">
        <v>3.7172710227697602E-2</v>
      </c>
      <c r="BK798" s="17">
        <v>5.65078660969459E-2</v>
      </c>
      <c r="BL798" s="17">
        <v>9.8298762902694903E-2</v>
      </c>
      <c r="BM798" s="17">
        <v>5.4555380140670198E-2</v>
      </c>
      <c r="BN798" s="17"/>
      <c r="BO798" s="17">
        <v>4.0716759575442803E-2</v>
      </c>
      <c r="BP798" s="17">
        <v>9.6621378268087296E-2</v>
      </c>
      <c r="BQ798" s="17">
        <v>6.2608544675956904E-2</v>
      </c>
      <c r="BR798" s="17">
        <v>9.2228109902739996E-2</v>
      </c>
      <c r="BS798" s="17">
        <v>2.2931965425258698E-2</v>
      </c>
      <c r="BT798" s="17">
        <v>6.5094305481679507E-2</v>
      </c>
      <c r="BU798" s="17"/>
      <c r="BV798" s="17">
        <v>3.9152910191665703E-2</v>
      </c>
      <c r="BW798" s="17">
        <v>3.3499974949962201E-2</v>
      </c>
      <c r="BX798" s="17"/>
      <c r="BY798" s="17">
        <v>2.32355495511763E-2</v>
      </c>
      <c r="BZ798" s="17"/>
      <c r="CA798" s="17">
        <v>2.54905158186551E-2</v>
      </c>
      <c r="CB798" s="17"/>
      <c r="CC798" s="17">
        <v>3.5664137797972902E-2</v>
      </c>
    </row>
    <row r="799" spans="2:81" x14ac:dyDescent="0.3">
      <c r="B799" t="s">
        <v>234</v>
      </c>
      <c r="C799" s="17">
        <v>1.97253337899021E-2</v>
      </c>
      <c r="D799" s="17">
        <v>1.98315070455179E-2</v>
      </c>
      <c r="E799" s="17">
        <v>1.9699465447289202E-2</v>
      </c>
      <c r="F799" s="17"/>
      <c r="G799" s="17">
        <v>7.0232200501325198E-3</v>
      </c>
      <c r="H799" s="17">
        <v>1.68519312599919E-2</v>
      </c>
      <c r="I799" s="17">
        <v>1.64170240010089E-2</v>
      </c>
      <c r="J799" s="17">
        <v>4.7854189320467502E-3</v>
      </c>
      <c r="K799" s="17">
        <v>5.3659199266444399E-2</v>
      </c>
      <c r="L799" s="17">
        <v>2.259144669263E-2</v>
      </c>
      <c r="M799" s="17"/>
      <c r="N799" s="17">
        <v>1.8235533429397401E-2</v>
      </c>
      <c r="O799" s="17">
        <v>1.9748941186033799E-2</v>
      </c>
      <c r="P799" s="17">
        <v>1.2252906576470299E-2</v>
      </c>
      <c r="Q799" s="17">
        <v>2.8044543660530202E-2</v>
      </c>
      <c r="R799" s="17"/>
      <c r="S799" s="17">
        <v>1.55460920983235E-2</v>
      </c>
      <c r="T799" s="17">
        <v>3.2357002013762001E-2</v>
      </c>
      <c r="U799" s="17">
        <v>2.8433500641524799E-2</v>
      </c>
      <c r="V799" s="17">
        <v>2.4944942463619599E-2</v>
      </c>
      <c r="W799" s="17">
        <v>1.19425360732031E-2</v>
      </c>
      <c r="X799" s="17">
        <v>2.04822558532455E-2</v>
      </c>
      <c r="Y799" s="17">
        <v>1.1646537631873E-2</v>
      </c>
      <c r="Z799" s="17">
        <v>3.3707646352205897E-2</v>
      </c>
      <c r="AA799" s="17">
        <v>1.36542094255044E-2</v>
      </c>
      <c r="AB799" s="17">
        <v>9.8366471433932404E-3</v>
      </c>
      <c r="AC799" s="17">
        <v>1.7037736643528801E-2</v>
      </c>
      <c r="AD799" s="17">
        <v>2.0820458093453099E-2</v>
      </c>
      <c r="AE799" s="17"/>
      <c r="AF799" s="17">
        <v>0.104423181261926</v>
      </c>
      <c r="AG799" s="17">
        <v>3.0675813700732E-2</v>
      </c>
      <c r="AH799" s="17">
        <v>2.7348865863036899E-2</v>
      </c>
      <c r="AI799" s="17">
        <v>3.0440163440112099E-2</v>
      </c>
      <c r="AJ799" s="17">
        <v>1.19554628803797E-2</v>
      </c>
      <c r="AK799" s="17">
        <v>1.7222455354777601E-2</v>
      </c>
      <c r="AL799" s="17">
        <v>9.5183803484705197E-3</v>
      </c>
      <c r="AM799" s="17">
        <v>2.0188644760893101E-2</v>
      </c>
      <c r="AN799" s="17">
        <v>3.4291415153163203E-2</v>
      </c>
      <c r="AO799" s="17">
        <v>2.60489569384246E-2</v>
      </c>
      <c r="AP799" s="17">
        <v>1.84262749495278E-2</v>
      </c>
      <c r="AQ799" s="17">
        <v>1.6520816366369099E-2</v>
      </c>
      <c r="AR799" s="17">
        <v>1.29125925409132E-2</v>
      </c>
      <c r="AS799" s="17">
        <v>0</v>
      </c>
      <c r="AT799" s="17">
        <v>1.2885178851666601E-2</v>
      </c>
      <c r="AU799" s="17">
        <v>1.9085353014356099E-2</v>
      </c>
      <c r="AV799" s="17"/>
      <c r="AW799" s="17">
        <v>1.4607192430702E-2</v>
      </c>
      <c r="AX799" s="17">
        <v>2.6253188071607501E-2</v>
      </c>
      <c r="AY799" s="17"/>
      <c r="AZ799" s="17">
        <v>1.72966770459217E-2</v>
      </c>
      <c r="BA799" s="17">
        <v>2.0266245850184599E-2</v>
      </c>
      <c r="BB799" s="17"/>
      <c r="BC799" s="17">
        <v>1.44405777180772E-2</v>
      </c>
      <c r="BD799" s="17">
        <v>2.3080589333488999E-2</v>
      </c>
      <c r="BE799" s="17"/>
      <c r="BF799" s="17">
        <v>6.4485975513236902E-3</v>
      </c>
      <c r="BG799" s="17">
        <v>2.0792221586406999E-2</v>
      </c>
      <c r="BH799" s="17"/>
      <c r="BI799" s="17">
        <v>3.1910394161351198E-2</v>
      </c>
      <c r="BJ799" s="17">
        <v>7.7060713478591001E-3</v>
      </c>
      <c r="BK799" s="17">
        <v>2.2168019351803299E-2</v>
      </c>
      <c r="BL799" s="17">
        <v>4.3483067881622303E-2</v>
      </c>
      <c r="BM799" s="17">
        <v>1.4662295932618899E-2</v>
      </c>
      <c r="BN799" s="17"/>
      <c r="BO799" s="17">
        <v>8.1503071430291899E-3</v>
      </c>
      <c r="BP799" s="17">
        <v>2.0632399405699799E-2</v>
      </c>
      <c r="BQ799" s="17">
        <v>2.6209401035716302E-2</v>
      </c>
      <c r="BR799" s="17">
        <v>3.6976158450925799E-2</v>
      </c>
      <c r="BS799" s="17">
        <v>1.78516917691788E-2</v>
      </c>
      <c r="BT799" s="17">
        <v>9.5283423251073997E-3</v>
      </c>
      <c r="BU799" s="17"/>
      <c r="BV799" s="17">
        <v>9.37885393547069E-3</v>
      </c>
      <c r="BW799" s="17">
        <v>4.6035121451048697E-3</v>
      </c>
      <c r="BX799" s="17"/>
      <c r="BY799" s="17">
        <v>4.9954906323276902E-3</v>
      </c>
      <c r="BZ799" s="17"/>
      <c r="CA799" s="17">
        <v>9.2141947888444899E-3</v>
      </c>
      <c r="CB799" s="17"/>
      <c r="CC799" s="17">
        <v>6.3867174567566604E-3</v>
      </c>
    </row>
    <row r="800" spans="2:81" x14ac:dyDescent="0.3">
      <c r="B800" t="s">
        <v>92</v>
      </c>
      <c r="C800" s="17">
        <v>3.3804788933568898E-2</v>
      </c>
      <c r="D800" s="17">
        <v>3.2046164959175602E-2</v>
      </c>
      <c r="E800" s="17">
        <v>3.4619796787414503E-2</v>
      </c>
      <c r="F800" s="17"/>
      <c r="G800" s="17">
        <v>4.0152113050121001E-2</v>
      </c>
      <c r="H800" s="17">
        <v>3.0527294789915699E-2</v>
      </c>
      <c r="I800" s="17">
        <v>1.94169326913659E-2</v>
      </c>
      <c r="J800" s="17">
        <v>4.8919174895746403E-2</v>
      </c>
      <c r="K800" s="17">
        <v>3.2886068427229097E-2</v>
      </c>
      <c r="L800" s="17">
        <v>3.2258789588817803E-2</v>
      </c>
      <c r="M800" s="17"/>
      <c r="N800" s="17">
        <v>2.1654327964842499E-2</v>
      </c>
      <c r="O800" s="17">
        <v>2.6758400873530298E-2</v>
      </c>
      <c r="P800" s="17">
        <v>3.9960657183200098E-2</v>
      </c>
      <c r="Q800" s="17">
        <v>4.9104287764899002E-2</v>
      </c>
      <c r="R800" s="17"/>
      <c r="S800" s="17">
        <v>1.7870579512409002E-2</v>
      </c>
      <c r="T800" s="17">
        <v>2.2491144904325602E-2</v>
      </c>
      <c r="U800" s="17">
        <v>3.8063461533445697E-2</v>
      </c>
      <c r="V800" s="17">
        <v>6.1056381955937003E-2</v>
      </c>
      <c r="W800" s="17">
        <v>2.7302302693825602E-2</v>
      </c>
      <c r="X800" s="17">
        <v>4.39534396795703E-2</v>
      </c>
      <c r="Y800" s="17">
        <v>4.84224254821808E-2</v>
      </c>
      <c r="Z800" s="17">
        <v>9.6488447451503392E-3</v>
      </c>
      <c r="AA800" s="17">
        <v>4.1254437821165002E-2</v>
      </c>
      <c r="AB800" s="17">
        <v>1.7943754376034501E-2</v>
      </c>
      <c r="AC800" s="17">
        <v>4.53009934561606E-2</v>
      </c>
      <c r="AD800" s="17">
        <v>4.2791497059182899E-2</v>
      </c>
      <c r="AE800" s="17"/>
      <c r="AF800" s="17">
        <v>9.0347383092131098E-2</v>
      </c>
      <c r="AG800" s="17">
        <v>4.9325327542923798E-2</v>
      </c>
      <c r="AH800" s="17">
        <v>5.2084262199319699E-2</v>
      </c>
      <c r="AI800" s="17">
        <v>7.7118190198995198E-2</v>
      </c>
      <c r="AJ800" s="17">
        <v>3.1579480454001302E-2</v>
      </c>
      <c r="AK800" s="17">
        <v>1.8109412964787699E-2</v>
      </c>
      <c r="AL800" s="17">
        <v>1.91094982293681E-2</v>
      </c>
      <c r="AM800" s="17">
        <v>6.5690246474401998E-2</v>
      </c>
      <c r="AN800" s="17">
        <v>1.75178315299344E-2</v>
      </c>
      <c r="AO800" s="17">
        <v>1.5730060837205101E-2</v>
      </c>
      <c r="AP800" s="17">
        <v>3.05741220218218E-2</v>
      </c>
      <c r="AQ800" s="17">
        <v>9.4994353278589697E-3</v>
      </c>
      <c r="AR800" s="17">
        <v>9.0898365868578301E-3</v>
      </c>
      <c r="AS800" s="17">
        <v>3.9149252896076403E-2</v>
      </c>
      <c r="AT800" s="17">
        <v>3.0700010475288399E-2</v>
      </c>
      <c r="AU800" s="17">
        <v>0</v>
      </c>
      <c r="AV800" s="17"/>
      <c r="AW800" s="17">
        <v>2.6597105598070301E-2</v>
      </c>
      <c r="AX800" s="17">
        <v>4.4528197199668502E-2</v>
      </c>
      <c r="AY800" s="17"/>
      <c r="AZ800" s="17">
        <v>2.1484809567294601E-2</v>
      </c>
      <c r="BA800" s="17">
        <v>3.6548703007950802E-2</v>
      </c>
      <c r="BB800" s="17"/>
      <c r="BC800" s="17">
        <v>2.68298552462999E-2</v>
      </c>
      <c r="BD800" s="17">
        <v>3.8401543264650499E-2</v>
      </c>
      <c r="BE800" s="17"/>
      <c r="BF800" s="17">
        <v>1.29537294711364E-2</v>
      </c>
      <c r="BG800" s="17">
        <v>3.54803318143583E-2</v>
      </c>
      <c r="BH800" s="17"/>
      <c r="BI800" s="17">
        <v>3.7688214690010401E-2</v>
      </c>
      <c r="BJ800" s="17">
        <v>1.6276891090037E-2</v>
      </c>
      <c r="BK800" s="17">
        <v>3.4987562141237202E-2</v>
      </c>
      <c r="BL800" s="17">
        <v>4.03748049937388E-2</v>
      </c>
      <c r="BM800" s="17">
        <v>4.6235573120977397E-2</v>
      </c>
      <c r="BN800" s="17"/>
      <c r="BO800" s="17">
        <v>1.4138610490493E-2</v>
      </c>
      <c r="BP800" s="17">
        <v>2.9415448188460602E-2</v>
      </c>
      <c r="BQ800" s="17">
        <v>3.7012801030463498E-2</v>
      </c>
      <c r="BR800" s="17">
        <v>2.22568853760364E-2</v>
      </c>
      <c r="BS800" s="17">
        <v>5.9844480426387701E-2</v>
      </c>
      <c r="BT800" s="17">
        <v>7.7876188544048902E-2</v>
      </c>
      <c r="BU800" s="17"/>
      <c r="BV800" s="17">
        <v>1.15943415010828E-2</v>
      </c>
      <c r="BW800" s="17">
        <v>2.4961753921079601E-2</v>
      </c>
      <c r="BX800" s="17"/>
      <c r="BY800" s="17">
        <v>1.31366889741974E-2</v>
      </c>
      <c r="BZ800" s="17"/>
      <c r="CA800" s="17">
        <v>2.2052051889763599E-2</v>
      </c>
      <c r="CB800" s="17"/>
      <c r="CC800" s="17">
        <v>2.34266106024245E-2</v>
      </c>
    </row>
    <row r="801" spans="2:81" x14ac:dyDescent="0.3">
      <c r="B801" t="s">
        <v>192</v>
      </c>
      <c r="C801" s="17">
        <v>0.69111184167758599</v>
      </c>
      <c r="D801" s="17">
        <v>0.65405691317869197</v>
      </c>
      <c r="E801" s="17">
        <v>0.72710998389148096</v>
      </c>
      <c r="F801" s="17"/>
      <c r="G801" s="17">
        <v>0.74092195854779996</v>
      </c>
      <c r="H801" s="17">
        <v>0.77425633722354703</v>
      </c>
      <c r="I801" s="17">
        <v>0.74551134059262802</v>
      </c>
      <c r="J801" s="17">
        <v>0.69645632214421904</v>
      </c>
      <c r="K801" s="17">
        <v>0.60508946908559402</v>
      </c>
      <c r="L801" s="17">
        <v>0.59952612083766299</v>
      </c>
      <c r="M801" s="17"/>
      <c r="N801" s="17">
        <v>0.68229883186971896</v>
      </c>
      <c r="O801" s="17">
        <v>0.69690419477911203</v>
      </c>
      <c r="P801" s="17">
        <v>0.68139499152072303</v>
      </c>
      <c r="Q801" s="17">
        <v>0.70248716019901203</v>
      </c>
      <c r="R801" s="17"/>
      <c r="S801" s="17">
        <v>0.72227849456247095</v>
      </c>
      <c r="T801" s="17">
        <v>0.67621447096202103</v>
      </c>
      <c r="U801" s="17">
        <v>0.66862219034664505</v>
      </c>
      <c r="V801" s="17">
        <v>0.66805073503091195</v>
      </c>
      <c r="W801" s="17">
        <v>0.724466314825994</v>
      </c>
      <c r="X801" s="17">
        <v>0.71484389057351505</v>
      </c>
      <c r="Y801" s="17">
        <v>0.646684982453264</v>
      </c>
      <c r="Z801" s="17">
        <v>0.672226113962474</v>
      </c>
      <c r="AA801" s="17">
        <v>0.69950520808293803</v>
      </c>
      <c r="AB801" s="17">
        <v>0.69710447656275998</v>
      </c>
      <c r="AC801" s="17">
        <v>0.69330794438755605</v>
      </c>
      <c r="AD801" s="17">
        <v>0.68219864099755201</v>
      </c>
      <c r="AE801" s="17"/>
      <c r="AF801" s="17">
        <v>0.80522943564594296</v>
      </c>
      <c r="AG801" s="17">
        <v>0.700786748881566</v>
      </c>
      <c r="AH801" s="17">
        <v>0.65330815966768396</v>
      </c>
      <c r="AI801" s="17">
        <v>0.684601251402017</v>
      </c>
      <c r="AJ801" s="17">
        <v>0.70551093559033695</v>
      </c>
      <c r="AK801" s="17">
        <v>0.67250362882602499</v>
      </c>
      <c r="AL801" s="17">
        <v>0.72254928245695804</v>
      </c>
      <c r="AM801" s="17">
        <v>0.73000731791981699</v>
      </c>
      <c r="AN801" s="17">
        <v>0.610837018747722</v>
      </c>
      <c r="AO801" s="17">
        <v>0.68692511684995405</v>
      </c>
      <c r="AP801" s="17">
        <v>0.72883226411338597</v>
      </c>
      <c r="AQ801" s="17">
        <v>0.65287196835443295</v>
      </c>
      <c r="AR801" s="17">
        <v>0.69316530384856101</v>
      </c>
      <c r="AS801" s="17">
        <v>0.70372337977300903</v>
      </c>
      <c r="AT801" s="17">
        <v>0.67885859726563402</v>
      </c>
      <c r="AU801" s="17">
        <v>0.762001321640699</v>
      </c>
      <c r="AV801" s="17"/>
      <c r="AW801" s="17">
        <v>0.71560318534678502</v>
      </c>
      <c r="AX801" s="17">
        <v>0.65431948893068403</v>
      </c>
      <c r="AY801" s="17"/>
      <c r="AZ801" s="17">
        <v>0.76674074469865705</v>
      </c>
      <c r="BA801" s="17">
        <v>0.67426772162997795</v>
      </c>
      <c r="BB801" s="17"/>
      <c r="BC801" s="17">
        <v>0.753306030937136</v>
      </c>
      <c r="BD801" s="17">
        <v>0.64824335735930605</v>
      </c>
      <c r="BE801" s="17"/>
      <c r="BF801" s="17">
        <v>0.77438348477806895</v>
      </c>
      <c r="BG801" s="17">
        <v>0.68442032516160101</v>
      </c>
      <c r="BH801" s="17"/>
      <c r="BI801" s="17">
        <v>0.59783227571508302</v>
      </c>
      <c r="BJ801" s="17">
        <v>0.80140129931280002</v>
      </c>
      <c r="BK801" s="17">
        <v>0.63347813150917798</v>
      </c>
      <c r="BL801" s="17">
        <v>0.58630529560382205</v>
      </c>
      <c r="BM801" s="17">
        <v>0.76437327160889001</v>
      </c>
      <c r="BN801" s="17"/>
      <c r="BO801" s="17">
        <v>0.80828952613525096</v>
      </c>
      <c r="BP801" s="17">
        <v>0.64508821727069299</v>
      </c>
      <c r="BQ801" s="17">
        <v>0.67804497143795295</v>
      </c>
      <c r="BR801" s="17">
        <v>0.646724198675241</v>
      </c>
      <c r="BS801" s="17">
        <v>0.76373465720322697</v>
      </c>
      <c r="BT801" s="17">
        <v>0.59295934846550202</v>
      </c>
      <c r="BU801" s="17"/>
      <c r="BV801" s="17">
        <v>0.80741868988343302</v>
      </c>
      <c r="BW801" s="17">
        <v>0.79024066754286904</v>
      </c>
      <c r="BX801" s="17"/>
      <c r="BY801" s="17">
        <v>0.82741343041132298</v>
      </c>
      <c r="BZ801" s="17"/>
      <c r="CA801" s="17">
        <v>0.83411979480419995</v>
      </c>
      <c r="CB801" s="17"/>
      <c r="CC801" s="17">
        <v>0.823640324621421</v>
      </c>
    </row>
    <row r="802" spans="2:81" x14ac:dyDescent="0.3">
      <c r="B802" t="s">
        <v>193</v>
      </c>
      <c r="C802" s="17">
        <v>8.6792963679068899E-2</v>
      </c>
      <c r="D802" s="17">
        <v>8.8096214607308598E-2</v>
      </c>
      <c r="E802" s="17">
        <v>8.58627793870399E-2</v>
      </c>
      <c r="F802" s="17"/>
      <c r="G802" s="17">
        <v>5.0408833723310599E-2</v>
      </c>
      <c r="H802" s="17">
        <v>5.5608471500104402E-2</v>
      </c>
      <c r="I802" s="17">
        <v>6.8341549439200094E-2</v>
      </c>
      <c r="J802" s="17">
        <v>6.4423310437775202E-2</v>
      </c>
      <c r="K802" s="17">
        <v>0.13992577833088399</v>
      </c>
      <c r="L802" s="17">
        <v>0.13389723773807599</v>
      </c>
      <c r="M802" s="17"/>
      <c r="N802" s="17">
        <v>9.8008962885679798E-2</v>
      </c>
      <c r="O802" s="17">
        <v>7.4687363444172594E-2</v>
      </c>
      <c r="P802" s="17">
        <v>9.6491901082995504E-2</v>
      </c>
      <c r="Q802" s="17">
        <v>7.7630625598872294E-2</v>
      </c>
      <c r="R802" s="17"/>
      <c r="S802" s="17">
        <v>8.3032156558224504E-2</v>
      </c>
      <c r="T802" s="17">
        <v>0.120821734166078</v>
      </c>
      <c r="U802" s="17">
        <v>9.3568504474664901E-2</v>
      </c>
      <c r="V802" s="17">
        <v>9.5808419432880501E-2</v>
      </c>
      <c r="W802" s="17">
        <v>4.76953955874913E-2</v>
      </c>
      <c r="X802" s="17">
        <v>5.0337762598036198E-2</v>
      </c>
      <c r="Y802" s="17">
        <v>8.3045460225319001E-2</v>
      </c>
      <c r="Z802" s="17">
        <v>0.146630592458148</v>
      </c>
      <c r="AA802" s="17">
        <v>5.9590700276577702E-2</v>
      </c>
      <c r="AB802" s="17">
        <v>0.11544494514902</v>
      </c>
      <c r="AC802" s="17">
        <v>6.1960694868891497E-2</v>
      </c>
      <c r="AD802" s="17">
        <v>9.7626577008775903E-2</v>
      </c>
      <c r="AE802" s="17"/>
      <c r="AF802" s="17">
        <v>0.104423181261926</v>
      </c>
      <c r="AG802" s="17">
        <v>5.15146725982044E-2</v>
      </c>
      <c r="AH802" s="17">
        <v>7.1612348670294604E-2</v>
      </c>
      <c r="AI802" s="17">
        <v>6.0285746136705301E-2</v>
      </c>
      <c r="AJ802" s="17">
        <v>8.38467399171762E-2</v>
      </c>
      <c r="AK802" s="17">
        <v>0.10364067116200799</v>
      </c>
      <c r="AL802" s="17">
        <v>6.5549028385425895E-2</v>
      </c>
      <c r="AM802" s="17">
        <v>7.8616778322985706E-2</v>
      </c>
      <c r="AN802" s="17">
        <v>0.13509215452104201</v>
      </c>
      <c r="AO802" s="17">
        <v>0.105172663074284</v>
      </c>
      <c r="AP802" s="17">
        <v>0.1071919343739</v>
      </c>
      <c r="AQ802" s="17">
        <v>0.116749138529902</v>
      </c>
      <c r="AR802" s="17">
        <v>7.6300185872946194E-2</v>
      </c>
      <c r="AS802" s="17">
        <v>6.1119175678356799E-2</v>
      </c>
      <c r="AT802" s="17">
        <v>0.106129084230755</v>
      </c>
      <c r="AU802" s="17">
        <v>6.8438481452236105E-2</v>
      </c>
      <c r="AV802" s="17"/>
      <c r="AW802" s="17">
        <v>8.0673327901547298E-2</v>
      </c>
      <c r="AX802" s="17">
        <v>9.5264216703584204E-2</v>
      </c>
      <c r="AY802" s="17"/>
      <c r="AZ802" s="17">
        <v>6.9803913337188495E-2</v>
      </c>
      <c r="BA802" s="17">
        <v>9.0576776375304202E-2</v>
      </c>
      <c r="BB802" s="17"/>
      <c r="BC802" s="17">
        <v>6.6949448981291806E-2</v>
      </c>
      <c r="BD802" s="17">
        <v>0.10069396074786</v>
      </c>
      <c r="BE802" s="17"/>
      <c r="BF802" s="17">
        <v>5.6063298517846701E-2</v>
      </c>
      <c r="BG802" s="17">
        <v>8.9262328450805895E-2</v>
      </c>
      <c r="BH802" s="17"/>
      <c r="BI802" s="17">
        <v>0.14404205330123701</v>
      </c>
      <c r="BJ802" s="17">
        <v>4.4878781575556699E-2</v>
      </c>
      <c r="BK802" s="17">
        <v>7.8675885448749205E-2</v>
      </c>
      <c r="BL802" s="17">
        <v>0.141781830784317</v>
      </c>
      <c r="BM802" s="17">
        <v>6.9217676073289006E-2</v>
      </c>
      <c r="BN802" s="17"/>
      <c r="BO802" s="17">
        <v>4.8867066718471998E-2</v>
      </c>
      <c r="BP802" s="17">
        <v>0.117253777673787</v>
      </c>
      <c r="BQ802" s="17">
        <v>8.8817945711673105E-2</v>
      </c>
      <c r="BR802" s="17">
        <v>0.129204268353666</v>
      </c>
      <c r="BS802" s="17">
        <v>4.0783657194437398E-2</v>
      </c>
      <c r="BT802" s="17">
        <v>7.4622647806786901E-2</v>
      </c>
      <c r="BU802" s="17"/>
      <c r="BV802" s="17">
        <v>4.8531764127136397E-2</v>
      </c>
      <c r="BW802" s="17">
        <v>3.8103487095067001E-2</v>
      </c>
      <c r="BX802" s="17"/>
      <c r="BY802" s="17">
        <v>2.8231040183503999E-2</v>
      </c>
      <c r="BZ802" s="17"/>
      <c r="CA802" s="17">
        <v>3.4704710607499599E-2</v>
      </c>
      <c r="CB802" s="17"/>
      <c r="CC802" s="17">
        <v>4.2050855254729597E-2</v>
      </c>
    </row>
    <row r="803" spans="2:81" x14ac:dyDescent="0.3">
      <c r="B803" t="s">
        <v>194</v>
      </c>
      <c r="C803" s="17">
        <v>0.60431887799851702</v>
      </c>
      <c r="D803" s="17">
        <v>0.56596069857138398</v>
      </c>
      <c r="E803" s="17">
        <v>0.64124720450444095</v>
      </c>
      <c r="F803" s="17"/>
      <c r="G803" s="17">
        <v>0.69051312482448901</v>
      </c>
      <c r="H803" s="17">
        <v>0.71864786572344297</v>
      </c>
      <c r="I803" s="17">
        <v>0.67716979115342801</v>
      </c>
      <c r="J803" s="17">
        <v>0.63203301170644399</v>
      </c>
      <c r="K803" s="17">
        <v>0.46516369075470998</v>
      </c>
      <c r="L803" s="17">
        <v>0.465628883099587</v>
      </c>
      <c r="M803" s="17"/>
      <c r="N803" s="17">
        <v>0.58428986898403901</v>
      </c>
      <c r="O803" s="17">
        <v>0.62221683133493999</v>
      </c>
      <c r="P803" s="17">
        <v>0.58490309043772803</v>
      </c>
      <c r="Q803" s="17">
        <v>0.62485653460014001</v>
      </c>
      <c r="R803" s="17"/>
      <c r="S803" s="17">
        <v>0.63924633800424602</v>
      </c>
      <c r="T803" s="17">
        <v>0.55539273679594303</v>
      </c>
      <c r="U803" s="17">
        <v>0.57505368587198002</v>
      </c>
      <c r="V803" s="17">
        <v>0.57224231559803196</v>
      </c>
      <c r="W803" s="17">
        <v>0.67677091923850297</v>
      </c>
      <c r="X803" s="17">
        <v>0.66450612797547903</v>
      </c>
      <c r="Y803" s="17">
        <v>0.563639522227945</v>
      </c>
      <c r="Z803" s="17">
        <v>0.52559552150432598</v>
      </c>
      <c r="AA803" s="17">
        <v>0.63991450780635994</v>
      </c>
      <c r="AB803" s="17">
        <v>0.58165953141374105</v>
      </c>
      <c r="AC803" s="17">
        <v>0.63134724951866406</v>
      </c>
      <c r="AD803" s="17">
        <v>0.58457206398877604</v>
      </c>
      <c r="AE803" s="17"/>
      <c r="AF803" s="17">
        <v>0.700806254384018</v>
      </c>
      <c r="AG803" s="17">
        <v>0.64927207628336203</v>
      </c>
      <c r="AH803" s="17">
        <v>0.58169581099738898</v>
      </c>
      <c r="AI803" s="17">
        <v>0.62431550526531199</v>
      </c>
      <c r="AJ803" s="17">
        <v>0.621664195673161</v>
      </c>
      <c r="AK803" s="17">
        <v>0.56886295766401596</v>
      </c>
      <c r="AL803" s="17">
        <v>0.65700025407153195</v>
      </c>
      <c r="AM803" s="17">
        <v>0.65139053959683102</v>
      </c>
      <c r="AN803" s="17">
        <v>0.47574486422668</v>
      </c>
      <c r="AO803" s="17">
        <v>0.58175245377566998</v>
      </c>
      <c r="AP803" s="17">
        <v>0.62164032973948702</v>
      </c>
      <c r="AQ803" s="17">
        <v>0.53612282982453097</v>
      </c>
      <c r="AR803" s="17">
        <v>0.61686511797561505</v>
      </c>
      <c r="AS803" s="17">
        <v>0.64260420409465202</v>
      </c>
      <c r="AT803" s="17">
        <v>0.57272951303487896</v>
      </c>
      <c r="AU803" s="17">
        <v>0.69356284018846304</v>
      </c>
      <c r="AV803" s="17"/>
      <c r="AW803" s="17">
        <v>0.634929857445238</v>
      </c>
      <c r="AX803" s="17">
        <v>0.55905527222710005</v>
      </c>
      <c r="AY803" s="17"/>
      <c r="AZ803" s="17">
        <v>0.696936831361468</v>
      </c>
      <c r="BA803" s="17">
        <v>0.58369094525467402</v>
      </c>
      <c r="BB803" s="17"/>
      <c r="BC803" s="17">
        <v>0.68635658195584404</v>
      </c>
      <c r="BD803" s="17">
        <v>0.54754939661144597</v>
      </c>
      <c r="BE803" s="17"/>
      <c r="BF803" s="17">
        <v>0.71832018626022198</v>
      </c>
      <c r="BG803" s="17">
        <v>0.59515799671079594</v>
      </c>
      <c r="BH803" s="17"/>
      <c r="BI803" s="17">
        <v>0.45379022241384598</v>
      </c>
      <c r="BJ803" s="17">
        <v>0.75652251773724299</v>
      </c>
      <c r="BK803" s="17">
        <v>0.55480224606042905</v>
      </c>
      <c r="BL803" s="17">
        <v>0.444523464819505</v>
      </c>
      <c r="BM803" s="17">
        <v>0.69515559553560102</v>
      </c>
      <c r="BN803" s="17"/>
      <c r="BO803" s="17">
        <v>0.75942245941677899</v>
      </c>
      <c r="BP803" s="17">
        <v>0.52783443959690601</v>
      </c>
      <c r="BQ803" s="17">
        <v>0.58922702572628005</v>
      </c>
      <c r="BR803" s="17">
        <v>0.51751993032157495</v>
      </c>
      <c r="BS803" s="17">
        <v>0.72295100000878998</v>
      </c>
      <c r="BT803" s="17">
        <v>0.51833670065871496</v>
      </c>
      <c r="BU803" s="17"/>
      <c r="BV803" s="17">
        <v>0.75888692575629602</v>
      </c>
      <c r="BW803" s="17">
        <v>0.75213718044780198</v>
      </c>
      <c r="BX803" s="17"/>
      <c r="BY803" s="17">
        <v>0.79918239022781901</v>
      </c>
      <c r="BZ803" s="17"/>
      <c r="CA803" s="17">
        <v>0.79941508419670004</v>
      </c>
      <c r="CB803" s="17"/>
      <c r="CC803" s="17">
        <v>0.78158946936669205</v>
      </c>
    </row>
    <row r="804" spans="2:81" x14ac:dyDescent="0.3">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c r="CC804" s="17"/>
    </row>
    <row r="805" spans="2:81" x14ac:dyDescent="0.3">
      <c r="B805" s="6" t="s">
        <v>331</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c r="CC805" s="17"/>
    </row>
    <row r="806" spans="2:81" x14ac:dyDescent="0.3">
      <c r="B806" s="24" t="s">
        <v>94</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row>
    <row r="807" spans="2:81" x14ac:dyDescent="0.3">
      <c r="B807" t="s">
        <v>230</v>
      </c>
      <c r="C807" s="17">
        <v>0.33565935541940101</v>
      </c>
      <c r="D807" s="17">
        <v>0.34719100239098399</v>
      </c>
      <c r="E807" s="17">
        <v>0.32281485640143898</v>
      </c>
      <c r="F807" s="17"/>
      <c r="G807" s="17">
        <v>0.41170791721162803</v>
      </c>
      <c r="H807" s="17">
        <v>0.37639152177509599</v>
      </c>
      <c r="I807" s="17">
        <v>0.37495329460867199</v>
      </c>
      <c r="J807" s="17">
        <v>0.381659428091776</v>
      </c>
      <c r="K807" s="17">
        <v>0.27138514365737099</v>
      </c>
      <c r="L807" s="17">
        <v>0.22575526809254201</v>
      </c>
      <c r="M807" s="17"/>
      <c r="N807" s="17">
        <v>0.32544293497246601</v>
      </c>
      <c r="O807" s="17">
        <v>0.326843298738968</v>
      </c>
      <c r="P807" s="17">
        <v>0.34389767771507301</v>
      </c>
      <c r="Q807" s="17">
        <v>0.34715906696022902</v>
      </c>
      <c r="R807" s="17"/>
      <c r="S807" s="17">
        <v>0.38787579438035003</v>
      </c>
      <c r="T807" s="17">
        <v>0.30506302863662699</v>
      </c>
      <c r="U807" s="17">
        <v>0.27864781592316901</v>
      </c>
      <c r="V807" s="17">
        <v>0.310838062223531</v>
      </c>
      <c r="W807" s="17">
        <v>0.29153360226206398</v>
      </c>
      <c r="X807" s="17">
        <v>0.37083496079376599</v>
      </c>
      <c r="Y807" s="17">
        <v>0.28894660404260902</v>
      </c>
      <c r="Z807" s="17">
        <v>0.299506868857083</v>
      </c>
      <c r="AA807" s="17">
        <v>0.38361550459523602</v>
      </c>
      <c r="AB807" s="17">
        <v>0.378000167021946</v>
      </c>
      <c r="AC807" s="17">
        <v>0.352906432004502</v>
      </c>
      <c r="AD807" s="17">
        <v>0.28936604192014898</v>
      </c>
      <c r="AE807" s="17"/>
      <c r="AF807" s="17">
        <v>0.579989803466469</v>
      </c>
      <c r="AG807" s="17">
        <v>0.38797127644017898</v>
      </c>
      <c r="AH807" s="17">
        <v>0.33695659716673598</v>
      </c>
      <c r="AI807" s="17">
        <v>0.34364308078760802</v>
      </c>
      <c r="AJ807" s="17">
        <v>0.38153802289430699</v>
      </c>
      <c r="AK807" s="17">
        <v>0.27630264011626898</v>
      </c>
      <c r="AL807" s="17">
        <v>0.31999385526389801</v>
      </c>
      <c r="AM807" s="17">
        <v>0.35482238265567601</v>
      </c>
      <c r="AN807" s="17">
        <v>0.240314160983747</v>
      </c>
      <c r="AO807" s="17">
        <v>0.37810864802087402</v>
      </c>
      <c r="AP807" s="17">
        <v>0.32617787885763899</v>
      </c>
      <c r="AQ807" s="17">
        <v>0.34480907973284503</v>
      </c>
      <c r="AR807" s="17">
        <v>0.41879790892128699</v>
      </c>
      <c r="AS807" s="17">
        <v>0.35764501875244398</v>
      </c>
      <c r="AT807" s="17">
        <v>0.270285354064011</v>
      </c>
      <c r="AU807" s="17">
        <v>0.39009850327715601</v>
      </c>
      <c r="AV807" s="17"/>
      <c r="AW807" s="17">
        <v>0.33710526524981999</v>
      </c>
      <c r="AX807" s="17">
        <v>0.33348160281785399</v>
      </c>
      <c r="AY807" s="17"/>
      <c r="AZ807" s="17">
        <v>0.39463285071098297</v>
      </c>
      <c r="BA807" s="17">
        <v>0.32252473896143602</v>
      </c>
      <c r="BB807" s="17"/>
      <c r="BC807" s="17">
        <v>0.400724588174735</v>
      </c>
      <c r="BD807" s="17">
        <v>0.29173868205813902</v>
      </c>
      <c r="BE807" s="17"/>
      <c r="BF807" s="17">
        <v>0.41124652401879602</v>
      </c>
      <c r="BG807" s="17">
        <v>0.32958534548940599</v>
      </c>
      <c r="BH807" s="17"/>
      <c r="BI807" s="17">
        <v>0.23136036136000299</v>
      </c>
      <c r="BJ807" s="17">
        <v>0.37633731140714599</v>
      </c>
      <c r="BK807" s="17">
        <v>0.307445903327626</v>
      </c>
      <c r="BL807" s="17">
        <v>0.327108132980998</v>
      </c>
      <c r="BM807" s="17">
        <v>0.36575063548453002</v>
      </c>
      <c r="BN807" s="17"/>
      <c r="BO807" s="17">
        <v>0.37828759024828301</v>
      </c>
      <c r="BP807" s="17">
        <v>0.26873223497686</v>
      </c>
      <c r="BQ807" s="17">
        <v>0.329619817326463</v>
      </c>
      <c r="BR807" s="17">
        <v>0.33237747883670699</v>
      </c>
      <c r="BS807" s="17">
        <v>0.40648537682913399</v>
      </c>
      <c r="BT807" s="17">
        <v>0.26620102223088998</v>
      </c>
      <c r="BU807" s="17"/>
      <c r="BV807" s="17">
        <v>0.36617470944501401</v>
      </c>
      <c r="BW807" s="17">
        <v>0.39518618900489699</v>
      </c>
      <c r="BX807" s="17"/>
      <c r="BY807" s="17">
        <v>0.34830712205985098</v>
      </c>
      <c r="BZ807" s="17"/>
      <c r="CA807" s="17">
        <v>0.39937545222038601</v>
      </c>
      <c r="CB807" s="17"/>
      <c r="CC807" s="17">
        <v>0.36328425323755298</v>
      </c>
    </row>
    <row r="808" spans="2:81" x14ac:dyDescent="0.3">
      <c r="B808" t="s">
        <v>231</v>
      </c>
      <c r="C808" s="17">
        <v>0.45272350590710198</v>
      </c>
      <c r="D808" s="17">
        <v>0.42656172742580301</v>
      </c>
      <c r="E808" s="17">
        <v>0.47901842324022897</v>
      </c>
      <c r="F808" s="17"/>
      <c r="G808" s="17">
        <v>0.379991997053998</v>
      </c>
      <c r="H808" s="17">
        <v>0.413541566650385</v>
      </c>
      <c r="I808" s="17">
        <v>0.46101992482908999</v>
      </c>
      <c r="J808" s="17">
        <v>0.42280623543039397</v>
      </c>
      <c r="K808" s="17">
        <v>0.48279633885561701</v>
      </c>
      <c r="L808" s="17">
        <v>0.530479263730677</v>
      </c>
      <c r="M808" s="17"/>
      <c r="N808" s="17">
        <v>0.474108924920843</v>
      </c>
      <c r="O808" s="17">
        <v>0.46444981933970902</v>
      </c>
      <c r="P808" s="17">
        <v>0.45529868882207802</v>
      </c>
      <c r="Q808" s="17">
        <v>0.41492859248117903</v>
      </c>
      <c r="R808" s="17"/>
      <c r="S808" s="17">
        <v>0.42694850094368297</v>
      </c>
      <c r="T808" s="17">
        <v>0.489431862281696</v>
      </c>
      <c r="U808" s="17">
        <v>0.51864915138590795</v>
      </c>
      <c r="V808" s="17">
        <v>0.48796179523289401</v>
      </c>
      <c r="W808" s="17">
        <v>0.494803167664434</v>
      </c>
      <c r="X808" s="17">
        <v>0.35561403534192598</v>
      </c>
      <c r="Y808" s="17">
        <v>0.47766894646798902</v>
      </c>
      <c r="Z808" s="17">
        <v>0.441657563273051</v>
      </c>
      <c r="AA808" s="17">
        <v>0.45015745562562598</v>
      </c>
      <c r="AB808" s="17">
        <v>0.44153774963424303</v>
      </c>
      <c r="AC808" s="17">
        <v>0.38975255203405401</v>
      </c>
      <c r="AD808" s="17">
        <v>0.42127411032634199</v>
      </c>
      <c r="AE808" s="17"/>
      <c r="AF808" s="17">
        <v>0.31558701527160499</v>
      </c>
      <c r="AG808" s="17">
        <v>0.35687872902288498</v>
      </c>
      <c r="AH808" s="17">
        <v>0.41060054436732002</v>
      </c>
      <c r="AI808" s="17">
        <v>0.38531645205043802</v>
      </c>
      <c r="AJ808" s="17">
        <v>0.41367070851760501</v>
      </c>
      <c r="AK808" s="17">
        <v>0.52336381087058403</v>
      </c>
      <c r="AL808" s="17">
        <v>0.48281032114414202</v>
      </c>
      <c r="AM808" s="17">
        <v>0.43228873059241002</v>
      </c>
      <c r="AN808" s="17">
        <v>0.50149999815901802</v>
      </c>
      <c r="AO808" s="17">
        <v>0.39568209333627502</v>
      </c>
      <c r="AP808" s="17">
        <v>0.487295401329356</v>
      </c>
      <c r="AQ808" s="17">
        <v>0.43998362647315897</v>
      </c>
      <c r="AR808" s="17">
        <v>0.43091467266333799</v>
      </c>
      <c r="AS808" s="17">
        <v>0.45643071337805002</v>
      </c>
      <c r="AT808" s="17">
        <v>0.48507778449920502</v>
      </c>
      <c r="AU808" s="17">
        <v>0.51175027139692097</v>
      </c>
      <c r="AV808" s="17"/>
      <c r="AW808" s="17">
        <v>0.46589461536920201</v>
      </c>
      <c r="AX808" s="17">
        <v>0.43317012287672901</v>
      </c>
      <c r="AY808" s="17"/>
      <c r="AZ808" s="17">
        <v>0.41489549373290002</v>
      </c>
      <c r="BA808" s="17">
        <v>0.46114858617102</v>
      </c>
      <c r="BB808" s="17"/>
      <c r="BC808" s="17">
        <v>0.41292618318844598</v>
      </c>
      <c r="BD808" s="17">
        <v>0.48211185090376901</v>
      </c>
      <c r="BE808" s="17"/>
      <c r="BF808" s="17">
        <v>0.41461934877474899</v>
      </c>
      <c r="BG808" s="17">
        <v>0.45578546778614298</v>
      </c>
      <c r="BH808" s="17"/>
      <c r="BI808" s="17">
        <v>0.497107813953929</v>
      </c>
      <c r="BJ808" s="17">
        <v>0.48128091145597202</v>
      </c>
      <c r="BK808" s="17">
        <v>0.51482589694837899</v>
      </c>
      <c r="BL808" s="17">
        <v>0.39724902180727401</v>
      </c>
      <c r="BM808" s="17">
        <v>0.421432917169905</v>
      </c>
      <c r="BN808" s="17"/>
      <c r="BO808" s="17">
        <v>0.468066965601315</v>
      </c>
      <c r="BP808" s="17">
        <v>0.484212221101542</v>
      </c>
      <c r="BQ808" s="17">
        <v>0.49867676492922203</v>
      </c>
      <c r="BR808" s="17">
        <v>0.43041174518907099</v>
      </c>
      <c r="BS808" s="17">
        <v>0.37462323351524501</v>
      </c>
      <c r="BT808" s="17">
        <v>0.49052795188484899</v>
      </c>
      <c r="BU808" s="17"/>
      <c r="BV808" s="17">
        <v>0.48816762537470498</v>
      </c>
      <c r="BW808" s="17">
        <v>0.468507920032257</v>
      </c>
      <c r="BX808" s="17"/>
      <c r="BY808" s="17">
        <v>0.492651153376572</v>
      </c>
      <c r="BZ808" s="17"/>
      <c r="CA808" s="17">
        <v>0.47467335610871503</v>
      </c>
      <c r="CB808" s="17"/>
      <c r="CC808" s="17">
        <v>0.50191225497499903</v>
      </c>
    </row>
    <row r="809" spans="2:81" x14ac:dyDescent="0.3">
      <c r="B809" t="s">
        <v>232</v>
      </c>
      <c r="C809" s="17">
        <v>0.13543367436203299</v>
      </c>
      <c r="D809" s="17">
        <v>0.14640391413371701</v>
      </c>
      <c r="E809" s="17">
        <v>0.12525634592496701</v>
      </c>
      <c r="F809" s="17"/>
      <c r="G809" s="17">
        <v>0.10728950204458799</v>
      </c>
      <c r="H809" s="17">
        <v>0.15092780971206901</v>
      </c>
      <c r="I809" s="17">
        <v>0.108759098292932</v>
      </c>
      <c r="J809" s="17">
        <v>0.12514537795609501</v>
      </c>
      <c r="K809" s="17">
        <v>0.14276731019178099</v>
      </c>
      <c r="L809" s="17">
        <v>0.166663956015763</v>
      </c>
      <c r="M809" s="17"/>
      <c r="N809" s="17">
        <v>0.136964707336276</v>
      </c>
      <c r="O809" s="17">
        <v>0.13701583287893199</v>
      </c>
      <c r="P809" s="17">
        <v>0.112142137583714</v>
      </c>
      <c r="Q809" s="17">
        <v>0.15371852179644999</v>
      </c>
      <c r="R809" s="17"/>
      <c r="S809" s="17">
        <v>0.12097217755098499</v>
      </c>
      <c r="T809" s="17">
        <v>0.122990814061578</v>
      </c>
      <c r="U809" s="17">
        <v>0.14751285485479401</v>
      </c>
      <c r="V809" s="17">
        <v>0.12505542775933101</v>
      </c>
      <c r="W809" s="17">
        <v>0.13809446913850201</v>
      </c>
      <c r="X809" s="17">
        <v>0.17931240321087999</v>
      </c>
      <c r="Y809" s="17">
        <v>0.137678396276503</v>
      </c>
      <c r="Z809" s="17">
        <v>0.12272030752094901</v>
      </c>
      <c r="AA809" s="17">
        <v>0.106715946687053</v>
      </c>
      <c r="AB809" s="17">
        <v>0.121953402889004</v>
      </c>
      <c r="AC809" s="17">
        <v>0.179702880726157</v>
      </c>
      <c r="AD809" s="17">
        <v>0.20118792978019401</v>
      </c>
      <c r="AE809" s="17"/>
      <c r="AF809" s="17">
        <v>0.104423181261926</v>
      </c>
      <c r="AG809" s="17">
        <v>0.15480784185885901</v>
      </c>
      <c r="AH809" s="17">
        <v>0.144050973592737</v>
      </c>
      <c r="AI809" s="17">
        <v>0.125193568669938</v>
      </c>
      <c r="AJ809" s="17">
        <v>0.13569240882814301</v>
      </c>
      <c r="AK809" s="17">
        <v>0.14887584346883601</v>
      </c>
      <c r="AL809" s="17">
        <v>0.13302875418774099</v>
      </c>
      <c r="AM809" s="17">
        <v>0.126144101653273</v>
      </c>
      <c r="AN809" s="17">
        <v>0.19315123205181201</v>
      </c>
      <c r="AO809" s="17">
        <v>0.15413523252164199</v>
      </c>
      <c r="AP809" s="17">
        <v>0.117778970723506</v>
      </c>
      <c r="AQ809" s="17">
        <v>0.143162891871569</v>
      </c>
      <c r="AR809" s="17">
        <v>0.11258066559094999</v>
      </c>
      <c r="AS809" s="17">
        <v>6.5577467095107894E-2</v>
      </c>
      <c r="AT809" s="17">
        <v>0.165434733732158</v>
      </c>
      <c r="AU809" s="17">
        <v>7.1798303975013897E-2</v>
      </c>
      <c r="AV809" s="17"/>
      <c r="AW809" s="17">
        <v>0.130540735850386</v>
      </c>
      <c r="AX809" s="17">
        <v>0.142475294403657</v>
      </c>
      <c r="AY809" s="17"/>
      <c r="AZ809" s="17">
        <v>0.108783641851928</v>
      </c>
      <c r="BA809" s="17">
        <v>0.14136918749181901</v>
      </c>
      <c r="BB809" s="17"/>
      <c r="BC809" s="17">
        <v>0.115497677724994</v>
      </c>
      <c r="BD809" s="17">
        <v>0.14760825384208301</v>
      </c>
      <c r="BE809" s="17"/>
      <c r="BF809" s="17">
        <v>0.14101383371427401</v>
      </c>
      <c r="BG809" s="17">
        <v>0.13498526567118699</v>
      </c>
      <c r="BH809" s="17"/>
      <c r="BI809" s="17">
        <v>0.179969717043898</v>
      </c>
      <c r="BJ809" s="17">
        <v>9.0166877511087401E-2</v>
      </c>
      <c r="BK809" s="17">
        <v>0.12769922284719701</v>
      </c>
      <c r="BL809" s="17">
        <v>0.170255922553361</v>
      </c>
      <c r="BM809" s="17">
        <v>0.167290802303071</v>
      </c>
      <c r="BN809" s="17"/>
      <c r="BO809" s="17">
        <v>0.10801046450820299</v>
      </c>
      <c r="BP809" s="17">
        <v>0.15329789122430201</v>
      </c>
      <c r="BQ809" s="17">
        <v>0.117529341665916</v>
      </c>
      <c r="BR809" s="17">
        <v>0.16412916841483299</v>
      </c>
      <c r="BS809" s="17">
        <v>0.14678847216396801</v>
      </c>
      <c r="BT809" s="17">
        <v>0.13286371115922799</v>
      </c>
      <c r="BU809" s="17"/>
      <c r="BV809" s="17">
        <v>0.100788421991391</v>
      </c>
      <c r="BW809" s="17">
        <v>7.0466785688706596E-2</v>
      </c>
      <c r="BX809" s="17"/>
      <c r="BY809" s="17">
        <v>9.6361760011145201E-2</v>
      </c>
      <c r="BZ809" s="17"/>
      <c r="CA809" s="17">
        <v>7.80769969914233E-2</v>
      </c>
      <c r="CB809" s="17"/>
      <c r="CC809" s="17">
        <v>8.7445022148575996E-2</v>
      </c>
    </row>
    <row r="810" spans="2:81" x14ac:dyDescent="0.3">
      <c r="B810" t="s">
        <v>233</v>
      </c>
      <c r="C810" s="17">
        <v>3.8769129014229797E-2</v>
      </c>
      <c r="D810" s="17">
        <v>4.2641801542715997E-2</v>
      </c>
      <c r="E810" s="17">
        <v>3.51407068513628E-2</v>
      </c>
      <c r="F810" s="17"/>
      <c r="G810" s="17">
        <v>5.0256866654702401E-2</v>
      </c>
      <c r="H810" s="17">
        <v>3.4191688963543902E-2</v>
      </c>
      <c r="I810" s="17">
        <v>3.1145169641229101E-2</v>
      </c>
      <c r="J810" s="17">
        <v>2.60964834435795E-2</v>
      </c>
      <c r="K810" s="17">
        <v>4.5511630998905601E-2</v>
      </c>
      <c r="L810" s="17">
        <v>4.67460647697647E-2</v>
      </c>
      <c r="M810" s="17"/>
      <c r="N810" s="17">
        <v>3.77465047210312E-2</v>
      </c>
      <c r="O810" s="17">
        <v>3.7853679305132698E-2</v>
      </c>
      <c r="P810" s="17">
        <v>4.3095425768759299E-2</v>
      </c>
      <c r="Q810" s="17">
        <v>3.73267512907818E-2</v>
      </c>
      <c r="R810" s="17"/>
      <c r="S810" s="17">
        <v>2.3672409822040101E-2</v>
      </c>
      <c r="T810" s="17">
        <v>5.1882075710107597E-2</v>
      </c>
      <c r="U810" s="17">
        <v>2.9597872504555901E-2</v>
      </c>
      <c r="V810" s="17">
        <v>3.2630274361693697E-2</v>
      </c>
      <c r="W810" s="17">
        <v>3.5419383371611803E-2</v>
      </c>
      <c r="X810" s="17">
        <v>5.1324155804925102E-2</v>
      </c>
      <c r="Y810" s="17">
        <v>4.2689582378846999E-2</v>
      </c>
      <c r="Z810" s="17">
        <v>8.8469615867460896E-2</v>
      </c>
      <c r="AA810" s="17">
        <v>2.3072714486581599E-2</v>
      </c>
      <c r="AB810" s="17">
        <v>3.8452886201247503E-2</v>
      </c>
      <c r="AC810" s="17">
        <v>5.3013056099424603E-2</v>
      </c>
      <c r="AD810" s="17">
        <v>2.3737393664198699E-2</v>
      </c>
      <c r="AE810" s="17"/>
      <c r="AF810" s="17">
        <v>0</v>
      </c>
      <c r="AG810" s="17">
        <v>7.0316414147025497E-2</v>
      </c>
      <c r="AH810" s="17">
        <v>5.1725250894073302E-2</v>
      </c>
      <c r="AI810" s="17">
        <v>6.1096064422774599E-2</v>
      </c>
      <c r="AJ810" s="17">
        <v>3.4087513737770699E-2</v>
      </c>
      <c r="AK810" s="17">
        <v>2.3883012839777201E-2</v>
      </c>
      <c r="AL810" s="17">
        <v>1.9388910876129799E-2</v>
      </c>
      <c r="AM810" s="17">
        <v>4.7592431827187399E-2</v>
      </c>
      <c r="AN810" s="17">
        <v>3.11302611037759E-2</v>
      </c>
      <c r="AO810" s="17">
        <v>5.5021127418435199E-2</v>
      </c>
      <c r="AP810" s="17">
        <v>3.7042008064258801E-2</v>
      </c>
      <c r="AQ810" s="17">
        <v>4.14634419145452E-2</v>
      </c>
      <c r="AR810" s="17">
        <v>2.7724916022676498E-2</v>
      </c>
      <c r="AS810" s="17">
        <v>8.1197547878321605E-2</v>
      </c>
      <c r="AT810" s="17">
        <v>6.3049188613502602E-2</v>
      </c>
      <c r="AU810" s="17">
        <v>1.8074539173785101E-2</v>
      </c>
      <c r="AV810" s="17"/>
      <c r="AW810" s="17">
        <v>3.8044104126878697E-2</v>
      </c>
      <c r="AX810" s="17">
        <v>4.0104914339324102E-2</v>
      </c>
      <c r="AY810" s="17"/>
      <c r="AZ810" s="17">
        <v>4.7390147459786203E-2</v>
      </c>
      <c r="BA810" s="17">
        <v>3.6849049999079501E-2</v>
      </c>
      <c r="BB810" s="17"/>
      <c r="BC810" s="17">
        <v>3.83232296001609E-2</v>
      </c>
      <c r="BD810" s="17">
        <v>3.7893484964360999E-2</v>
      </c>
      <c r="BE810" s="17"/>
      <c r="BF810" s="17">
        <v>1.2643710943046E-2</v>
      </c>
      <c r="BG810" s="17">
        <v>4.0868507145863098E-2</v>
      </c>
      <c r="BH810" s="17"/>
      <c r="BI810" s="17">
        <v>6.4240449004285702E-2</v>
      </c>
      <c r="BJ810" s="17">
        <v>3.2751739339010703E-2</v>
      </c>
      <c r="BK810" s="17">
        <v>1.7570289209167301E-2</v>
      </c>
      <c r="BL810" s="17">
        <v>5.0987647300632898E-2</v>
      </c>
      <c r="BM810" s="17">
        <v>2.9555874319888799E-2</v>
      </c>
      <c r="BN810" s="17"/>
      <c r="BO810" s="17">
        <v>3.1824971865828597E-2</v>
      </c>
      <c r="BP810" s="17">
        <v>6.3862330129342199E-2</v>
      </c>
      <c r="BQ810" s="17">
        <v>2.55039192027171E-2</v>
      </c>
      <c r="BR810" s="17">
        <v>4.4313102133568802E-2</v>
      </c>
      <c r="BS810" s="17">
        <v>3.5944519639574297E-2</v>
      </c>
      <c r="BT810" s="17">
        <v>3.2125614599541497E-2</v>
      </c>
      <c r="BU810" s="17"/>
      <c r="BV810" s="17">
        <v>3.1503712544986101E-2</v>
      </c>
      <c r="BW810" s="17">
        <v>3.5066491443534499E-2</v>
      </c>
      <c r="BX810" s="17"/>
      <c r="BY810" s="17">
        <v>3.8443005009003599E-2</v>
      </c>
      <c r="BZ810" s="17"/>
      <c r="CA810" s="17">
        <v>2.7849418009881201E-2</v>
      </c>
      <c r="CB810" s="17"/>
      <c r="CC810" s="17">
        <v>2.65204086674144E-2</v>
      </c>
    </row>
    <row r="811" spans="2:81" x14ac:dyDescent="0.3">
      <c r="B811" t="s">
        <v>234</v>
      </c>
      <c r="C811" s="17">
        <v>1.0758956554014499E-2</v>
      </c>
      <c r="D811" s="17">
        <v>1.3948209342649899E-2</v>
      </c>
      <c r="E811" s="17">
        <v>7.6873577511867002E-3</v>
      </c>
      <c r="F811" s="17"/>
      <c r="G811" s="17">
        <v>1.13609784103826E-2</v>
      </c>
      <c r="H811" s="17">
        <v>7.06180495460301E-3</v>
      </c>
      <c r="I811" s="17">
        <v>3.6810773388212099E-3</v>
      </c>
      <c r="J811" s="17">
        <v>1.37714335373739E-2</v>
      </c>
      <c r="K811" s="17">
        <v>2.5276698945937499E-2</v>
      </c>
      <c r="L811" s="17">
        <v>6.9303552798830404E-3</v>
      </c>
      <c r="M811" s="17"/>
      <c r="N811" s="17">
        <v>6.3942642433726304E-3</v>
      </c>
      <c r="O811" s="17">
        <v>5.36842314586104E-3</v>
      </c>
      <c r="P811" s="17">
        <v>1.7590057418553701E-2</v>
      </c>
      <c r="Q811" s="17">
        <v>1.5150746749451599E-2</v>
      </c>
      <c r="R811" s="17"/>
      <c r="S811" s="17">
        <v>1.14672852416826E-2</v>
      </c>
      <c r="T811" s="17">
        <v>1.61034375319467E-2</v>
      </c>
      <c r="U811" s="17">
        <v>0</v>
      </c>
      <c r="V811" s="17">
        <v>5.4067364315175202E-3</v>
      </c>
      <c r="W811" s="17">
        <v>1.18685610419815E-2</v>
      </c>
      <c r="X811" s="17">
        <v>0</v>
      </c>
      <c r="Y811" s="17">
        <v>2.79462931593569E-2</v>
      </c>
      <c r="Z811" s="17">
        <v>1.56922650409177E-2</v>
      </c>
      <c r="AA811" s="17">
        <v>9.52362981803824E-3</v>
      </c>
      <c r="AB811" s="17">
        <v>9.9006834617208894E-3</v>
      </c>
      <c r="AC811" s="17">
        <v>7.8170633963110005E-3</v>
      </c>
      <c r="AD811" s="17">
        <v>1.8421026161830799E-2</v>
      </c>
      <c r="AE811" s="17"/>
      <c r="AF811" s="17">
        <v>0</v>
      </c>
      <c r="AG811" s="17">
        <v>8.8250773768801596E-3</v>
      </c>
      <c r="AH811" s="17">
        <v>6.0180131306412001E-3</v>
      </c>
      <c r="AI811" s="17">
        <v>2.6437496007034801E-2</v>
      </c>
      <c r="AJ811" s="17">
        <v>1.59420155252974E-2</v>
      </c>
      <c r="AK811" s="17">
        <v>1.27949592829924E-2</v>
      </c>
      <c r="AL811" s="17">
        <v>6.3786276878339699E-3</v>
      </c>
      <c r="AM811" s="17">
        <v>1.83259329519255E-2</v>
      </c>
      <c r="AN811" s="17">
        <v>2.06018930871729E-2</v>
      </c>
      <c r="AO811" s="17">
        <v>0</v>
      </c>
      <c r="AP811" s="17">
        <v>0</v>
      </c>
      <c r="AQ811" s="17">
        <v>2.0279965782757099E-2</v>
      </c>
      <c r="AR811" s="17">
        <v>0</v>
      </c>
      <c r="AS811" s="17">
        <v>0</v>
      </c>
      <c r="AT811" s="17">
        <v>0</v>
      </c>
      <c r="AU811" s="17">
        <v>0</v>
      </c>
      <c r="AV811" s="17"/>
      <c r="AW811" s="17">
        <v>7.6890792678297997E-3</v>
      </c>
      <c r="AX811" s="17">
        <v>1.52997877779345E-2</v>
      </c>
      <c r="AY811" s="17"/>
      <c r="AZ811" s="17">
        <v>1.0888334749708E-2</v>
      </c>
      <c r="BA811" s="17">
        <v>1.0730141355423099E-2</v>
      </c>
      <c r="BB811" s="17"/>
      <c r="BC811" s="17">
        <v>1.1606214270453601E-2</v>
      </c>
      <c r="BD811" s="17">
        <v>1.0384209847703E-2</v>
      </c>
      <c r="BE811" s="17"/>
      <c r="BF811" s="17">
        <v>6.4485975513236902E-3</v>
      </c>
      <c r="BG811" s="17">
        <v>1.1105327027592499E-2</v>
      </c>
      <c r="BH811" s="17"/>
      <c r="BI811" s="17">
        <v>1.2751093206452501E-2</v>
      </c>
      <c r="BJ811" s="17">
        <v>3.25770207822045E-3</v>
      </c>
      <c r="BK811" s="17">
        <v>7.2371301855375502E-3</v>
      </c>
      <c r="BL811" s="17">
        <v>2.3231207715518998E-2</v>
      </c>
      <c r="BM811" s="17">
        <v>0</v>
      </c>
      <c r="BN811" s="17"/>
      <c r="BO811" s="17">
        <v>0</v>
      </c>
      <c r="BP811" s="17">
        <v>1.5041177122568399E-2</v>
      </c>
      <c r="BQ811" s="17">
        <v>6.4889831352155604E-3</v>
      </c>
      <c r="BR811" s="17">
        <v>1.5634523129457199E-2</v>
      </c>
      <c r="BS811" s="17">
        <v>7.4969279299866498E-3</v>
      </c>
      <c r="BT811" s="17">
        <v>4.4413384496644996E-3</v>
      </c>
      <c r="BU811" s="17"/>
      <c r="BV811" s="17">
        <v>0</v>
      </c>
      <c r="BW811" s="17">
        <v>9.2998582062595193E-3</v>
      </c>
      <c r="BX811" s="17"/>
      <c r="BY811" s="17">
        <v>5.7084706135775301E-3</v>
      </c>
      <c r="BZ811" s="17"/>
      <c r="CA811" s="17">
        <v>3.8719658942909601E-3</v>
      </c>
      <c r="CB811" s="17"/>
      <c r="CC811" s="17">
        <v>0</v>
      </c>
    </row>
    <row r="812" spans="2:81" x14ac:dyDescent="0.3">
      <c r="B812" t="s">
        <v>92</v>
      </c>
      <c r="C812" s="17">
        <v>2.6655378743219701E-2</v>
      </c>
      <c r="D812" s="17">
        <v>2.3253345164130499E-2</v>
      </c>
      <c r="E812" s="17">
        <v>3.0082309830816299E-2</v>
      </c>
      <c r="F812" s="17"/>
      <c r="G812" s="17">
        <v>3.9392738624701398E-2</v>
      </c>
      <c r="H812" s="17">
        <v>1.78856079443033E-2</v>
      </c>
      <c r="I812" s="17">
        <v>2.0441435289256099E-2</v>
      </c>
      <c r="J812" s="17">
        <v>3.05210415407812E-2</v>
      </c>
      <c r="K812" s="17">
        <v>3.2262877350387797E-2</v>
      </c>
      <c r="L812" s="17">
        <v>2.3425092111370002E-2</v>
      </c>
      <c r="M812" s="17"/>
      <c r="N812" s="17">
        <v>1.9342663806011299E-2</v>
      </c>
      <c r="O812" s="17">
        <v>2.8468946591396999E-2</v>
      </c>
      <c r="P812" s="17">
        <v>2.7976012691822101E-2</v>
      </c>
      <c r="Q812" s="17">
        <v>3.1716320721908997E-2</v>
      </c>
      <c r="R812" s="17"/>
      <c r="S812" s="17">
        <v>2.90638320612591E-2</v>
      </c>
      <c r="T812" s="17">
        <v>1.4528781778044699E-2</v>
      </c>
      <c r="U812" s="17">
        <v>2.5592305331574E-2</v>
      </c>
      <c r="V812" s="17">
        <v>3.81077039910332E-2</v>
      </c>
      <c r="W812" s="17">
        <v>2.8280816521405999E-2</v>
      </c>
      <c r="X812" s="17">
        <v>4.2914444848502702E-2</v>
      </c>
      <c r="Y812" s="17">
        <v>2.5070177674695899E-2</v>
      </c>
      <c r="Z812" s="17">
        <v>3.1953379440537902E-2</v>
      </c>
      <c r="AA812" s="17">
        <v>2.69147487874648E-2</v>
      </c>
      <c r="AB812" s="17">
        <v>1.01551107918391E-2</v>
      </c>
      <c r="AC812" s="17">
        <v>1.6808015739550999E-2</v>
      </c>
      <c r="AD812" s="17">
        <v>4.6013498147285899E-2</v>
      </c>
      <c r="AE812" s="17"/>
      <c r="AF812" s="17">
        <v>0</v>
      </c>
      <c r="AG812" s="17">
        <v>2.1200661154170599E-2</v>
      </c>
      <c r="AH812" s="17">
        <v>5.0648620848492698E-2</v>
      </c>
      <c r="AI812" s="17">
        <v>5.83133380622066E-2</v>
      </c>
      <c r="AJ812" s="17">
        <v>1.90693304968769E-2</v>
      </c>
      <c r="AK812" s="17">
        <v>1.47797334215407E-2</v>
      </c>
      <c r="AL812" s="17">
        <v>3.8399530840254603E-2</v>
      </c>
      <c r="AM812" s="17">
        <v>2.0826420319528201E-2</v>
      </c>
      <c r="AN812" s="17">
        <v>1.33024546144741E-2</v>
      </c>
      <c r="AO812" s="17">
        <v>1.70528987027741E-2</v>
      </c>
      <c r="AP812" s="17">
        <v>3.1705741025241103E-2</v>
      </c>
      <c r="AQ812" s="17">
        <v>1.0300994225124999E-2</v>
      </c>
      <c r="AR812" s="17">
        <v>9.9818368017479103E-3</v>
      </c>
      <c r="AS812" s="17">
        <v>3.9149252896076403E-2</v>
      </c>
      <c r="AT812" s="17">
        <v>1.6152939091122899E-2</v>
      </c>
      <c r="AU812" s="17">
        <v>8.27838217712327E-3</v>
      </c>
      <c r="AV812" s="17"/>
      <c r="AW812" s="17">
        <v>2.0726200135883999E-2</v>
      </c>
      <c r="AX812" s="17">
        <v>3.5468277784501102E-2</v>
      </c>
      <c r="AY812" s="17"/>
      <c r="AZ812" s="17">
        <v>2.3409531494693901E-2</v>
      </c>
      <c r="BA812" s="17">
        <v>2.7378296021222898E-2</v>
      </c>
      <c r="BB812" s="17"/>
      <c r="BC812" s="17">
        <v>2.0922107041210499E-2</v>
      </c>
      <c r="BD812" s="17">
        <v>3.02635183839449E-2</v>
      </c>
      <c r="BE812" s="17"/>
      <c r="BF812" s="17">
        <v>1.4027984997811599E-2</v>
      </c>
      <c r="BG812" s="17">
        <v>2.7670086879809201E-2</v>
      </c>
      <c r="BH812" s="17"/>
      <c r="BI812" s="17">
        <v>1.4570565431431801E-2</v>
      </c>
      <c r="BJ812" s="17">
        <v>1.6205458208563801E-2</v>
      </c>
      <c r="BK812" s="17">
        <v>2.52215574820931E-2</v>
      </c>
      <c r="BL812" s="17">
        <v>3.11680676422149E-2</v>
      </c>
      <c r="BM812" s="17">
        <v>1.59697707226059E-2</v>
      </c>
      <c r="BN812" s="17"/>
      <c r="BO812" s="17">
        <v>1.38100077763702E-2</v>
      </c>
      <c r="BP812" s="17">
        <v>1.48541454453855E-2</v>
      </c>
      <c r="BQ812" s="17">
        <v>2.2181173740467401E-2</v>
      </c>
      <c r="BR812" s="17">
        <v>1.31339822963621E-2</v>
      </c>
      <c r="BS812" s="17">
        <v>2.8661469922092501E-2</v>
      </c>
      <c r="BT812" s="17">
        <v>7.3840361675827096E-2</v>
      </c>
      <c r="BU812" s="17"/>
      <c r="BV812" s="17">
        <v>1.3365530643904E-2</v>
      </c>
      <c r="BW812" s="17">
        <v>2.14727556243451E-2</v>
      </c>
      <c r="BX812" s="17"/>
      <c r="BY812" s="17">
        <v>1.85284889298502E-2</v>
      </c>
      <c r="BZ812" s="17"/>
      <c r="CA812" s="17">
        <v>1.6152810775303499E-2</v>
      </c>
      <c r="CB812" s="17"/>
      <c r="CC812" s="17">
        <v>2.0838060971458201E-2</v>
      </c>
    </row>
    <row r="813" spans="2:81" x14ac:dyDescent="0.3">
      <c r="B813" t="s">
        <v>192</v>
      </c>
      <c r="C813" s="17">
        <v>0.78838286132650304</v>
      </c>
      <c r="D813" s="17">
        <v>0.773752729816786</v>
      </c>
      <c r="E813" s="17">
        <v>0.80183327964166695</v>
      </c>
      <c r="F813" s="17"/>
      <c r="G813" s="17">
        <v>0.79169991426562603</v>
      </c>
      <c r="H813" s="17">
        <v>0.78993308842548104</v>
      </c>
      <c r="I813" s="17">
        <v>0.83597321943776204</v>
      </c>
      <c r="J813" s="17">
        <v>0.80446566352216997</v>
      </c>
      <c r="K813" s="17">
        <v>0.754181482512988</v>
      </c>
      <c r="L813" s="17">
        <v>0.75623453182321898</v>
      </c>
      <c r="M813" s="17"/>
      <c r="N813" s="17">
        <v>0.79955185989330901</v>
      </c>
      <c r="O813" s="17">
        <v>0.79129311807867697</v>
      </c>
      <c r="P813" s="17">
        <v>0.79919636653715098</v>
      </c>
      <c r="Q813" s="17">
        <v>0.76208765944140799</v>
      </c>
      <c r="R813" s="17"/>
      <c r="S813" s="17">
        <v>0.814824295324033</v>
      </c>
      <c r="T813" s="17">
        <v>0.79449489091832304</v>
      </c>
      <c r="U813" s="17">
        <v>0.79729696730907695</v>
      </c>
      <c r="V813" s="17">
        <v>0.79879985745642501</v>
      </c>
      <c r="W813" s="17">
        <v>0.78633676992649904</v>
      </c>
      <c r="X813" s="17">
        <v>0.72644899613569203</v>
      </c>
      <c r="Y813" s="17">
        <v>0.76661555051059804</v>
      </c>
      <c r="Z813" s="17">
        <v>0.74116443213013405</v>
      </c>
      <c r="AA813" s="17">
        <v>0.833772960220862</v>
      </c>
      <c r="AB813" s="17">
        <v>0.81953791665618803</v>
      </c>
      <c r="AC813" s="17">
        <v>0.74265898403855601</v>
      </c>
      <c r="AD813" s="17">
        <v>0.71064015224649102</v>
      </c>
      <c r="AE813" s="17"/>
      <c r="AF813" s="17">
        <v>0.89557681873807504</v>
      </c>
      <c r="AG813" s="17">
        <v>0.74485000546306501</v>
      </c>
      <c r="AH813" s="17">
        <v>0.74755714153405595</v>
      </c>
      <c r="AI813" s="17">
        <v>0.72895953283804604</v>
      </c>
      <c r="AJ813" s="17">
        <v>0.79520873141191195</v>
      </c>
      <c r="AK813" s="17">
        <v>0.79966645098685296</v>
      </c>
      <c r="AL813" s="17">
        <v>0.80280417640804103</v>
      </c>
      <c r="AM813" s="17">
        <v>0.78711111324808603</v>
      </c>
      <c r="AN813" s="17">
        <v>0.74181415914276505</v>
      </c>
      <c r="AO813" s="17">
        <v>0.77379074135714898</v>
      </c>
      <c r="AP813" s="17">
        <v>0.81347328018699505</v>
      </c>
      <c r="AQ813" s="17">
        <v>0.78479270620600405</v>
      </c>
      <c r="AR813" s="17">
        <v>0.84971258158462504</v>
      </c>
      <c r="AS813" s="17">
        <v>0.814075732130494</v>
      </c>
      <c r="AT813" s="17">
        <v>0.75536313856321602</v>
      </c>
      <c r="AU813" s="17">
        <v>0.90184877467407798</v>
      </c>
      <c r="AV813" s="17"/>
      <c r="AW813" s="17">
        <v>0.80299988061902094</v>
      </c>
      <c r="AX813" s="17">
        <v>0.76665172569458295</v>
      </c>
      <c r="AY813" s="17"/>
      <c r="AZ813" s="17">
        <v>0.809528344443884</v>
      </c>
      <c r="BA813" s="17">
        <v>0.78367332513245502</v>
      </c>
      <c r="BB813" s="17"/>
      <c r="BC813" s="17">
        <v>0.81365077136318098</v>
      </c>
      <c r="BD813" s="17">
        <v>0.77385053296190798</v>
      </c>
      <c r="BE813" s="17"/>
      <c r="BF813" s="17">
        <v>0.82586587279354495</v>
      </c>
      <c r="BG813" s="17">
        <v>0.78537081327554903</v>
      </c>
      <c r="BH813" s="17"/>
      <c r="BI813" s="17">
        <v>0.72846817531393204</v>
      </c>
      <c r="BJ813" s="17">
        <v>0.85761822286311795</v>
      </c>
      <c r="BK813" s="17">
        <v>0.82227180027600499</v>
      </c>
      <c r="BL813" s="17">
        <v>0.72435715478827201</v>
      </c>
      <c r="BM813" s="17">
        <v>0.78718355265443496</v>
      </c>
      <c r="BN813" s="17"/>
      <c r="BO813" s="17">
        <v>0.84635455584959796</v>
      </c>
      <c r="BP813" s="17">
        <v>0.75294445607840199</v>
      </c>
      <c r="BQ813" s="17">
        <v>0.82829658225568403</v>
      </c>
      <c r="BR813" s="17">
        <v>0.76278922402577898</v>
      </c>
      <c r="BS813" s="17">
        <v>0.78110861034437795</v>
      </c>
      <c r="BT813" s="17">
        <v>0.75672897411573903</v>
      </c>
      <c r="BU813" s="17"/>
      <c r="BV813" s="17">
        <v>0.854342334819719</v>
      </c>
      <c r="BW813" s="17">
        <v>0.86369410903715405</v>
      </c>
      <c r="BX813" s="17"/>
      <c r="BY813" s="17">
        <v>0.84095827543642299</v>
      </c>
      <c r="BZ813" s="17"/>
      <c r="CA813" s="17">
        <v>0.87404880832910103</v>
      </c>
      <c r="CB813" s="17"/>
      <c r="CC813" s="17">
        <v>0.86519650821255201</v>
      </c>
    </row>
    <row r="814" spans="2:81" x14ac:dyDescent="0.3">
      <c r="B814" t="s">
        <v>193</v>
      </c>
      <c r="C814" s="17">
        <v>4.9528085568244298E-2</v>
      </c>
      <c r="D814" s="17">
        <v>5.6590010885365902E-2</v>
      </c>
      <c r="E814" s="17">
        <v>4.2828064602549502E-2</v>
      </c>
      <c r="F814" s="17"/>
      <c r="G814" s="17">
        <v>6.1617845065084997E-2</v>
      </c>
      <c r="H814" s="17">
        <v>4.1253493918146901E-2</v>
      </c>
      <c r="I814" s="17">
        <v>3.4826246980050303E-2</v>
      </c>
      <c r="J814" s="17">
        <v>3.9867916980953301E-2</v>
      </c>
      <c r="K814" s="17">
        <v>7.0788329944843104E-2</v>
      </c>
      <c r="L814" s="17">
        <v>5.3676420049647802E-2</v>
      </c>
      <c r="M814" s="17"/>
      <c r="N814" s="17">
        <v>4.4140768964403797E-2</v>
      </c>
      <c r="O814" s="17">
        <v>4.3222102450993699E-2</v>
      </c>
      <c r="P814" s="17">
        <v>6.0685483187312997E-2</v>
      </c>
      <c r="Q814" s="17">
        <v>5.2477498040233397E-2</v>
      </c>
      <c r="R814" s="17"/>
      <c r="S814" s="17">
        <v>3.5139695063722699E-2</v>
      </c>
      <c r="T814" s="17">
        <v>6.7985513242054305E-2</v>
      </c>
      <c r="U814" s="17">
        <v>2.9597872504555901E-2</v>
      </c>
      <c r="V814" s="17">
        <v>3.8037010793211201E-2</v>
      </c>
      <c r="W814" s="17">
        <v>4.7287944413593401E-2</v>
      </c>
      <c r="X814" s="17">
        <v>5.1324155804925102E-2</v>
      </c>
      <c r="Y814" s="17">
        <v>7.0635875538203899E-2</v>
      </c>
      <c r="Z814" s="17">
        <v>0.104161880908379</v>
      </c>
      <c r="AA814" s="17">
        <v>3.2596344304619898E-2</v>
      </c>
      <c r="AB814" s="17">
        <v>4.8353569662968401E-2</v>
      </c>
      <c r="AC814" s="17">
        <v>6.08301194957356E-2</v>
      </c>
      <c r="AD814" s="17">
        <v>4.2158419826029497E-2</v>
      </c>
      <c r="AE814" s="17"/>
      <c r="AF814" s="17">
        <v>0</v>
      </c>
      <c r="AG814" s="17">
        <v>7.9141491523905594E-2</v>
      </c>
      <c r="AH814" s="17">
        <v>5.7743264024714497E-2</v>
      </c>
      <c r="AI814" s="17">
        <v>8.7533560429809407E-2</v>
      </c>
      <c r="AJ814" s="17">
        <v>5.0029529263068001E-2</v>
      </c>
      <c r="AK814" s="17">
        <v>3.6677972122769603E-2</v>
      </c>
      <c r="AL814" s="17">
        <v>2.5767538563963799E-2</v>
      </c>
      <c r="AM814" s="17">
        <v>6.5918364779112906E-2</v>
      </c>
      <c r="AN814" s="17">
        <v>5.1732154190948898E-2</v>
      </c>
      <c r="AO814" s="17">
        <v>5.5021127418435199E-2</v>
      </c>
      <c r="AP814" s="17">
        <v>3.7042008064258801E-2</v>
      </c>
      <c r="AQ814" s="17">
        <v>6.1743407697302299E-2</v>
      </c>
      <c r="AR814" s="17">
        <v>2.7724916022676498E-2</v>
      </c>
      <c r="AS814" s="17">
        <v>8.1197547878321605E-2</v>
      </c>
      <c r="AT814" s="17">
        <v>6.3049188613502602E-2</v>
      </c>
      <c r="AU814" s="17">
        <v>1.8074539173785101E-2</v>
      </c>
      <c r="AV814" s="17"/>
      <c r="AW814" s="17">
        <v>4.5733183394708499E-2</v>
      </c>
      <c r="AX814" s="17">
        <v>5.5404702117258703E-2</v>
      </c>
      <c r="AY814" s="17"/>
      <c r="AZ814" s="17">
        <v>5.8278482209494199E-2</v>
      </c>
      <c r="BA814" s="17">
        <v>4.7579191354502601E-2</v>
      </c>
      <c r="BB814" s="17"/>
      <c r="BC814" s="17">
        <v>4.9929443870614501E-2</v>
      </c>
      <c r="BD814" s="17">
        <v>4.8277694812064002E-2</v>
      </c>
      <c r="BE814" s="17"/>
      <c r="BF814" s="17">
        <v>1.90923084943697E-2</v>
      </c>
      <c r="BG814" s="17">
        <v>5.1973834173455601E-2</v>
      </c>
      <c r="BH814" s="17"/>
      <c r="BI814" s="17">
        <v>7.6991542210738201E-2</v>
      </c>
      <c r="BJ814" s="17">
        <v>3.60094414172311E-2</v>
      </c>
      <c r="BK814" s="17">
        <v>2.4807419394704901E-2</v>
      </c>
      <c r="BL814" s="17">
        <v>7.42188550161519E-2</v>
      </c>
      <c r="BM814" s="17">
        <v>2.9555874319888799E-2</v>
      </c>
      <c r="BN814" s="17"/>
      <c r="BO814" s="17">
        <v>3.1824971865828597E-2</v>
      </c>
      <c r="BP814" s="17">
        <v>7.8903507251910601E-2</v>
      </c>
      <c r="BQ814" s="17">
        <v>3.1992902337932699E-2</v>
      </c>
      <c r="BR814" s="17">
        <v>5.9947625263026001E-2</v>
      </c>
      <c r="BS814" s="17">
        <v>4.34414475695609E-2</v>
      </c>
      <c r="BT814" s="17">
        <v>3.6566953049206E-2</v>
      </c>
      <c r="BU814" s="17"/>
      <c r="BV814" s="17">
        <v>3.1503712544986101E-2</v>
      </c>
      <c r="BW814" s="17">
        <v>4.4366349649794003E-2</v>
      </c>
      <c r="BX814" s="17"/>
      <c r="BY814" s="17">
        <v>4.4151475622581197E-2</v>
      </c>
      <c r="BZ814" s="17"/>
      <c r="CA814" s="17">
        <v>3.1721383904172201E-2</v>
      </c>
      <c r="CB814" s="17"/>
      <c r="CC814" s="17">
        <v>2.65204086674144E-2</v>
      </c>
    </row>
    <row r="815" spans="2:81" x14ac:dyDescent="0.3">
      <c r="B815" t="s">
        <v>194</v>
      </c>
      <c r="C815" s="17">
        <v>0.73885477575825798</v>
      </c>
      <c r="D815" s="17">
        <v>0.71716271893142003</v>
      </c>
      <c r="E815" s="17">
        <v>0.759005215039118</v>
      </c>
      <c r="F815" s="17"/>
      <c r="G815" s="17">
        <v>0.73008206920054097</v>
      </c>
      <c r="H815" s="17">
        <v>0.74867959450733401</v>
      </c>
      <c r="I815" s="17">
        <v>0.80114697245771105</v>
      </c>
      <c r="J815" s="17">
        <v>0.76459774654121704</v>
      </c>
      <c r="K815" s="17">
        <v>0.68339315256814503</v>
      </c>
      <c r="L815" s="17">
        <v>0.70255811177357097</v>
      </c>
      <c r="M815" s="17"/>
      <c r="N815" s="17">
        <v>0.75541109092890502</v>
      </c>
      <c r="O815" s="17">
        <v>0.74807101562768297</v>
      </c>
      <c r="P815" s="17">
        <v>0.73851088334983805</v>
      </c>
      <c r="Q815" s="17">
        <v>0.70961016140117505</v>
      </c>
      <c r="R815" s="17"/>
      <c r="S815" s="17">
        <v>0.77968460026030995</v>
      </c>
      <c r="T815" s="17">
        <v>0.726509377676269</v>
      </c>
      <c r="U815" s="17">
        <v>0.76769909480452103</v>
      </c>
      <c r="V815" s="17">
        <v>0.76076284666321403</v>
      </c>
      <c r="W815" s="17">
        <v>0.73904882551290496</v>
      </c>
      <c r="X815" s="17">
        <v>0.67512484033076603</v>
      </c>
      <c r="Y815" s="17">
        <v>0.69597967497239399</v>
      </c>
      <c r="Z815" s="17">
        <v>0.63700255122175597</v>
      </c>
      <c r="AA815" s="17">
        <v>0.80117661591624201</v>
      </c>
      <c r="AB815" s="17">
        <v>0.77118434699322003</v>
      </c>
      <c r="AC815" s="17">
        <v>0.68182886454282099</v>
      </c>
      <c r="AD815" s="17">
        <v>0.66848173242046205</v>
      </c>
      <c r="AE815" s="17"/>
      <c r="AF815" s="17">
        <v>0.89557681873807504</v>
      </c>
      <c r="AG815" s="17">
        <v>0.66570851393915897</v>
      </c>
      <c r="AH815" s="17">
        <v>0.68981387750934098</v>
      </c>
      <c r="AI815" s="17">
        <v>0.64142597240823596</v>
      </c>
      <c r="AJ815" s="17">
        <v>0.74517920214884403</v>
      </c>
      <c r="AK815" s="17">
        <v>0.76298847886408405</v>
      </c>
      <c r="AL815" s="17">
        <v>0.77703663784407695</v>
      </c>
      <c r="AM815" s="17">
        <v>0.72119274846897297</v>
      </c>
      <c r="AN815" s="17">
        <v>0.69008200495181604</v>
      </c>
      <c r="AO815" s="17">
        <v>0.71876961393871297</v>
      </c>
      <c r="AP815" s="17">
        <v>0.77643127212273599</v>
      </c>
      <c r="AQ815" s="17">
        <v>0.72304929850870103</v>
      </c>
      <c r="AR815" s="17">
        <v>0.82198766556194902</v>
      </c>
      <c r="AS815" s="17">
        <v>0.73287818425217299</v>
      </c>
      <c r="AT815" s="17">
        <v>0.69231394994971296</v>
      </c>
      <c r="AU815" s="17">
        <v>0.88377423550029299</v>
      </c>
      <c r="AV815" s="17"/>
      <c r="AW815" s="17">
        <v>0.75726669722431295</v>
      </c>
      <c r="AX815" s="17">
        <v>0.71124702357732394</v>
      </c>
      <c r="AY815" s="17"/>
      <c r="AZ815" s="17">
        <v>0.75124986223438905</v>
      </c>
      <c r="BA815" s="17">
        <v>0.73609413377795296</v>
      </c>
      <c r="BB815" s="17"/>
      <c r="BC815" s="17">
        <v>0.76372132749256705</v>
      </c>
      <c r="BD815" s="17">
        <v>0.72557283814984397</v>
      </c>
      <c r="BE815" s="17"/>
      <c r="BF815" s="17">
        <v>0.80677356429917502</v>
      </c>
      <c r="BG815" s="17">
        <v>0.73339697910209301</v>
      </c>
      <c r="BH815" s="17"/>
      <c r="BI815" s="17">
        <v>0.65147663310319404</v>
      </c>
      <c r="BJ815" s="17">
        <v>0.821608781445887</v>
      </c>
      <c r="BK815" s="17">
        <v>0.79746438088130001</v>
      </c>
      <c r="BL815" s="17">
        <v>0.65013829977212001</v>
      </c>
      <c r="BM815" s="17">
        <v>0.75762767833454603</v>
      </c>
      <c r="BN815" s="17"/>
      <c r="BO815" s="17">
        <v>0.81452958398376896</v>
      </c>
      <c r="BP815" s="17">
        <v>0.67404094882649102</v>
      </c>
      <c r="BQ815" s="17">
        <v>0.79630367991775197</v>
      </c>
      <c r="BR815" s="17">
        <v>0.70284159876275298</v>
      </c>
      <c r="BS815" s="17">
        <v>0.73766716277481703</v>
      </c>
      <c r="BT815" s="17">
        <v>0.72016202106653304</v>
      </c>
      <c r="BU815" s="17"/>
      <c r="BV815" s="17">
        <v>0.82283862227473303</v>
      </c>
      <c r="BW815" s="17">
        <v>0.81932775938736002</v>
      </c>
      <c r="BX815" s="17"/>
      <c r="BY815" s="17">
        <v>0.79680679981384195</v>
      </c>
      <c r="BZ815" s="17"/>
      <c r="CA815" s="17">
        <v>0.84232742442492903</v>
      </c>
      <c r="CB815" s="17"/>
      <c r="CC815" s="17">
        <v>0.838676099545137</v>
      </c>
    </row>
    <row r="816" spans="2:81" x14ac:dyDescent="0.3">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c r="CB816" s="17"/>
      <c r="CC816" s="17"/>
    </row>
    <row r="817" spans="2:81" x14ac:dyDescent="0.3">
      <c r="B817" s="6" t="s">
        <v>332</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c r="CB817" s="17"/>
      <c r="CC817" s="17"/>
    </row>
    <row r="818" spans="2:81" x14ac:dyDescent="0.3">
      <c r="B818" s="24" t="s">
        <v>94</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c r="CB818" s="17"/>
      <c r="CC818" s="17"/>
    </row>
    <row r="819" spans="2:81" x14ac:dyDescent="0.3">
      <c r="B819" t="s">
        <v>230</v>
      </c>
      <c r="C819" s="17">
        <v>0.33531898105966701</v>
      </c>
      <c r="D819" s="17">
        <v>0.32918405268569501</v>
      </c>
      <c r="E819" s="17">
        <v>0.34174847058167002</v>
      </c>
      <c r="F819" s="17"/>
      <c r="G819" s="17">
        <v>0.28509775766316398</v>
      </c>
      <c r="H819" s="17">
        <v>0.280779826215664</v>
      </c>
      <c r="I819" s="17">
        <v>0.35247624358406099</v>
      </c>
      <c r="J819" s="17">
        <v>0.358186681864059</v>
      </c>
      <c r="K819" s="17">
        <v>0.34635372732806302</v>
      </c>
      <c r="L819" s="17">
        <v>0.373340358038112</v>
      </c>
      <c r="M819" s="17"/>
      <c r="N819" s="17">
        <v>0.30979055666484501</v>
      </c>
      <c r="O819" s="17">
        <v>0.30257260001005398</v>
      </c>
      <c r="P819" s="17">
        <v>0.36797904536638198</v>
      </c>
      <c r="Q819" s="17">
        <v>0.37086774372987302</v>
      </c>
      <c r="R819" s="17"/>
      <c r="S819" s="17">
        <v>0.33446318307910999</v>
      </c>
      <c r="T819" s="17">
        <v>0.346455025867625</v>
      </c>
      <c r="U819" s="17">
        <v>0.27445775701338399</v>
      </c>
      <c r="V819" s="17">
        <v>0.32344458966053002</v>
      </c>
      <c r="W819" s="17">
        <v>0.35923320895260602</v>
      </c>
      <c r="X819" s="17">
        <v>0.35491157517825001</v>
      </c>
      <c r="Y819" s="17">
        <v>0.314983775968948</v>
      </c>
      <c r="Z819" s="17">
        <v>0.39553483847887499</v>
      </c>
      <c r="AA819" s="17">
        <v>0.378384558860899</v>
      </c>
      <c r="AB819" s="17">
        <v>0.31215426707916799</v>
      </c>
      <c r="AC819" s="17">
        <v>0.35021170789593398</v>
      </c>
      <c r="AD819" s="17">
        <v>0.235826069942628</v>
      </c>
      <c r="AE819" s="17"/>
      <c r="AF819" s="17">
        <v>0.705927539100482</v>
      </c>
      <c r="AG819" s="17">
        <v>0.28402315614880902</v>
      </c>
      <c r="AH819" s="17">
        <v>0.33857816631515902</v>
      </c>
      <c r="AI819" s="17">
        <v>0.33213440724649201</v>
      </c>
      <c r="AJ819" s="17">
        <v>0.402459480698525</v>
      </c>
      <c r="AK819" s="17">
        <v>0.33210670468507097</v>
      </c>
      <c r="AL819" s="17">
        <v>0.35813256984245101</v>
      </c>
      <c r="AM819" s="17">
        <v>0.36506747983975402</v>
      </c>
      <c r="AN819" s="17">
        <v>0.30057830985388401</v>
      </c>
      <c r="AO819" s="17">
        <v>0.29284652094968699</v>
      </c>
      <c r="AP819" s="17">
        <v>0.367792252233137</v>
      </c>
      <c r="AQ819" s="17">
        <v>0.28888418116398301</v>
      </c>
      <c r="AR819" s="17">
        <v>0.31838520275291898</v>
      </c>
      <c r="AS819" s="17">
        <v>0.21572806195753999</v>
      </c>
      <c r="AT819" s="17">
        <v>0.32425333763496</v>
      </c>
      <c r="AU819" s="17">
        <v>0.34269505277627699</v>
      </c>
      <c r="AV819" s="17"/>
      <c r="AW819" s="17">
        <v>0.357670568178656</v>
      </c>
      <c r="AX819" s="17">
        <v>0.30028832586802201</v>
      </c>
      <c r="AY819" s="17"/>
      <c r="AZ819" s="17">
        <v>0.38254500796993801</v>
      </c>
      <c r="BA819" s="17">
        <v>0.32480076864520802</v>
      </c>
      <c r="BB819" s="17"/>
      <c r="BC819" s="17">
        <v>0.37522683960402198</v>
      </c>
      <c r="BD819" s="17">
        <v>0.30871281877803503</v>
      </c>
      <c r="BE819" s="17"/>
      <c r="BF819" s="17">
        <v>0.44341855738927999</v>
      </c>
      <c r="BG819" s="17">
        <v>0.326632349291063</v>
      </c>
      <c r="BH819" s="17"/>
      <c r="BI819" s="17">
        <v>0.33546485624095701</v>
      </c>
      <c r="BJ819" s="17">
        <v>0.31156295770312697</v>
      </c>
      <c r="BK819" s="17">
        <v>0.37338999488597302</v>
      </c>
      <c r="BL819" s="17">
        <v>0.373374518789306</v>
      </c>
      <c r="BM819" s="17">
        <v>0.33027454019667501</v>
      </c>
      <c r="BN819" s="17"/>
      <c r="BO819" s="17">
        <v>0.29972505816659101</v>
      </c>
      <c r="BP819" s="17">
        <v>0.327854197206703</v>
      </c>
      <c r="BQ819" s="17">
        <v>0.390232466110638</v>
      </c>
      <c r="BR819" s="17">
        <v>0.39166702319146102</v>
      </c>
      <c r="BS819" s="17">
        <v>0.26976777327553902</v>
      </c>
      <c r="BT819" s="17">
        <v>0.25965443862142501</v>
      </c>
      <c r="BU819" s="17"/>
      <c r="BV819" s="17">
        <v>0.29419899072949002</v>
      </c>
      <c r="BW819" s="17">
        <v>0.343768419386762</v>
      </c>
      <c r="BX819" s="17"/>
      <c r="BY819" s="17">
        <v>0.31177239743069102</v>
      </c>
      <c r="BZ819" s="17"/>
      <c r="CA819" s="17">
        <v>0.31087213235099098</v>
      </c>
      <c r="CB819" s="17"/>
      <c r="CC819" s="17">
        <v>0.31102661930833397</v>
      </c>
    </row>
    <row r="820" spans="2:81" x14ac:dyDescent="0.3">
      <c r="B820" t="s">
        <v>231</v>
      </c>
      <c r="C820" s="17">
        <v>0.40662389222593598</v>
      </c>
      <c r="D820" s="17">
        <v>0.39668194682035501</v>
      </c>
      <c r="E820" s="17">
        <v>0.41589331571708299</v>
      </c>
      <c r="F820" s="17"/>
      <c r="G820" s="17">
        <v>0.35294972645649603</v>
      </c>
      <c r="H820" s="17">
        <v>0.44875917196236198</v>
      </c>
      <c r="I820" s="17">
        <v>0.397247148122153</v>
      </c>
      <c r="J820" s="17">
        <v>0.41713969893714498</v>
      </c>
      <c r="K820" s="17">
        <v>0.39011818158982198</v>
      </c>
      <c r="L820" s="17">
        <v>0.41835141597723002</v>
      </c>
      <c r="M820" s="17"/>
      <c r="N820" s="17">
        <v>0.46051050560046403</v>
      </c>
      <c r="O820" s="17">
        <v>0.42315478757582697</v>
      </c>
      <c r="P820" s="17">
        <v>0.38098265885629701</v>
      </c>
      <c r="Q820" s="17">
        <v>0.35143776988966302</v>
      </c>
      <c r="R820" s="17"/>
      <c r="S820" s="17">
        <v>0.38313285955897902</v>
      </c>
      <c r="T820" s="17">
        <v>0.397333911485452</v>
      </c>
      <c r="U820" s="17">
        <v>0.39122382634441599</v>
      </c>
      <c r="V820" s="17">
        <v>0.44878880508862601</v>
      </c>
      <c r="W820" s="17">
        <v>0.42956649890494503</v>
      </c>
      <c r="X820" s="17">
        <v>0.371901652292842</v>
      </c>
      <c r="Y820" s="17">
        <v>0.43903840887014201</v>
      </c>
      <c r="Z820" s="17">
        <v>0.391230025888605</v>
      </c>
      <c r="AA820" s="17">
        <v>0.382222913687153</v>
      </c>
      <c r="AB820" s="17">
        <v>0.41895760868269699</v>
      </c>
      <c r="AC820" s="17">
        <v>0.40366505689874499</v>
      </c>
      <c r="AD820" s="17">
        <v>0.51353494281781498</v>
      </c>
      <c r="AE820" s="17"/>
      <c r="AF820" s="17">
        <v>8.8791091571332595E-2</v>
      </c>
      <c r="AG820" s="17">
        <v>0.37374166375161899</v>
      </c>
      <c r="AH820" s="17">
        <v>0.38240771611763502</v>
      </c>
      <c r="AI820" s="17">
        <v>0.36466881026821202</v>
      </c>
      <c r="AJ820" s="17">
        <v>0.31401673283221498</v>
      </c>
      <c r="AK820" s="17">
        <v>0.41117815381682199</v>
      </c>
      <c r="AL820" s="17">
        <v>0.41906540613666499</v>
      </c>
      <c r="AM820" s="17">
        <v>0.39708838010877501</v>
      </c>
      <c r="AN820" s="17">
        <v>0.41920190854073203</v>
      </c>
      <c r="AO820" s="17">
        <v>0.42200656389513203</v>
      </c>
      <c r="AP820" s="17">
        <v>0.384253123487029</v>
      </c>
      <c r="AQ820" s="17">
        <v>0.46676314279166498</v>
      </c>
      <c r="AR820" s="17">
        <v>0.48636354262392001</v>
      </c>
      <c r="AS820" s="17">
        <v>0.60897282735486402</v>
      </c>
      <c r="AT820" s="17">
        <v>0.43370132802154698</v>
      </c>
      <c r="AU820" s="17">
        <v>0.44061215340099702</v>
      </c>
      <c r="AV820" s="17"/>
      <c r="AW820" s="17">
        <v>0.42262881110553102</v>
      </c>
      <c r="AX820" s="17">
        <v>0.38508090502647502</v>
      </c>
      <c r="AY820" s="17"/>
      <c r="AZ820" s="17">
        <v>0.39599405212993699</v>
      </c>
      <c r="BA820" s="17">
        <v>0.408991377347517</v>
      </c>
      <c r="BB820" s="17"/>
      <c r="BC820" s="17">
        <v>0.37841043190401902</v>
      </c>
      <c r="BD820" s="17">
        <v>0.42795744453678902</v>
      </c>
      <c r="BE820" s="17"/>
      <c r="BF820" s="17">
        <v>0.37602407811606497</v>
      </c>
      <c r="BG820" s="17">
        <v>0.40908282246771299</v>
      </c>
      <c r="BH820" s="17"/>
      <c r="BI820" s="17">
        <v>0.44519537590798303</v>
      </c>
      <c r="BJ820" s="17">
        <v>0.44241244045965</v>
      </c>
      <c r="BK820" s="17">
        <v>0.36521834762531802</v>
      </c>
      <c r="BL820" s="17">
        <v>0.38302898003232999</v>
      </c>
      <c r="BM820" s="17">
        <v>0.36740715497758802</v>
      </c>
      <c r="BN820" s="17"/>
      <c r="BO820" s="17">
        <v>0.44560397215400799</v>
      </c>
      <c r="BP820" s="17">
        <v>0.42466391745291399</v>
      </c>
      <c r="BQ820" s="17">
        <v>0.34597705127492601</v>
      </c>
      <c r="BR820" s="17">
        <v>0.38235428137753702</v>
      </c>
      <c r="BS820" s="17">
        <v>0.36361387360791803</v>
      </c>
      <c r="BT820" s="17">
        <v>0.46052128364743</v>
      </c>
      <c r="BU820" s="17"/>
      <c r="BV820" s="17">
        <v>0.44275910556172599</v>
      </c>
      <c r="BW820" s="17">
        <v>0.44176947047019299</v>
      </c>
      <c r="BX820" s="17"/>
      <c r="BY820" s="17">
        <v>0.467264889576053</v>
      </c>
      <c r="BZ820" s="17"/>
      <c r="CA820" s="17">
        <v>0.43755873122663502</v>
      </c>
      <c r="CB820" s="17"/>
      <c r="CC820" s="17">
        <v>0.44919518561754901</v>
      </c>
    </row>
    <row r="821" spans="2:81" x14ac:dyDescent="0.3">
      <c r="B821" t="s">
        <v>232</v>
      </c>
      <c r="C821" s="17">
        <v>0.15728317204530701</v>
      </c>
      <c r="D821" s="17">
        <v>0.16822752480783101</v>
      </c>
      <c r="E821" s="17">
        <v>0.14619825626591201</v>
      </c>
      <c r="F821" s="17"/>
      <c r="G821" s="17">
        <v>0.2420663717033</v>
      </c>
      <c r="H821" s="17">
        <v>0.15028750861971399</v>
      </c>
      <c r="I821" s="17">
        <v>0.17157051521417499</v>
      </c>
      <c r="J821" s="17">
        <v>0.13012038179656801</v>
      </c>
      <c r="K821" s="17">
        <v>0.15027996446092801</v>
      </c>
      <c r="L821" s="17">
        <v>0.121492479724879</v>
      </c>
      <c r="M821" s="17"/>
      <c r="N821" s="17">
        <v>0.135674558590233</v>
      </c>
      <c r="O821" s="17">
        <v>0.173718196383773</v>
      </c>
      <c r="P821" s="17">
        <v>0.14514731916649501</v>
      </c>
      <c r="Q821" s="17">
        <v>0.17546412205057699</v>
      </c>
      <c r="R821" s="17"/>
      <c r="S821" s="17">
        <v>0.177827361619671</v>
      </c>
      <c r="T821" s="17">
        <v>0.16546528200890001</v>
      </c>
      <c r="U821" s="17">
        <v>0.18826174901589901</v>
      </c>
      <c r="V821" s="17">
        <v>0.14124898475747399</v>
      </c>
      <c r="W821" s="17">
        <v>0.149540464158639</v>
      </c>
      <c r="X821" s="17">
        <v>0.13970852253154001</v>
      </c>
      <c r="Y821" s="17">
        <v>0.15660577192210301</v>
      </c>
      <c r="Z821" s="17">
        <v>0.14305372430281599</v>
      </c>
      <c r="AA821" s="17">
        <v>0.13278112161941399</v>
      </c>
      <c r="AB821" s="17">
        <v>0.16561706591328701</v>
      </c>
      <c r="AC821" s="17">
        <v>0.14767671381601999</v>
      </c>
      <c r="AD821" s="17">
        <v>0.16371840229027601</v>
      </c>
      <c r="AE821" s="17"/>
      <c r="AF821" s="17">
        <v>0</v>
      </c>
      <c r="AG821" s="17">
        <v>0.22165989152597701</v>
      </c>
      <c r="AH821" s="17">
        <v>0.161451271700643</v>
      </c>
      <c r="AI821" s="17">
        <v>0.18731162081783001</v>
      </c>
      <c r="AJ821" s="17">
        <v>0.21000626248297599</v>
      </c>
      <c r="AK821" s="17">
        <v>0.135672683634873</v>
      </c>
      <c r="AL821" s="17">
        <v>0.126034452325998</v>
      </c>
      <c r="AM821" s="17">
        <v>0.168488725900826</v>
      </c>
      <c r="AN821" s="17">
        <v>0.12046112287763799</v>
      </c>
      <c r="AO821" s="17">
        <v>0.17743307108774301</v>
      </c>
      <c r="AP821" s="17">
        <v>0.14760627663384401</v>
      </c>
      <c r="AQ821" s="17">
        <v>0.19119207159434701</v>
      </c>
      <c r="AR821" s="17">
        <v>0.134326005237593</v>
      </c>
      <c r="AS821" s="17">
        <v>5.93205299534144E-2</v>
      </c>
      <c r="AT821" s="17">
        <v>0.16052922004769901</v>
      </c>
      <c r="AU821" s="17">
        <v>0.140151396522637</v>
      </c>
      <c r="AV821" s="17"/>
      <c r="AW821" s="17">
        <v>0.13750517318365599</v>
      </c>
      <c r="AX821" s="17">
        <v>0.18611703624275699</v>
      </c>
      <c r="AY821" s="17"/>
      <c r="AZ821" s="17">
        <v>0.13596331193062999</v>
      </c>
      <c r="BA821" s="17">
        <v>0.162031545601245</v>
      </c>
      <c r="BB821" s="17"/>
      <c r="BC821" s="17">
        <v>0.14955468712151401</v>
      </c>
      <c r="BD821" s="17">
        <v>0.15873849086934899</v>
      </c>
      <c r="BE821" s="17"/>
      <c r="BF821" s="17">
        <v>0.14899107105055501</v>
      </c>
      <c r="BG821" s="17">
        <v>0.15794950609003899</v>
      </c>
      <c r="BH821" s="17"/>
      <c r="BI821" s="17">
        <v>0.118945581806871</v>
      </c>
      <c r="BJ821" s="17">
        <v>0.16421290083895301</v>
      </c>
      <c r="BK821" s="17">
        <v>0.137578606086392</v>
      </c>
      <c r="BL821" s="17">
        <v>0.162860577170133</v>
      </c>
      <c r="BM821" s="17">
        <v>0.147141753914385</v>
      </c>
      <c r="BN821" s="17"/>
      <c r="BO821" s="17">
        <v>0.165877612437906</v>
      </c>
      <c r="BP821" s="17">
        <v>0.149381625517196</v>
      </c>
      <c r="BQ821" s="17">
        <v>0.13331822124589501</v>
      </c>
      <c r="BR821" s="17">
        <v>0.141126214726774</v>
      </c>
      <c r="BS821" s="17">
        <v>0.23712642278073501</v>
      </c>
      <c r="BT821" s="17">
        <v>0.14340199972616499</v>
      </c>
      <c r="BU821" s="17"/>
      <c r="BV821" s="17">
        <v>0.17248062495838401</v>
      </c>
      <c r="BW821" s="17">
        <v>0.14887850906410899</v>
      </c>
      <c r="BX821" s="17"/>
      <c r="BY821" s="17">
        <v>0.157805416398802</v>
      </c>
      <c r="BZ821" s="17"/>
      <c r="CA821" s="17">
        <v>0.159710375571567</v>
      </c>
      <c r="CB821" s="17"/>
      <c r="CC821" s="17">
        <v>0.14786512631825599</v>
      </c>
    </row>
    <row r="822" spans="2:81" x14ac:dyDescent="0.3">
      <c r="B822" t="s">
        <v>233</v>
      </c>
      <c r="C822" s="17">
        <v>4.4565781122801601E-2</v>
      </c>
      <c r="D822" s="17">
        <v>4.87389101709425E-2</v>
      </c>
      <c r="E822" s="17">
        <v>4.0666851899362901E-2</v>
      </c>
      <c r="F822" s="17"/>
      <c r="G822" s="17">
        <v>6.6834248624601897E-2</v>
      </c>
      <c r="H822" s="17">
        <v>5.9570119306686202E-2</v>
      </c>
      <c r="I822" s="17">
        <v>3.6013275808846598E-2</v>
      </c>
      <c r="J822" s="17">
        <v>3.6935091516175599E-2</v>
      </c>
      <c r="K822" s="17">
        <v>3.8198851384503699E-2</v>
      </c>
      <c r="L822" s="17">
        <v>3.4884997136271301E-2</v>
      </c>
      <c r="M822" s="17"/>
      <c r="N822" s="17">
        <v>3.44222849623615E-2</v>
      </c>
      <c r="O822" s="17">
        <v>4.6035962637581897E-2</v>
      </c>
      <c r="P822" s="17">
        <v>4.58316361828396E-2</v>
      </c>
      <c r="Q822" s="17">
        <v>5.3231824946000199E-2</v>
      </c>
      <c r="R822" s="17"/>
      <c r="S822" s="17">
        <v>4.6870588151427299E-2</v>
      </c>
      <c r="T822" s="17">
        <v>4.4494007005571899E-2</v>
      </c>
      <c r="U822" s="17">
        <v>5.5685346451499598E-2</v>
      </c>
      <c r="V822" s="17">
        <v>3.2638082570843399E-2</v>
      </c>
      <c r="W822" s="17">
        <v>2.8426403386935299E-2</v>
      </c>
      <c r="X822" s="17">
        <v>5.7419411913483799E-2</v>
      </c>
      <c r="Y822" s="17">
        <v>3.0781542418096101E-2</v>
      </c>
      <c r="Z822" s="17">
        <v>5.8466022086234901E-2</v>
      </c>
      <c r="AA822" s="17">
        <v>5.84754197686757E-2</v>
      </c>
      <c r="AB822" s="17">
        <v>5.2562140581333801E-2</v>
      </c>
      <c r="AC822" s="17">
        <v>1.9465524269760399E-2</v>
      </c>
      <c r="AD822" s="17">
        <v>2.4042459181556199E-2</v>
      </c>
      <c r="AE822" s="17"/>
      <c r="AF822" s="17">
        <v>0</v>
      </c>
      <c r="AG822" s="17">
        <v>3.4486234226308199E-2</v>
      </c>
      <c r="AH822" s="17">
        <v>5.8136932513637898E-2</v>
      </c>
      <c r="AI822" s="17">
        <v>4.7555862394092999E-2</v>
      </c>
      <c r="AJ822" s="17">
        <v>4.2291447906525698E-2</v>
      </c>
      <c r="AK822" s="17">
        <v>5.7445849901578597E-2</v>
      </c>
      <c r="AL822" s="17">
        <v>3.6333686449912202E-2</v>
      </c>
      <c r="AM822" s="17">
        <v>3.0716784965546501E-2</v>
      </c>
      <c r="AN822" s="17">
        <v>7.9968624659759902E-2</v>
      </c>
      <c r="AO822" s="17">
        <v>4.7042933392698799E-2</v>
      </c>
      <c r="AP822" s="17">
        <v>4.8657839653958597E-2</v>
      </c>
      <c r="AQ822" s="17">
        <v>1.65899939498532E-2</v>
      </c>
      <c r="AR822" s="17">
        <v>4.2232360563266902E-2</v>
      </c>
      <c r="AS822" s="17">
        <v>7.9860641860201698E-2</v>
      </c>
      <c r="AT822" s="17">
        <v>2.0719576124874999E-2</v>
      </c>
      <c r="AU822" s="17">
        <v>4.7533238573417402E-2</v>
      </c>
      <c r="AV822" s="17"/>
      <c r="AW822" s="17">
        <v>3.8201134816591299E-2</v>
      </c>
      <c r="AX822" s="17">
        <v>5.4141910042060398E-2</v>
      </c>
      <c r="AY822" s="17"/>
      <c r="AZ822" s="17">
        <v>4.3967217485484399E-2</v>
      </c>
      <c r="BA822" s="17">
        <v>4.4699093617897499E-2</v>
      </c>
      <c r="BB822" s="17"/>
      <c r="BC822" s="17">
        <v>4.7961400445938697E-2</v>
      </c>
      <c r="BD822" s="17">
        <v>4.2256787765989103E-2</v>
      </c>
      <c r="BE822" s="17"/>
      <c r="BF822" s="17">
        <v>1.3227664702299E-2</v>
      </c>
      <c r="BG822" s="17">
        <v>4.7084039629537201E-2</v>
      </c>
      <c r="BH822" s="17"/>
      <c r="BI822" s="17">
        <v>6.4155305924399594E-2</v>
      </c>
      <c r="BJ822" s="17">
        <v>4.1739499394127501E-2</v>
      </c>
      <c r="BK822" s="17">
        <v>4.4040124249532402E-2</v>
      </c>
      <c r="BL822" s="17">
        <v>2.69581766473318E-2</v>
      </c>
      <c r="BM822" s="17">
        <v>5.6977445396133003E-2</v>
      </c>
      <c r="BN822" s="17"/>
      <c r="BO822" s="17">
        <v>4.4689977600883099E-2</v>
      </c>
      <c r="BP822" s="17">
        <v>6.7099721702441606E-2</v>
      </c>
      <c r="BQ822" s="17">
        <v>4.6348303738814198E-2</v>
      </c>
      <c r="BR822" s="17">
        <v>3.2105799721841403E-2</v>
      </c>
      <c r="BS822" s="17">
        <v>3.5906270891051702E-2</v>
      </c>
      <c r="BT822" s="17">
        <v>3.8143989425721003E-2</v>
      </c>
      <c r="BU822" s="17"/>
      <c r="BV822" s="17">
        <v>4.71596167880943E-2</v>
      </c>
      <c r="BW822" s="17">
        <v>3.1686647801099997E-2</v>
      </c>
      <c r="BX822" s="17"/>
      <c r="BY822" s="17">
        <v>3.4187643648541703E-2</v>
      </c>
      <c r="BZ822" s="17"/>
      <c r="CA822" s="17">
        <v>4.7345210032455697E-2</v>
      </c>
      <c r="CB822" s="17"/>
      <c r="CC822" s="17">
        <v>4.6402426535266099E-2</v>
      </c>
    </row>
    <row r="823" spans="2:81" x14ac:dyDescent="0.3">
      <c r="B823" t="s">
        <v>234</v>
      </c>
      <c r="C823" s="17">
        <v>1.62660980925462E-2</v>
      </c>
      <c r="D823" s="17">
        <v>1.7585708846517299E-2</v>
      </c>
      <c r="E823" s="17">
        <v>1.50417671900554E-2</v>
      </c>
      <c r="F823" s="17"/>
      <c r="G823" s="17">
        <v>1.7198316445820001E-2</v>
      </c>
      <c r="H823" s="17">
        <v>2.8633118260120698E-2</v>
      </c>
      <c r="I823" s="17">
        <v>6.9561091535437197E-3</v>
      </c>
      <c r="J823" s="17">
        <v>9.2163873928399805E-3</v>
      </c>
      <c r="K823" s="17">
        <v>2.3246188397377E-2</v>
      </c>
      <c r="L823" s="17">
        <v>1.41732857269324E-2</v>
      </c>
      <c r="M823" s="17"/>
      <c r="N823" s="17">
        <v>1.17077090520279E-2</v>
      </c>
      <c r="O823" s="17">
        <v>1.44557394749221E-2</v>
      </c>
      <c r="P823" s="17">
        <v>2.2984633708397002E-2</v>
      </c>
      <c r="Q823" s="17">
        <v>1.7287007508306099E-2</v>
      </c>
      <c r="R823" s="17"/>
      <c r="S823" s="17">
        <v>1.05639313430084E-2</v>
      </c>
      <c r="T823" s="17">
        <v>2.52050790665043E-2</v>
      </c>
      <c r="U823" s="17">
        <v>3.0526305096748099E-2</v>
      </c>
      <c r="V823" s="17">
        <v>1.55682516030186E-2</v>
      </c>
      <c r="W823" s="17">
        <v>0</v>
      </c>
      <c r="X823" s="17">
        <v>1.0659903898794801E-2</v>
      </c>
      <c r="Y823" s="17">
        <v>2.1341214992035801E-2</v>
      </c>
      <c r="Z823" s="17">
        <v>0</v>
      </c>
      <c r="AA823" s="17">
        <v>8.14755868721595E-3</v>
      </c>
      <c r="AB823" s="17">
        <v>1.72522368511232E-2</v>
      </c>
      <c r="AC823" s="17">
        <v>2.63952553534905E-2</v>
      </c>
      <c r="AD823" s="17">
        <v>4.0907086801995902E-2</v>
      </c>
      <c r="AE823" s="17"/>
      <c r="AF823" s="17">
        <v>0</v>
      </c>
      <c r="AG823" s="17">
        <v>1.03863273153437E-2</v>
      </c>
      <c r="AH823" s="17">
        <v>6.6597888641758496E-3</v>
      </c>
      <c r="AI823" s="17">
        <v>2.5229892998416499E-2</v>
      </c>
      <c r="AJ823" s="17">
        <v>1.16239146517166E-2</v>
      </c>
      <c r="AK823" s="17">
        <v>4.5939630891616401E-2</v>
      </c>
      <c r="AL823" s="17">
        <v>1.1892808642687399E-2</v>
      </c>
      <c r="AM823" s="17">
        <v>0</v>
      </c>
      <c r="AN823" s="17">
        <v>1.4636012699892899E-2</v>
      </c>
      <c r="AO823" s="17">
        <v>2.6274952396004501E-2</v>
      </c>
      <c r="AP823" s="17">
        <v>1.2192172426509201E-2</v>
      </c>
      <c r="AQ823" s="17">
        <v>1.0585703967107001E-2</v>
      </c>
      <c r="AR823" s="17">
        <v>1.02069467742768E-2</v>
      </c>
      <c r="AS823" s="17">
        <v>0</v>
      </c>
      <c r="AT823" s="17">
        <v>3.0210118295474601E-2</v>
      </c>
      <c r="AU823" s="17">
        <v>0</v>
      </c>
      <c r="AV823" s="17"/>
      <c r="AW823" s="17">
        <v>1.6317358436945699E-2</v>
      </c>
      <c r="AX823" s="17">
        <v>1.6309827912427799E-2</v>
      </c>
      <c r="AY823" s="17"/>
      <c r="AZ823" s="17">
        <v>8.49272829095374E-3</v>
      </c>
      <c r="BA823" s="17">
        <v>1.7997388232719101E-2</v>
      </c>
      <c r="BB823" s="17"/>
      <c r="BC823" s="17">
        <v>9.5427085256064702E-3</v>
      </c>
      <c r="BD823" s="17">
        <v>2.11888703772059E-2</v>
      </c>
      <c r="BE823" s="17"/>
      <c r="BF823" s="17">
        <v>6.61154897379225E-3</v>
      </c>
      <c r="BG823" s="17">
        <v>1.7041915315277999E-2</v>
      </c>
      <c r="BH823" s="17"/>
      <c r="BI823" s="17">
        <v>1.67335549597874E-2</v>
      </c>
      <c r="BJ823" s="17">
        <v>1.08551777334628E-2</v>
      </c>
      <c r="BK823" s="17">
        <v>2.3652107047258099E-2</v>
      </c>
      <c r="BL823" s="17">
        <v>2.7632277102714101E-2</v>
      </c>
      <c r="BM823" s="17">
        <v>2.75663812966606E-2</v>
      </c>
      <c r="BN823" s="17"/>
      <c r="BO823" s="17">
        <v>1.05548110887722E-2</v>
      </c>
      <c r="BP823" s="17">
        <v>1.6462788965931101E-2</v>
      </c>
      <c r="BQ823" s="17">
        <v>2.6149927318421501E-2</v>
      </c>
      <c r="BR823" s="17">
        <v>2.6625890090082101E-2</v>
      </c>
      <c r="BS823" s="17">
        <v>1.9696424820550298E-2</v>
      </c>
      <c r="BT823" s="17">
        <v>1.0398385978580201E-2</v>
      </c>
      <c r="BU823" s="17"/>
      <c r="BV823" s="17">
        <v>1.21458038060255E-2</v>
      </c>
      <c r="BW823" s="17">
        <v>8.4614154905993805E-3</v>
      </c>
      <c r="BX823" s="17"/>
      <c r="BY823" s="17">
        <v>1.48816646342053E-2</v>
      </c>
      <c r="BZ823" s="17"/>
      <c r="CA823" s="17">
        <v>1.32579479982168E-2</v>
      </c>
      <c r="CB823" s="17"/>
      <c r="CC823" s="17">
        <v>1.8446063052927099E-2</v>
      </c>
    </row>
    <row r="824" spans="2:81" x14ac:dyDescent="0.3">
      <c r="B824" t="s">
        <v>92</v>
      </c>
      <c r="C824" s="17">
        <v>3.9942075453741697E-2</v>
      </c>
      <c r="D824" s="17">
        <v>3.9581856668659203E-2</v>
      </c>
      <c r="E824" s="17">
        <v>4.04513383459165E-2</v>
      </c>
      <c r="F824" s="17"/>
      <c r="G824" s="17">
        <v>3.5853579106619002E-2</v>
      </c>
      <c r="H824" s="17">
        <v>3.1970255635453103E-2</v>
      </c>
      <c r="I824" s="17">
        <v>3.5736708117221398E-2</v>
      </c>
      <c r="J824" s="17">
        <v>4.8401758493213001E-2</v>
      </c>
      <c r="K824" s="17">
        <v>5.18030868393069E-2</v>
      </c>
      <c r="L824" s="17">
        <v>3.7757463396575597E-2</v>
      </c>
      <c r="M824" s="17"/>
      <c r="N824" s="17">
        <v>4.7894385130067899E-2</v>
      </c>
      <c r="O824" s="17">
        <v>4.0062713917840997E-2</v>
      </c>
      <c r="P824" s="17">
        <v>3.7074706719588901E-2</v>
      </c>
      <c r="Q824" s="17">
        <v>3.1711531875580498E-2</v>
      </c>
      <c r="R824" s="17"/>
      <c r="S824" s="17">
        <v>4.7142076247804698E-2</v>
      </c>
      <c r="T824" s="17">
        <v>2.1046694565948001E-2</v>
      </c>
      <c r="U824" s="17">
        <v>5.9845016078054598E-2</v>
      </c>
      <c r="V824" s="17">
        <v>3.83112863195086E-2</v>
      </c>
      <c r="W824" s="17">
        <v>3.3233424596874103E-2</v>
      </c>
      <c r="X824" s="17">
        <v>6.5398934185089394E-2</v>
      </c>
      <c r="Y824" s="17">
        <v>3.7249285828674698E-2</v>
      </c>
      <c r="Z824" s="17">
        <v>1.1715389243469499E-2</v>
      </c>
      <c r="AA824" s="17">
        <v>3.99884273766411E-2</v>
      </c>
      <c r="AB824" s="17">
        <v>3.3456680892391497E-2</v>
      </c>
      <c r="AC824" s="17">
        <v>5.258574176605E-2</v>
      </c>
      <c r="AD824" s="17">
        <v>2.19710389657298E-2</v>
      </c>
      <c r="AE824" s="17"/>
      <c r="AF824" s="17">
        <v>0.205281369328186</v>
      </c>
      <c r="AG824" s="17">
        <v>7.5702727031943501E-2</v>
      </c>
      <c r="AH824" s="17">
        <v>5.2766124488750302E-2</v>
      </c>
      <c r="AI824" s="17">
        <v>4.3099406274956002E-2</v>
      </c>
      <c r="AJ824" s="17">
        <v>1.9602161428041599E-2</v>
      </c>
      <c r="AK824" s="17">
        <v>1.7656977070038701E-2</v>
      </c>
      <c r="AL824" s="17">
        <v>4.85410766022863E-2</v>
      </c>
      <c r="AM824" s="17">
        <v>3.8638629185098902E-2</v>
      </c>
      <c r="AN824" s="17">
        <v>6.5154021368093007E-2</v>
      </c>
      <c r="AO824" s="17">
        <v>3.4395958278734297E-2</v>
      </c>
      <c r="AP824" s="17">
        <v>3.9498335565522097E-2</v>
      </c>
      <c r="AQ824" s="17">
        <v>2.5984906533044499E-2</v>
      </c>
      <c r="AR824" s="17">
        <v>8.4859420480242493E-3</v>
      </c>
      <c r="AS824" s="17">
        <v>3.6117938873979898E-2</v>
      </c>
      <c r="AT824" s="17">
        <v>3.0586419875445001E-2</v>
      </c>
      <c r="AU824" s="17">
        <v>2.9008158726671798E-2</v>
      </c>
      <c r="AV824" s="17"/>
      <c r="AW824" s="17">
        <v>2.7676954278619999E-2</v>
      </c>
      <c r="AX824" s="17">
        <v>5.8061994908258002E-2</v>
      </c>
      <c r="AY824" s="17"/>
      <c r="AZ824" s="17">
        <v>3.3037682193056299E-2</v>
      </c>
      <c r="BA824" s="17">
        <v>4.14798265554134E-2</v>
      </c>
      <c r="BB824" s="17"/>
      <c r="BC824" s="17">
        <v>3.9303932398899802E-2</v>
      </c>
      <c r="BD824" s="17">
        <v>4.11455876726309E-2</v>
      </c>
      <c r="BE824" s="17"/>
      <c r="BF824" s="17">
        <v>1.1727079768009199E-2</v>
      </c>
      <c r="BG824" s="17">
        <v>4.2209367206369697E-2</v>
      </c>
      <c r="BH824" s="17"/>
      <c r="BI824" s="17">
        <v>1.9505325160001901E-2</v>
      </c>
      <c r="BJ824" s="17">
        <v>2.9217023870679999E-2</v>
      </c>
      <c r="BK824" s="17">
        <v>5.6120820105526499E-2</v>
      </c>
      <c r="BL824" s="17">
        <v>2.61454702581853E-2</v>
      </c>
      <c r="BM824" s="17">
        <v>7.0632724218557902E-2</v>
      </c>
      <c r="BN824" s="17"/>
      <c r="BO824" s="17">
        <v>3.3548568551839901E-2</v>
      </c>
      <c r="BP824" s="17">
        <v>1.45377491548147E-2</v>
      </c>
      <c r="BQ824" s="17">
        <v>5.7974030311305602E-2</v>
      </c>
      <c r="BR824" s="17">
        <v>2.6120790892305099E-2</v>
      </c>
      <c r="BS824" s="17">
        <v>7.3889234624205893E-2</v>
      </c>
      <c r="BT824" s="17">
        <v>8.7879902600678905E-2</v>
      </c>
      <c r="BU824" s="17"/>
      <c r="BV824" s="17">
        <v>3.1255858156280701E-2</v>
      </c>
      <c r="BW824" s="17">
        <v>2.54355377872355E-2</v>
      </c>
      <c r="BX824" s="17"/>
      <c r="BY824" s="17">
        <v>1.40879883117071E-2</v>
      </c>
      <c r="BZ824" s="17"/>
      <c r="CA824" s="17">
        <v>3.1255602820133198E-2</v>
      </c>
      <c r="CB824" s="17"/>
      <c r="CC824" s="17">
        <v>2.7064579167667999E-2</v>
      </c>
    </row>
    <row r="825" spans="2:81" x14ac:dyDescent="0.3">
      <c r="B825" t="s">
        <v>192</v>
      </c>
      <c r="C825" s="17">
        <v>0.74194287328560304</v>
      </c>
      <c r="D825" s="17">
        <v>0.72586599950605002</v>
      </c>
      <c r="E825" s="17">
        <v>0.75764178629875301</v>
      </c>
      <c r="F825" s="17"/>
      <c r="G825" s="17">
        <v>0.63804748411965995</v>
      </c>
      <c r="H825" s="17">
        <v>0.72953899817802603</v>
      </c>
      <c r="I825" s="17">
        <v>0.74972339170621405</v>
      </c>
      <c r="J825" s="17">
        <v>0.77532638080120397</v>
      </c>
      <c r="K825" s="17">
        <v>0.73647190891788505</v>
      </c>
      <c r="L825" s="17">
        <v>0.79169177401534196</v>
      </c>
      <c r="M825" s="17"/>
      <c r="N825" s="17">
        <v>0.77030106226530903</v>
      </c>
      <c r="O825" s="17">
        <v>0.72572738758588196</v>
      </c>
      <c r="P825" s="17">
        <v>0.74896170422267905</v>
      </c>
      <c r="Q825" s="17">
        <v>0.72230551361953599</v>
      </c>
      <c r="R825" s="17"/>
      <c r="S825" s="17">
        <v>0.71759604263808896</v>
      </c>
      <c r="T825" s="17">
        <v>0.74378893735307605</v>
      </c>
      <c r="U825" s="17">
        <v>0.66568158335779903</v>
      </c>
      <c r="V825" s="17">
        <v>0.77223339474915598</v>
      </c>
      <c r="W825" s="17">
        <v>0.78879970785755105</v>
      </c>
      <c r="X825" s="17">
        <v>0.726813227471092</v>
      </c>
      <c r="Y825" s="17">
        <v>0.75402218483909</v>
      </c>
      <c r="Z825" s="17">
        <v>0.78676486436748005</v>
      </c>
      <c r="AA825" s="17">
        <v>0.76060747254805305</v>
      </c>
      <c r="AB825" s="17">
        <v>0.73111187576186398</v>
      </c>
      <c r="AC825" s="17">
        <v>0.75387676479467902</v>
      </c>
      <c r="AD825" s="17">
        <v>0.74936101276044198</v>
      </c>
      <c r="AE825" s="17"/>
      <c r="AF825" s="17">
        <v>0.79471863067181403</v>
      </c>
      <c r="AG825" s="17">
        <v>0.65776481990042801</v>
      </c>
      <c r="AH825" s="17">
        <v>0.72098588243279305</v>
      </c>
      <c r="AI825" s="17">
        <v>0.69680321751470398</v>
      </c>
      <c r="AJ825" s="17">
        <v>0.71647621353073998</v>
      </c>
      <c r="AK825" s="17">
        <v>0.74328485850189296</v>
      </c>
      <c r="AL825" s="17">
        <v>0.777197975979116</v>
      </c>
      <c r="AM825" s="17">
        <v>0.76215585994852797</v>
      </c>
      <c r="AN825" s="17">
        <v>0.71978021839461603</v>
      </c>
      <c r="AO825" s="17">
        <v>0.71485308484482002</v>
      </c>
      <c r="AP825" s="17">
        <v>0.75204537572016605</v>
      </c>
      <c r="AQ825" s="17">
        <v>0.75564732395564904</v>
      </c>
      <c r="AR825" s="17">
        <v>0.80474874537683905</v>
      </c>
      <c r="AS825" s="17">
        <v>0.82470088931240404</v>
      </c>
      <c r="AT825" s="17">
        <v>0.75795466565650604</v>
      </c>
      <c r="AU825" s="17">
        <v>0.78330720617727401</v>
      </c>
      <c r="AV825" s="17"/>
      <c r="AW825" s="17">
        <v>0.78029937928418702</v>
      </c>
      <c r="AX825" s="17">
        <v>0.68536923089449697</v>
      </c>
      <c r="AY825" s="17"/>
      <c r="AZ825" s="17">
        <v>0.77853906009987495</v>
      </c>
      <c r="BA825" s="17">
        <v>0.73379214599272502</v>
      </c>
      <c r="BB825" s="17"/>
      <c r="BC825" s="17">
        <v>0.75363727150804105</v>
      </c>
      <c r="BD825" s="17">
        <v>0.73667026331482499</v>
      </c>
      <c r="BE825" s="17"/>
      <c r="BF825" s="17">
        <v>0.81944263550534402</v>
      </c>
      <c r="BG825" s="17">
        <v>0.73571517175877599</v>
      </c>
      <c r="BH825" s="17"/>
      <c r="BI825" s="17">
        <v>0.78066023214893998</v>
      </c>
      <c r="BJ825" s="17">
        <v>0.75397539816277703</v>
      </c>
      <c r="BK825" s="17">
        <v>0.73860834251129104</v>
      </c>
      <c r="BL825" s="17">
        <v>0.75640349882163505</v>
      </c>
      <c r="BM825" s="17">
        <v>0.69768169517426304</v>
      </c>
      <c r="BN825" s="17"/>
      <c r="BO825" s="17">
        <v>0.74532903032059905</v>
      </c>
      <c r="BP825" s="17">
        <v>0.75251811465961604</v>
      </c>
      <c r="BQ825" s="17">
        <v>0.73620951738556395</v>
      </c>
      <c r="BR825" s="17">
        <v>0.77402130456899798</v>
      </c>
      <c r="BS825" s="17">
        <v>0.63338164688345699</v>
      </c>
      <c r="BT825" s="17">
        <v>0.72017572226885496</v>
      </c>
      <c r="BU825" s="17"/>
      <c r="BV825" s="17">
        <v>0.736958096291216</v>
      </c>
      <c r="BW825" s="17">
        <v>0.78553788985695605</v>
      </c>
      <c r="BX825" s="17"/>
      <c r="BY825" s="17">
        <v>0.77903728700674302</v>
      </c>
      <c r="BZ825" s="17"/>
      <c r="CA825" s="17">
        <v>0.748430863577627</v>
      </c>
      <c r="CB825" s="17"/>
      <c r="CC825" s="17">
        <v>0.76022180492588298</v>
      </c>
    </row>
    <row r="826" spans="2:81" x14ac:dyDescent="0.3">
      <c r="B826" t="s">
        <v>193</v>
      </c>
      <c r="C826" s="17">
        <v>6.0831879215347898E-2</v>
      </c>
      <c r="D826" s="17">
        <v>6.6324619017459702E-2</v>
      </c>
      <c r="E826" s="17">
        <v>5.5708619089418203E-2</v>
      </c>
      <c r="F826" s="17"/>
      <c r="G826" s="17">
        <v>8.4032565070421894E-2</v>
      </c>
      <c r="H826" s="17">
        <v>8.8203237566806897E-2</v>
      </c>
      <c r="I826" s="17">
        <v>4.2969384962390299E-2</v>
      </c>
      <c r="J826" s="17">
        <v>4.6151478909015602E-2</v>
      </c>
      <c r="K826" s="17">
        <v>6.1445039781880699E-2</v>
      </c>
      <c r="L826" s="17">
        <v>4.9058282863203698E-2</v>
      </c>
      <c r="M826" s="17"/>
      <c r="N826" s="17">
        <v>4.61299940143894E-2</v>
      </c>
      <c r="O826" s="17">
        <v>6.0491702112504098E-2</v>
      </c>
      <c r="P826" s="17">
        <v>6.8816269891236598E-2</v>
      </c>
      <c r="Q826" s="17">
        <v>7.0518832454306304E-2</v>
      </c>
      <c r="R826" s="17"/>
      <c r="S826" s="17">
        <v>5.74345194944356E-2</v>
      </c>
      <c r="T826" s="17">
        <v>6.96990860720762E-2</v>
      </c>
      <c r="U826" s="17">
        <v>8.6211651548247697E-2</v>
      </c>
      <c r="V826" s="17">
        <v>4.8206334173861998E-2</v>
      </c>
      <c r="W826" s="17">
        <v>2.8426403386935299E-2</v>
      </c>
      <c r="X826" s="17">
        <v>6.8079315812278607E-2</v>
      </c>
      <c r="Y826" s="17">
        <v>5.2122757410131997E-2</v>
      </c>
      <c r="Z826" s="17">
        <v>5.8466022086234901E-2</v>
      </c>
      <c r="AA826" s="17">
        <v>6.6622978455891699E-2</v>
      </c>
      <c r="AB826" s="17">
        <v>6.9814377432456998E-2</v>
      </c>
      <c r="AC826" s="17">
        <v>4.58607796232509E-2</v>
      </c>
      <c r="AD826" s="17">
        <v>6.4949545983552098E-2</v>
      </c>
      <c r="AE826" s="17"/>
      <c r="AF826" s="17">
        <v>0</v>
      </c>
      <c r="AG826" s="17">
        <v>4.4872561541651902E-2</v>
      </c>
      <c r="AH826" s="17">
        <v>6.4796721377813796E-2</v>
      </c>
      <c r="AI826" s="17">
        <v>7.2785755392509505E-2</v>
      </c>
      <c r="AJ826" s="17">
        <v>5.3915362558242301E-2</v>
      </c>
      <c r="AK826" s="17">
        <v>0.103385480793195</v>
      </c>
      <c r="AL826" s="17">
        <v>4.8226495092599603E-2</v>
      </c>
      <c r="AM826" s="17">
        <v>3.0716784965546501E-2</v>
      </c>
      <c r="AN826" s="17">
        <v>9.4604637359652799E-2</v>
      </c>
      <c r="AO826" s="17">
        <v>7.3317885788703296E-2</v>
      </c>
      <c r="AP826" s="17">
        <v>6.0850012080467898E-2</v>
      </c>
      <c r="AQ826" s="17">
        <v>2.7175697916960201E-2</v>
      </c>
      <c r="AR826" s="17">
        <v>5.2439307337543699E-2</v>
      </c>
      <c r="AS826" s="17">
        <v>7.9860641860201698E-2</v>
      </c>
      <c r="AT826" s="17">
        <v>5.09296944203496E-2</v>
      </c>
      <c r="AU826" s="17">
        <v>4.7533238573417402E-2</v>
      </c>
      <c r="AV826" s="17"/>
      <c r="AW826" s="17">
        <v>5.4518493253536998E-2</v>
      </c>
      <c r="AX826" s="17">
        <v>7.0451737954488197E-2</v>
      </c>
      <c r="AY826" s="17"/>
      <c r="AZ826" s="17">
        <v>5.2459945776438199E-2</v>
      </c>
      <c r="BA826" s="17">
        <v>6.26964818506167E-2</v>
      </c>
      <c r="BB826" s="17"/>
      <c r="BC826" s="17">
        <v>5.7504108971545197E-2</v>
      </c>
      <c r="BD826" s="17">
        <v>6.3445658143195E-2</v>
      </c>
      <c r="BE826" s="17"/>
      <c r="BF826" s="17">
        <v>1.9839213676091198E-2</v>
      </c>
      <c r="BG826" s="17">
        <v>6.4125954944815197E-2</v>
      </c>
      <c r="BH826" s="17"/>
      <c r="BI826" s="17">
        <v>8.0888860884186994E-2</v>
      </c>
      <c r="BJ826" s="17">
        <v>5.2594677127590299E-2</v>
      </c>
      <c r="BK826" s="17">
        <v>6.76922312967905E-2</v>
      </c>
      <c r="BL826" s="17">
        <v>5.4590453750046002E-2</v>
      </c>
      <c r="BM826" s="17">
        <v>8.4543826692793603E-2</v>
      </c>
      <c r="BN826" s="17"/>
      <c r="BO826" s="17">
        <v>5.5244788689655301E-2</v>
      </c>
      <c r="BP826" s="17">
        <v>8.3562510668372794E-2</v>
      </c>
      <c r="BQ826" s="17">
        <v>7.2498231057235699E-2</v>
      </c>
      <c r="BR826" s="17">
        <v>5.8731689811923497E-2</v>
      </c>
      <c r="BS826" s="17">
        <v>5.5602695711602E-2</v>
      </c>
      <c r="BT826" s="17">
        <v>4.8542375404301202E-2</v>
      </c>
      <c r="BU826" s="17"/>
      <c r="BV826" s="17">
        <v>5.93054205941198E-2</v>
      </c>
      <c r="BW826" s="17">
        <v>4.0148063291699398E-2</v>
      </c>
      <c r="BX826" s="17"/>
      <c r="BY826" s="17">
        <v>4.9069308282746998E-2</v>
      </c>
      <c r="BZ826" s="17"/>
      <c r="CA826" s="17">
        <v>6.0603158030672503E-2</v>
      </c>
      <c r="CB826" s="17"/>
      <c r="CC826" s="17">
        <v>6.4848489588193101E-2</v>
      </c>
    </row>
    <row r="827" spans="2:81" x14ac:dyDescent="0.3">
      <c r="B827" t="s">
        <v>194</v>
      </c>
      <c r="C827" s="17">
        <v>0.68111099407025499</v>
      </c>
      <c r="D827" s="17">
        <v>0.65954138048859001</v>
      </c>
      <c r="E827" s="17">
        <v>0.70193316720933496</v>
      </c>
      <c r="F827" s="17"/>
      <c r="G827" s="17">
        <v>0.55401491904923805</v>
      </c>
      <c r="H827" s="17">
        <v>0.641335760611219</v>
      </c>
      <c r="I827" s="17">
        <v>0.70675400674382305</v>
      </c>
      <c r="J827" s="17">
        <v>0.72917490189218803</v>
      </c>
      <c r="K827" s="17">
        <v>0.67502686913600396</v>
      </c>
      <c r="L827" s="17">
        <v>0.74263349115213795</v>
      </c>
      <c r="M827" s="17"/>
      <c r="N827" s="17">
        <v>0.72417106825092004</v>
      </c>
      <c r="O827" s="17">
        <v>0.66523568547337797</v>
      </c>
      <c r="P827" s="17">
        <v>0.68014543433144303</v>
      </c>
      <c r="Q827" s="17">
        <v>0.65178668116522998</v>
      </c>
      <c r="R827" s="17"/>
      <c r="S827" s="17">
        <v>0.66016152314365295</v>
      </c>
      <c r="T827" s="17">
        <v>0.67408985128099996</v>
      </c>
      <c r="U827" s="17">
        <v>0.57946993180955098</v>
      </c>
      <c r="V827" s="17">
        <v>0.72402706057529398</v>
      </c>
      <c r="W827" s="17">
        <v>0.76037330447061602</v>
      </c>
      <c r="X827" s="17">
        <v>0.65873391165881301</v>
      </c>
      <c r="Y827" s="17">
        <v>0.70189942742895794</v>
      </c>
      <c r="Z827" s="17">
        <v>0.72829884228124497</v>
      </c>
      <c r="AA827" s="17">
        <v>0.69398449409216101</v>
      </c>
      <c r="AB827" s="17">
        <v>0.66129749832940699</v>
      </c>
      <c r="AC827" s="17">
        <v>0.70801598517142805</v>
      </c>
      <c r="AD827" s="17">
        <v>0.68441146677689002</v>
      </c>
      <c r="AE827" s="17"/>
      <c r="AF827" s="17">
        <v>0.79471863067181403</v>
      </c>
      <c r="AG827" s="17">
        <v>0.61289225835877603</v>
      </c>
      <c r="AH827" s="17">
        <v>0.65618916105497904</v>
      </c>
      <c r="AI827" s="17">
        <v>0.624017462122195</v>
      </c>
      <c r="AJ827" s="17">
        <v>0.66256085097249795</v>
      </c>
      <c r="AK827" s="17">
        <v>0.63989937770869798</v>
      </c>
      <c r="AL827" s="17">
        <v>0.72897148088651598</v>
      </c>
      <c r="AM827" s="17">
        <v>0.731439074982982</v>
      </c>
      <c r="AN827" s="17">
        <v>0.62517558103496296</v>
      </c>
      <c r="AO827" s="17">
        <v>0.641535199056116</v>
      </c>
      <c r="AP827" s="17">
        <v>0.69119536363969802</v>
      </c>
      <c r="AQ827" s="17">
        <v>0.72847162603868798</v>
      </c>
      <c r="AR827" s="17">
        <v>0.75230943803929495</v>
      </c>
      <c r="AS827" s="17">
        <v>0.74484024745220201</v>
      </c>
      <c r="AT827" s="17">
        <v>0.70702497123615704</v>
      </c>
      <c r="AU827" s="17">
        <v>0.73577396760385605</v>
      </c>
      <c r="AV827" s="17"/>
      <c r="AW827" s="17">
        <v>0.72578088603065005</v>
      </c>
      <c r="AX827" s="17">
        <v>0.61491749294000897</v>
      </c>
      <c r="AY827" s="17"/>
      <c r="AZ827" s="17">
        <v>0.72607911432343697</v>
      </c>
      <c r="BA827" s="17">
        <v>0.67109566414210797</v>
      </c>
      <c r="BB827" s="17"/>
      <c r="BC827" s="17">
        <v>0.69613316253649604</v>
      </c>
      <c r="BD827" s="17">
        <v>0.67322460517162996</v>
      </c>
      <c r="BE827" s="17"/>
      <c r="BF827" s="17">
        <v>0.79960342182925304</v>
      </c>
      <c r="BG827" s="17">
        <v>0.671589216813961</v>
      </c>
      <c r="BH827" s="17"/>
      <c r="BI827" s="17">
        <v>0.69977137126475297</v>
      </c>
      <c r="BJ827" s="17">
        <v>0.70138072103518601</v>
      </c>
      <c r="BK827" s="17">
        <v>0.67091611121450101</v>
      </c>
      <c r="BL827" s="17">
        <v>0.70181304507159004</v>
      </c>
      <c r="BM827" s="17">
        <v>0.61313786848147001</v>
      </c>
      <c r="BN827" s="17"/>
      <c r="BO827" s="17">
        <v>0.69008424163094295</v>
      </c>
      <c r="BP827" s="17">
        <v>0.66895560399124399</v>
      </c>
      <c r="BQ827" s="17">
        <v>0.66371128632832799</v>
      </c>
      <c r="BR827" s="17">
        <v>0.71528961475707398</v>
      </c>
      <c r="BS827" s="17">
        <v>0.57777895117185496</v>
      </c>
      <c r="BT827" s="17">
        <v>0.671633346864554</v>
      </c>
      <c r="BU827" s="17"/>
      <c r="BV827" s="17">
        <v>0.67765267569709597</v>
      </c>
      <c r="BW827" s="17">
        <v>0.74538982656525599</v>
      </c>
      <c r="BX827" s="17"/>
      <c r="BY827" s="17">
        <v>0.72996797872399599</v>
      </c>
      <c r="BZ827" s="17"/>
      <c r="CA827" s="17">
        <v>0.68782770554695405</v>
      </c>
      <c r="CB827" s="17"/>
      <c r="CC827" s="17">
        <v>0.69537331533768998</v>
      </c>
    </row>
    <row r="828" spans="2:81" x14ac:dyDescent="0.3">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c r="CB828" s="17"/>
      <c r="CC828" s="17"/>
    </row>
    <row r="829" spans="2:81" x14ac:dyDescent="0.3">
      <c r="B829" s="6" t="s">
        <v>333</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c r="CB829" s="17"/>
      <c r="CC829" s="17"/>
    </row>
    <row r="830" spans="2:81" x14ac:dyDescent="0.3">
      <c r="B830" s="24" t="s">
        <v>94</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c r="CC830" s="17"/>
    </row>
    <row r="831" spans="2:81" x14ac:dyDescent="0.3">
      <c r="B831" t="s">
        <v>230</v>
      </c>
      <c r="C831" s="17">
        <v>0.41778184336284202</v>
      </c>
      <c r="D831" s="17">
        <v>0.39615881722353802</v>
      </c>
      <c r="E831" s="17">
        <v>0.43865301652331601</v>
      </c>
      <c r="F831" s="17"/>
      <c r="G831" s="17">
        <v>0.39000468351018402</v>
      </c>
      <c r="H831" s="17">
        <v>0.40354022504384901</v>
      </c>
      <c r="I831" s="17">
        <v>0.38597251601056898</v>
      </c>
      <c r="J831" s="17">
        <v>0.42077093412828598</v>
      </c>
      <c r="K831" s="17">
        <v>0.43540456802592598</v>
      </c>
      <c r="L831" s="17">
        <v>0.45943999606979802</v>
      </c>
      <c r="M831" s="17"/>
      <c r="N831" s="17">
        <v>0.41545593344252302</v>
      </c>
      <c r="O831" s="17">
        <v>0.393845653351514</v>
      </c>
      <c r="P831" s="17">
        <v>0.40986080015849402</v>
      </c>
      <c r="Q831" s="17">
        <v>0.44930442512933699</v>
      </c>
      <c r="R831" s="17"/>
      <c r="S831" s="17">
        <v>0.36746141026101398</v>
      </c>
      <c r="T831" s="17">
        <v>0.42645903372564897</v>
      </c>
      <c r="U831" s="17">
        <v>0.39244604791029702</v>
      </c>
      <c r="V831" s="17">
        <v>0.44824041113260499</v>
      </c>
      <c r="W831" s="17">
        <v>0.40870003253894299</v>
      </c>
      <c r="X831" s="17">
        <v>0.40205570610253699</v>
      </c>
      <c r="Y831" s="17">
        <v>0.451771803109001</v>
      </c>
      <c r="Z831" s="17">
        <v>0.421440046144269</v>
      </c>
      <c r="AA831" s="17">
        <v>0.43173151799005399</v>
      </c>
      <c r="AB831" s="17">
        <v>0.42093189344759302</v>
      </c>
      <c r="AC831" s="17">
        <v>0.48960509191551999</v>
      </c>
      <c r="AD831" s="17">
        <v>0.383747194884002</v>
      </c>
      <c r="AE831" s="17"/>
      <c r="AF831" s="17">
        <v>0.615958105863606</v>
      </c>
      <c r="AG831" s="17">
        <v>0.43406543959142802</v>
      </c>
      <c r="AH831" s="17">
        <v>0.46262059038651498</v>
      </c>
      <c r="AI831" s="17">
        <v>0.44576301058543899</v>
      </c>
      <c r="AJ831" s="17">
        <v>0.50684198215366105</v>
      </c>
      <c r="AK831" s="17">
        <v>0.40727687102534299</v>
      </c>
      <c r="AL831" s="17">
        <v>0.42387137848330098</v>
      </c>
      <c r="AM831" s="17">
        <v>0.39733442638389299</v>
      </c>
      <c r="AN831" s="17">
        <v>0.38403526908588698</v>
      </c>
      <c r="AO831" s="17">
        <v>0.46523489761113002</v>
      </c>
      <c r="AP831" s="17">
        <v>0.39979293948182398</v>
      </c>
      <c r="AQ831" s="17">
        <v>0.36295124778811499</v>
      </c>
      <c r="AR831" s="17">
        <v>0.36060527818620303</v>
      </c>
      <c r="AS831" s="17">
        <v>0.51577989754596698</v>
      </c>
      <c r="AT831" s="17">
        <v>0.29121110130087502</v>
      </c>
      <c r="AU831" s="17">
        <v>0.38167155963559701</v>
      </c>
      <c r="AV831" s="17"/>
      <c r="AW831" s="17">
        <v>0.45394044547588303</v>
      </c>
      <c r="AX831" s="17">
        <v>0.36327966784759702</v>
      </c>
      <c r="AY831" s="17"/>
      <c r="AZ831" s="17">
        <v>0.46819716358550001</v>
      </c>
      <c r="BA831" s="17">
        <v>0.40655330940099899</v>
      </c>
      <c r="BB831" s="17"/>
      <c r="BC831" s="17">
        <v>0.44538724512322297</v>
      </c>
      <c r="BD831" s="17">
        <v>0.40111349748832198</v>
      </c>
      <c r="BE831" s="17"/>
      <c r="BF831" s="17">
        <v>0.42469217503621898</v>
      </c>
      <c r="BG831" s="17">
        <v>0.41722654510281498</v>
      </c>
      <c r="BH831" s="17"/>
      <c r="BI831" s="17">
        <v>0.39652131500153998</v>
      </c>
      <c r="BJ831" s="17">
        <v>0.40710055718072602</v>
      </c>
      <c r="BK831" s="17">
        <v>0.41116158983569501</v>
      </c>
      <c r="BL831" s="17">
        <v>0.43851017780345503</v>
      </c>
      <c r="BM831" s="17">
        <v>0.38074152533854</v>
      </c>
      <c r="BN831" s="17"/>
      <c r="BO831" s="17">
        <v>0.40567384427950698</v>
      </c>
      <c r="BP831" s="17">
        <v>0.38971895461094103</v>
      </c>
      <c r="BQ831" s="17">
        <v>0.42735563474997201</v>
      </c>
      <c r="BR831" s="17">
        <v>0.44385200613749598</v>
      </c>
      <c r="BS831" s="17">
        <v>0.38320268392236401</v>
      </c>
      <c r="BT831" s="17">
        <v>0.34415259579013702</v>
      </c>
      <c r="BU831" s="17"/>
      <c r="BV831" s="17">
        <v>0.402057456671576</v>
      </c>
      <c r="BW831" s="17">
        <v>0.416454144437644</v>
      </c>
      <c r="BX831" s="17"/>
      <c r="BY831" s="17">
        <v>0.40769195134514302</v>
      </c>
      <c r="BZ831" s="17"/>
      <c r="CA831" s="17">
        <v>0.43876200992909198</v>
      </c>
      <c r="CB831" s="17"/>
      <c r="CC831" s="17">
        <v>0.396802818177168</v>
      </c>
    </row>
    <row r="832" spans="2:81" x14ac:dyDescent="0.3">
      <c r="B832" t="s">
        <v>231</v>
      </c>
      <c r="C832" s="17">
        <v>0.409970695004852</v>
      </c>
      <c r="D832" s="17">
        <v>0.42179787405498298</v>
      </c>
      <c r="E832" s="17">
        <v>0.39900399714780999</v>
      </c>
      <c r="F832" s="17"/>
      <c r="G832" s="17">
        <v>0.33861892030266999</v>
      </c>
      <c r="H832" s="17">
        <v>0.37171659364995602</v>
      </c>
      <c r="I832" s="17">
        <v>0.45221448811666698</v>
      </c>
      <c r="J832" s="17">
        <v>0.42675354016573502</v>
      </c>
      <c r="K832" s="17">
        <v>0.416708892438099</v>
      </c>
      <c r="L832" s="17">
        <v>0.43634857722449899</v>
      </c>
      <c r="M832" s="17"/>
      <c r="N832" s="17">
        <v>0.41643835676060997</v>
      </c>
      <c r="O832" s="17">
        <v>0.44713015706314702</v>
      </c>
      <c r="P832" s="17">
        <v>0.399956464557154</v>
      </c>
      <c r="Q832" s="17">
        <v>0.374636642426876</v>
      </c>
      <c r="R832" s="17"/>
      <c r="S832" s="17">
        <v>0.41192912504476598</v>
      </c>
      <c r="T832" s="17">
        <v>0.41000036274663998</v>
      </c>
      <c r="U832" s="17">
        <v>0.40264723369889599</v>
      </c>
      <c r="V832" s="17">
        <v>0.396890269412212</v>
      </c>
      <c r="W832" s="17">
        <v>0.40470990093401699</v>
      </c>
      <c r="X832" s="17">
        <v>0.40631391348922802</v>
      </c>
      <c r="Y832" s="17">
        <v>0.349790436060123</v>
      </c>
      <c r="Z832" s="17">
        <v>0.41735277378628899</v>
      </c>
      <c r="AA832" s="17">
        <v>0.42204770751846099</v>
      </c>
      <c r="AB832" s="17">
        <v>0.45177698475606698</v>
      </c>
      <c r="AC832" s="17">
        <v>0.41696862391931899</v>
      </c>
      <c r="AD832" s="17">
        <v>0.45246909296145099</v>
      </c>
      <c r="AE832" s="17"/>
      <c r="AF832" s="17">
        <v>0.384041894136394</v>
      </c>
      <c r="AG832" s="17">
        <v>0.387447342954089</v>
      </c>
      <c r="AH832" s="17">
        <v>0.34773812614459099</v>
      </c>
      <c r="AI832" s="17">
        <v>0.363221987079065</v>
      </c>
      <c r="AJ832" s="17">
        <v>0.31959004789017098</v>
      </c>
      <c r="AK832" s="17">
        <v>0.43415415378334499</v>
      </c>
      <c r="AL832" s="17">
        <v>0.41359046681378903</v>
      </c>
      <c r="AM832" s="17">
        <v>0.44689574849464098</v>
      </c>
      <c r="AN832" s="17">
        <v>0.44605676074701001</v>
      </c>
      <c r="AO832" s="17">
        <v>0.34689732200782802</v>
      </c>
      <c r="AP832" s="17">
        <v>0.42447186592965702</v>
      </c>
      <c r="AQ832" s="17">
        <v>0.41756670075960201</v>
      </c>
      <c r="AR832" s="17">
        <v>0.45608906546737898</v>
      </c>
      <c r="AS832" s="17">
        <v>0.387956601444019</v>
      </c>
      <c r="AT832" s="17">
        <v>0.50359773985909395</v>
      </c>
      <c r="AU832" s="17">
        <v>0.49125842590904001</v>
      </c>
      <c r="AV832" s="17"/>
      <c r="AW832" s="17">
        <v>0.40113938458887599</v>
      </c>
      <c r="AX832" s="17">
        <v>0.42349558427497103</v>
      </c>
      <c r="AY832" s="17"/>
      <c r="AZ832" s="17">
        <v>0.38778709683350499</v>
      </c>
      <c r="BA832" s="17">
        <v>0.41491144088056497</v>
      </c>
      <c r="BB832" s="17"/>
      <c r="BC832" s="17">
        <v>0.387225392915236</v>
      </c>
      <c r="BD832" s="17">
        <v>0.42316048888064101</v>
      </c>
      <c r="BE832" s="17"/>
      <c r="BF832" s="17">
        <v>0.39793867525877202</v>
      </c>
      <c r="BG832" s="17">
        <v>0.41093756026478601</v>
      </c>
      <c r="BH832" s="17"/>
      <c r="BI832" s="17">
        <v>0.43877195466380098</v>
      </c>
      <c r="BJ832" s="17">
        <v>0.43695718689673801</v>
      </c>
      <c r="BK832" s="17">
        <v>0.40694955705268099</v>
      </c>
      <c r="BL832" s="17">
        <v>0.39844839935187998</v>
      </c>
      <c r="BM832" s="17">
        <v>0.40372281908817098</v>
      </c>
      <c r="BN832" s="17"/>
      <c r="BO832" s="17">
        <v>0.43277660436235299</v>
      </c>
      <c r="BP832" s="17">
        <v>0.43232596738532297</v>
      </c>
      <c r="BQ832" s="17">
        <v>0.38180009931278902</v>
      </c>
      <c r="BR832" s="17">
        <v>0.40746172701889799</v>
      </c>
      <c r="BS832" s="17">
        <v>0.38936534724667698</v>
      </c>
      <c r="BT832" s="17">
        <v>0.45885705140880101</v>
      </c>
      <c r="BU832" s="17"/>
      <c r="BV832" s="17">
        <v>0.42897065613547503</v>
      </c>
      <c r="BW832" s="17">
        <v>0.45177004105659602</v>
      </c>
      <c r="BX832" s="17"/>
      <c r="BY832" s="17">
        <v>0.40554894839970801</v>
      </c>
      <c r="BZ832" s="17"/>
      <c r="CA832" s="17">
        <v>0.415127476544146</v>
      </c>
      <c r="CB832" s="17"/>
      <c r="CC832" s="17">
        <v>0.44349016070210401</v>
      </c>
    </row>
    <row r="833" spans="2:81" x14ac:dyDescent="0.3">
      <c r="B833" t="s">
        <v>232</v>
      </c>
      <c r="C833" s="17">
        <v>0.12720274223907099</v>
      </c>
      <c r="D833" s="17">
        <v>0.13013957292939701</v>
      </c>
      <c r="E833" s="17">
        <v>0.123817847912204</v>
      </c>
      <c r="F833" s="17"/>
      <c r="G833" s="17">
        <v>0.183463288848321</v>
      </c>
      <c r="H833" s="17">
        <v>0.158516861867569</v>
      </c>
      <c r="I833" s="17">
        <v>0.110720568971343</v>
      </c>
      <c r="J833" s="17">
        <v>0.112078777745967</v>
      </c>
      <c r="K833" s="17">
        <v>0.12634536707064001</v>
      </c>
      <c r="L833" s="17">
        <v>9.0383432909816E-2</v>
      </c>
      <c r="M833" s="17"/>
      <c r="N833" s="17">
        <v>0.123340448192735</v>
      </c>
      <c r="O833" s="17">
        <v>0.120616653657318</v>
      </c>
      <c r="P833" s="17">
        <v>0.14414363419520099</v>
      </c>
      <c r="Q833" s="17">
        <v>0.124325958025761</v>
      </c>
      <c r="R833" s="17"/>
      <c r="S833" s="17">
        <v>0.159802575590831</v>
      </c>
      <c r="T833" s="17">
        <v>0.121098862599315</v>
      </c>
      <c r="U833" s="17">
        <v>0.150981241351622</v>
      </c>
      <c r="V833" s="17">
        <v>0.10387921707688499</v>
      </c>
      <c r="W833" s="17">
        <v>0.13239353535904899</v>
      </c>
      <c r="X833" s="17">
        <v>0.15788109368696199</v>
      </c>
      <c r="Y833" s="17">
        <v>0.14974188076797701</v>
      </c>
      <c r="Z833" s="17">
        <v>0.12518043884392299</v>
      </c>
      <c r="AA833" s="17">
        <v>0.110563121702405</v>
      </c>
      <c r="AB833" s="17">
        <v>9.2934073689308699E-2</v>
      </c>
      <c r="AC833" s="17">
        <v>7.5854882801716206E-2</v>
      </c>
      <c r="AD833" s="17">
        <v>9.5442141918838097E-2</v>
      </c>
      <c r="AE833" s="17"/>
      <c r="AF833" s="17">
        <v>0</v>
      </c>
      <c r="AG833" s="17">
        <v>0.12066837451937699</v>
      </c>
      <c r="AH833" s="17">
        <v>0.116724535818308</v>
      </c>
      <c r="AI833" s="17">
        <v>0.132396355962276</v>
      </c>
      <c r="AJ833" s="17">
        <v>0.132700681509521</v>
      </c>
      <c r="AK833" s="17">
        <v>0.129298190387615</v>
      </c>
      <c r="AL833" s="17">
        <v>0.108393269186629</v>
      </c>
      <c r="AM833" s="17">
        <v>0.14011851968792699</v>
      </c>
      <c r="AN833" s="17">
        <v>0.12690087498036901</v>
      </c>
      <c r="AO833" s="17">
        <v>0.14528874335140199</v>
      </c>
      <c r="AP833" s="17">
        <v>0.135539588153061</v>
      </c>
      <c r="AQ833" s="17">
        <v>0.16520548772944901</v>
      </c>
      <c r="AR833" s="17">
        <v>0.153224673330775</v>
      </c>
      <c r="AS833" s="17">
        <v>5.9223811240432502E-2</v>
      </c>
      <c r="AT833" s="17">
        <v>0.11975891774729799</v>
      </c>
      <c r="AU833" s="17">
        <v>0.104952917411961</v>
      </c>
      <c r="AV833" s="17"/>
      <c r="AW833" s="17">
        <v>0.110336735698622</v>
      </c>
      <c r="AX833" s="17">
        <v>0.15264521588141799</v>
      </c>
      <c r="AY833" s="17"/>
      <c r="AZ833" s="17">
        <v>0.106223399234545</v>
      </c>
      <c r="BA833" s="17">
        <v>0.13187527559566001</v>
      </c>
      <c r="BB833" s="17"/>
      <c r="BC833" s="17">
        <v>0.126765955424711</v>
      </c>
      <c r="BD833" s="17">
        <v>0.127797354766892</v>
      </c>
      <c r="BE833" s="17"/>
      <c r="BF833" s="17">
        <v>0.14164338429755899</v>
      </c>
      <c r="BG833" s="17">
        <v>0.12604232566461701</v>
      </c>
      <c r="BH833" s="17"/>
      <c r="BI833" s="17">
        <v>0.120457804302809</v>
      </c>
      <c r="BJ833" s="17">
        <v>0.118825583086676</v>
      </c>
      <c r="BK833" s="17">
        <v>0.121270459054798</v>
      </c>
      <c r="BL833" s="17">
        <v>0.13635341027921</v>
      </c>
      <c r="BM833" s="17">
        <v>0.159302699850355</v>
      </c>
      <c r="BN833" s="17"/>
      <c r="BO833" s="17">
        <v>0.122251365103326</v>
      </c>
      <c r="BP833" s="17">
        <v>0.14166428308586099</v>
      </c>
      <c r="BQ833" s="17">
        <v>0.140291529463555</v>
      </c>
      <c r="BR833" s="17">
        <v>0.11965987665448601</v>
      </c>
      <c r="BS833" s="17">
        <v>0.152161294231942</v>
      </c>
      <c r="BT833" s="17">
        <v>0.127233255478473</v>
      </c>
      <c r="BU833" s="17"/>
      <c r="BV833" s="17">
        <v>0.125991042675974</v>
      </c>
      <c r="BW833" s="17">
        <v>0.105535593846364</v>
      </c>
      <c r="BX833" s="17"/>
      <c r="BY833" s="17">
        <v>0.129873667562379</v>
      </c>
      <c r="BZ833" s="17"/>
      <c r="CA833" s="17">
        <v>0.104339350338642</v>
      </c>
      <c r="CB833" s="17"/>
      <c r="CC833" s="17">
        <v>0.117806630437204</v>
      </c>
    </row>
    <row r="834" spans="2:81" x14ac:dyDescent="0.3">
      <c r="B834" t="s">
        <v>233</v>
      </c>
      <c r="C834" s="17">
        <v>2.2082284091489799E-2</v>
      </c>
      <c r="D834" s="17">
        <v>2.41401498440229E-2</v>
      </c>
      <c r="E834" s="17">
        <v>2.0160050158066201E-2</v>
      </c>
      <c r="F834" s="17"/>
      <c r="G834" s="17">
        <v>2.78120171168195E-2</v>
      </c>
      <c r="H834" s="17">
        <v>4.3897829896649997E-2</v>
      </c>
      <c r="I834" s="17">
        <v>3.30496774771517E-2</v>
      </c>
      <c r="J834" s="17">
        <v>1.49176320302375E-2</v>
      </c>
      <c r="K834" s="17">
        <v>6.5014472113285003E-3</v>
      </c>
      <c r="L834" s="17">
        <v>7.8874357840315705E-3</v>
      </c>
      <c r="M834" s="17"/>
      <c r="N834" s="17">
        <v>2.46641631767862E-2</v>
      </c>
      <c r="O834" s="17">
        <v>2.7697768120155002E-2</v>
      </c>
      <c r="P834" s="17">
        <v>1.8598696859738601E-2</v>
      </c>
      <c r="Q834" s="17">
        <v>1.66973086609668E-2</v>
      </c>
      <c r="R834" s="17"/>
      <c r="S834" s="17">
        <v>2.9975746836216201E-2</v>
      </c>
      <c r="T834" s="17">
        <v>2.9513762960653899E-2</v>
      </c>
      <c r="U834" s="17">
        <v>1.77500042689978E-2</v>
      </c>
      <c r="V834" s="17">
        <v>4.0333593110211799E-2</v>
      </c>
      <c r="W834" s="17">
        <v>2.9311981892641299E-2</v>
      </c>
      <c r="X834" s="17">
        <v>1.04854498413546E-2</v>
      </c>
      <c r="Y834" s="17">
        <v>2.5158664926538898E-2</v>
      </c>
      <c r="Z834" s="17">
        <v>1.06856314394515E-2</v>
      </c>
      <c r="AA834" s="17">
        <v>4.37580584739518E-3</v>
      </c>
      <c r="AB834" s="17">
        <v>1.76369192866822E-2</v>
      </c>
      <c r="AC834" s="17">
        <v>1.75714013634444E-2</v>
      </c>
      <c r="AD834" s="17">
        <v>2.05617173899546E-2</v>
      </c>
      <c r="AE834" s="17"/>
      <c r="AF834" s="17">
        <v>0</v>
      </c>
      <c r="AG834" s="17">
        <v>0</v>
      </c>
      <c r="AH834" s="17">
        <v>4.8319302565802601E-2</v>
      </c>
      <c r="AI834" s="17">
        <v>1.0035357585401699E-2</v>
      </c>
      <c r="AJ834" s="17">
        <v>9.9279820110352492E-3</v>
      </c>
      <c r="AK834" s="17">
        <v>1.97465363273455E-2</v>
      </c>
      <c r="AL834" s="17">
        <v>3.2540936290126297E-2</v>
      </c>
      <c r="AM834" s="17">
        <v>0</v>
      </c>
      <c r="AN834" s="17">
        <v>3.0594081353150501E-2</v>
      </c>
      <c r="AO834" s="17">
        <v>4.2579037029640103E-2</v>
      </c>
      <c r="AP834" s="17">
        <v>2.6266148755671601E-2</v>
      </c>
      <c r="AQ834" s="17">
        <v>2.5055017260924E-2</v>
      </c>
      <c r="AR834" s="17">
        <v>2.0541010065907101E-2</v>
      </c>
      <c r="AS834" s="17">
        <v>1.78791089494621E-2</v>
      </c>
      <c r="AT834" s="17">
        <v>3.4126245092412501E-2</v>
      </c>
      <c r="AU834" s="17">
        <v>2.2117097043401601E-2</v>
      </c>
      <c r="AV834" s="17"/>
      <c r="AW834" s="17">
        <v>1.89238362953488E-2</v>
      </c>
      <c r="AX834" s="17">
        <v>2.68341831183923E-2</v>
      </c>
      <c r="AY834" s="17"/>
      <c r="AZ834" s="17">
        <v>1.8000464349430801E-2</v>
      </c>
      <c r="BA834" s="17">
        <v>2.2991389724408701E-2</v>
      </c>
      <c r="BB834" s="17"/>
      <c r="BC834" s="17">
        <v>2.1089436152689101E-2</v>
      </c>
      <c r="BD834" s="17">
        <v>2.31865959764419E-2</v>
      </c>
      <c r="BE834" s="17"/>
      <c r="BF834" s="17">
        <v>2.93632725415118E-2</v>
      </c>
      <c r="BG834" s="17">
        <v>2.1497200710737598E-2</v>
      </c>
      <c r="BH834" s="17"/>
      <c r="BI834" s="17">
        <v>2.4914698528143198E-2</v>
      </c>
      <c r="BJ834" s="17">
        <v>2.12927965382263E-2</v>
      </c>
      <c r="BK834" s="17">
        <v>2.9478269480275501E-2</v>
      </c>
      <c r="BL834" s="17">
        <v>1.8506727042928699E-2</v>
      </c>
      <c r="BM834" s="17">
        <v>3.8360220159654297E-2</v>
      </c>
      <c r="BN834" s="17"/>
      <c r="BO834" s="17">
        <v>2.4086687598530301E-2</v>
      </c>
      <c r="BP834" s="17">
        <v>2.22065975075104E-2</v>
      </c>
      <c r="BQ834" s="17">
        <v>2.1145583127178701E-2</v>
      </c>
      <c r="BR834" s="17">
        <v>2.3520413087241999E-2</v>
      </c>
      <c r="BS834" s="17">
        <v>2.9987832715800002E-2</v>
      </c>
      <c r="BT834" s="17">
        <v>1.13800176946198E-2</v>
      </c>
      <c r="BU834" s="17"/>
      <c r="BV834" s="17">
        <v>2.7717424731550401E-2</v>
      </c>
      <c r="BW834" s="17">
        <v>9.3768491383123109E-3</v>
      </c>
      <c r="BX834" s="17"/>
      <c r="BY834" s="17">
        <v>3.8190695918900001E-2</v>
      </c>
      <c r="BZ834" s="17"/>
      <c r="CA834" s="17">
        <v>2.2109195446878099E-2</v>
      </c>
      <c r="CB834" s="17"/>
      <c r="CC834" s="17">
        <v>2.3771125687255999E-2</v>
      </c>
    </row>
    <row r="835" spans="2:81" x14ac:dyDescent="0.3">
      <c r="B835" t="s">
        <v>234</v>
      </c>
      <c r="C835" s="17">
        <v>8.5464357538757203E-3</v>
      </c>
      <c r="D835" s="17">
        <v>1.1618329686165999E-2</v>
      </c>
      <c r="E835" s="17">
        <v>5.5807012602598601E-3</v>
      </c>
      <c r="F835" s="17"/>
      <c r="G835" s="17">
        <v>2.8570730290583799E-2</v>
      </c>
      <c r="H835" s="17">
        <v>9.8034332597592509E-3</v>
      </c>
      <c r="I835" s="17">
        <v>3.6810773388212099E-3</v>
      </c>
      <c r="J835" s="17">
        <v>3.3659864336539301E-3</v>
      </c>
      <c r="K835" s="17">
        <v>1.1975156233532999E-2</v>
      </c>
      <c r="L835" s="17">
        <v>0</v>
      </c>
      <c r="M835" s="17"/>
      <c r="N835" s="17">
        <v>4.7762511220161103E-3</v>
      </c>
      <c r="O835" s="17">
        <v>3.4068838182404202E-3</v>
      </c>
      <c r="P835" s="17">
        <v>1.3718783686285201E-2</v>
      </c>
      <c r="Q835" s="17">
        <v>1.3477686884662299E-2</v>
      </c>
      <c r="R835" s="17"/>
      <c r="S835" s="17">
        <v>8.1567128417935897E-3</v>
      </c>
      <c r="T835" s="17">
        <v>1.29279779677424E-2</v>
      </c>
      <c r="U835" s="17">
        <v>1.7516732584009001E-2</v>
      </c>
      <c r="V835" s="17">
        <v>0</v>
      </c>
      <c r="W835" s="17">
        <v>1.07801528068876E-2</v>
      </c>
      <c r="X835" s="17">
        <v>5.7795810566895704E-3</v>
      </c>
      <c r="Y835" s="17">
        <v>5.7324268506270398E-3</v>
      </c>
      <c r="Z835" s="17">
        <v>1.56922650409177E-2</v>
      </c>
      <c r="AA835" s="17">
        <v>4.86133757641559E-3</v>
      </c>
      <c r="AB835" s="17">
        <v>0</v>
      </c>
      <c r="AC835" s="17">
        <v>0</v>
      </c>
      <c r="AD835" s="17">
        <v>4.7779852845754797E-2</v>
      </c>
      <c r="AE835" s="17"/>
      <c r="AF835" s="17">
        <v>0</v>
      </c>
      <c r="AG835" s="17">
        <v>2.39224089823693E-2</v>
      </c>
      <c r="AH835" s="17">
        <v>9.9189189566405798E-3</v>
      </c>
      <c r="AI835" s="17">
        <v>2.71037946604324E-2</v>
      </c>
      <c r="AJ835" s="17">
        <v>1.0864500106217E-2</v>
      </c>
      <c r="AK835" s="17">
        <v>4.2883296481713599E-3</v>
      </c>
      <c r="AL835" s="17">
        <v>7.6143244485254698E-3</v>
      </c>
      <c r="AM835" s="17">
        <v>7.1513951418480902E-3</v>
      </c>
      <c r="AN835" s="17">
        <v>5.5332541010242701E-3</v>
      </c>
      <c r="AO835" s="17">
        <v>0</v>
      </c>
      <c r="AP835" s="17">
        <v>0</v>
      </c>
      <c r="AQ835" s="17">
        <v>1.0585703967107001E-2</v>
      </c>
      <c r="AR835" s="17">
        <v>9.5399729497364603E-3</v>
      </c>
      <c r="AS835" s="17">
        <v>1.9160580820119101E-2</v>
      </c>
      <c r="AT835" s="17">
        <v>0</v>
      </c>
      <c r="AU835" s="17">
        <v>0</v>
      </c>
      <c r="AV835" s="17"/>
      <c r="AW835" s="17">
        <v>4.9921737835258596E-3</v>
      </c>
      <c r="AX835" s="17">
        <v>1.37753234563109E-2</v>
      </c>
      <c r="AY835" s="17"/>
      <c r="AZ835" s="17">
        <v>9.6847029384065E-3</v>
      </c>
      <c r="BA835" s="17">
        <v>8.2929201224623307E-3</v>
      </c>
      <c r="BB835" s="17"/>
      <c r="BC835" s="17">
        <v>1.01899627949253E-2</v>
      </c>
      <c r="BD835" s="17">
        <v>6.5699167466030202E-3</v>
      </c>
      <c r="BE835" s="17"/>
      <c r="BF835" s="17">
        <v>0</v>
      </c>
      <c r="BG835" s="17">
        <v>9.2332075512191608E-3</v>
      </c>
      <c r="BH835" s="17"/>
      <c r="BI835" s="17">
        <v>8.1644100034905295E-3</v>
      </c>
      <c r="BJ835" s="17">
        <v>4.0817972440881202E-3</v>
      </c>
      <c r="BK835" s="17">
        <v>1.3267893296873501E-2</v>
      </c>
      <c r="BL835" s="17">
        <v>8.1812855225267492E-3</v>
      </c>
      <c r="BM835" s="17">
        <v>0</v>
      </c>
      <c r="BN835" s="17"/>
      <c r="BO835" s="17">
        <v>3.5771385014466599E-3</v>
      </c>
      <c r="BP835" s="17">
        <v>4.9925117936782401E-3</v>
      </c>
      <c r="BQ835" s="17">
        <v>1.1896308845638999E-2</v>
      </c>
      <c r="BR835" s="17">
        <v>5.5059771018788001E-3</v>
      </c>
      <c r="BS835" s="17">
        <v>2.3824869659132199E-2</v>
      </c>
      <c r="BT835" s="17">
        <v>1.08772048450777E-2</v>
      </c>
      <c r="BU835" s="17"/>
      <c r="BV835" s="17">
        <v>4.1163429700573897E-3</v>
      </c>
      <c r="BW835" s="17">
        <v>4.0177242672317396E-3</v>
      </c>
      <c r="BX835" s="17"/>
      <c r="BY835" s="17">
        <v>4.5008839965721102E-3</v>
      </c>
      <c r="BZ835" s="17"/>
      <c r="CA835" s="17">
        <v>3.05287887222134E-3</v>
      </c>
      <c r="CB835" s="17"/>
      <c r="CC835" s="17">
        <v>2.8148988343580398E-3</v>
      </c>
    </row>
    <row r="836" spans="2:81" x14ac:dyDescent="0.3">
      <c r="B836" t="s">
        <v>92</v>
      </c>
      <c r="C836" s="17">
        <v>1.44159995478698E-2</v>
      </c>
      <c r="D836" s="17">
        <v>1.61452562618924E-2</v>
      </c>
      <c r="E836" s="17">
        <v>1.2784386998343699E-2</v>
      </c>
      <c r="F836" s="17"/>
      <c r="G836" s="17">
        <v>3.1530359931421399E-2</v>
      </c>
      <c r="H836" s="17">
        <v>1.25250562822177E-2</v>
      </c>
      <c r="I836" s="17">
        <v>1.43616720854474E-2</v>
      </c>
      <c r="J836" s="17">
        <v>2.21131294961203E-2</v>
      </c>
      <c r="K836" s="17">
        <v>3.0645690204736602E-3</v>
      </c>
      <c r="L836" s="17">
        <v>5.9405580118551101E-3</v>
      </c>
      <c r="M836" s="17"/>
      <c r="N836" s="17">
        <v>1.53248473053295E-2</v>
      </c>
      <c r="O836" s="17">
        <v>7.3028839896256597E-3</v>
      </c>
      <c r="P836" s="17">
        <v>1.37216205431272E-2</v>
      </c>
      <c r="Q836" s="17">
        <v>2.15579788723964E-2</v>
      </c>
      <c r="R836" s="17"/>
      <c r="S836" s="17">
        <v>2.2674429425379301E-2</v>
      </c>
      <c r="T836" s="17">
        <v>0</v>
      </c>
      <c r="U836" s="17">
        <v>1.8658740186178101E-2</v>
      </c>
      <c r="V836" s="17">
        <v>1.06565092680859E-2</v>
      </c>
      <c r="W836" s="17">
        <v>1.4104396468462699E-2</v>
      </c>
      <c r="X836" s="17">
        <v>1.74842558232291E-2</v>
      </c>
      <c r="Y836" s="17">
        <v>1.7804788285733401E-2</v>
      </c>
      <c r="Z836" s="17">
        <v>9.6488447451503392E-3</v>
      </c>
      <c r="AA836" s="17">
        <v>2.6420509365269299E-2</v>
      </c>
      <c r="AB836" s="17">
        <v>1.6720128820348901E-2</v>
      </c>
      <c r="AC836" s="17">
        <v>0</v>
      </c>
      <c r="AD836" s="17">
        <v>0</v>
      </c>
      <c r="AE836" s="17"/>
      <c r="AF836" s="17">
        <v>0</v>
      </c>
      <c r="AG836" s="17">
        <v>3.38964339527364E-2</v>
      </c>
      <c r="AH836" s="17">
        <v>1.46785261281435E-2</v>
      </c>
      <c r="AI836" s="17">
        <v>2.1479494127385999E-2</v>
      </c>
      <c r="AJ836" s="17">
        <v>2.00748063293948E-2</v>
      </c>
      <c r="AK836" s="17">
        <v>5.2359188281793602E-3</v>
      </c>
      <c r="AL836" s="17">
        <v>1.39896247776289E-2</v>
      </c>
      <c r="AM836" s="17">
        <v>8.4999102916915904E-3</v>
      </c>
      <c r="AN836" s="17">
        <v>6.8797597325587004E-3</v>
      </c>
      <c r="AO836" s="17">
        <v>0</v>
      </c>
      <c r="AP836" s="17">
        <v>1.3929457679786501E-2</v>
      </c>
      <c r="AQ836" s="17">
        <v>1.8635842494803701E-2</v>
      </c>
      <c r="AR836" s="17">
        <v>0</v>
      </c>
      <c r="AS836" s="17">
        <v>0</v>
      </c>
      <c r="AT836" s="17">
        <v>5.1305996000320001E-2</v>
      </c>
      <c r="AU836" s="17">
        <v>0</v>
      </c>
      <c r="AV836" s="17"/>
      <c r="AW836" s="17">
        <v>1.06674241577443E-2</v>
      </c>
      <c r="AX836" s="17">
        <v>1.997002542131E-2</v>
      </c>
      <c r="AY836" s="17"/>
      <c r="AZ836" s="17">
        <v>1.01071730586123E-2</v>
      </c>
      <c r="BA836" s="17">
        <v>1.5375664275905599E-2</v>
      </c>
      <c r="BB836" s="17"/>
      <c r="BC836" s="17">
        <v>9.3420075892157294E-3</v>
      </c>
      <c r="BD836" s="17">
        <v>1.8172146141099198E-2</v>
      </c>
      <c r="BE836" s="17"/>
      <c r="BF836" s="17">
        <v>6.3624928659379602E-3</v>
      </c>
      <c r="BG836" s="17">
        <v>1.5063160705824899E-2</v>
      </c>
      <c r="BH836" s="17"/>
      <c r="BI836" s="17">
        <v>1.11698175002159E-2</v>
      </c>
      <c r="BJ836" s="17">
        <v>1.1742079053544701E-2</v>
      </c>
      <c r="BK836" s="17">
        <v>1.7872231279676999E-2</v>
      </c>
      <c r="BL836" s="17">
        <v>0</v>
      </c>
      <c r="BM836" s="17">
        <v>1.7872735563279001E-2</v>
      </c>
      <c r="BN836" s="17"/>
      <c r="BO836" s="17">
        <v>1.1634360154835899E-2</v>
      </c>
      <c r="BP836" s="17">
        <v>9.0916856166865095E-3</v>
      </c>
      <c r="BQ836" s="17">
        <v>1.7510844500865499E-2</v>
      </c>
      <c r="BR836" s="17">
        <v>0</v>
      </c>
      <c r="BS836" s="17">
        <v>2.1457972224085398E-2</v>
      </c>
      <c r="BT836" s="17">
        <v>4.7499874782891298E-2</v>
      </c>
      <c r="BU836" s="17"/>
      <c r="BV836" s="17">
        <v>1.1147076815367399E-2</v>
      </c>
      <c r="BW836" s="17">
        <v>1.2845647253852399E-2</v>
      </c>
      <c r="BX836" s="17"/>
      <c r="BY836" s="17">
        <v>1.4193852777297501E-2</v>
      </c>
      <c r="BZ836" s="17"/>
      <c r="CA836" s="17">
        <v>1.66090888690207E-2</v>
      </c>
      <c r="CB836" s="17"/>
      <c r="CC836" s="17">
        <v>1.53143661619097E-2</v>
      </c>
    </row>
    <row r="837" spans="2:81" x14ac:dyDescent="0.3">
      <c r="B837" t="s">
        <v>192</v>
      </c>
      <c r="C837" s="17">
        <v>0.82775253836769402</v>
      </c>
      <c r="D837" s="17">
        <v>0.817956691278522</v>
      </c>
      <c r="E837" s="17">
        <v>0.83765701367112599</v>
      </c>
      <c r="F837" s="17"/>
      <c r="G837" s="17">
        <v>0.72862360381285396</v>
      </c>
      <c r="H837" s="17">
        <v>0.77525681869380403</v>
      </c>
      <c r="I837" s="17">
        <v>0.83818700412723601</v>
      </c>
      <c r="J837" s="17">
        <v>0.847524474294021</v>
      </c>
      <c r="K837" s="17">
        <v>0.85211346046402503</v>
      </c>
      <c r="L837" s="17">
        <v>0.89578857329429695</v>
      </c>
      <c r="M837" s="17"/>
      <c r="N837" s="17">
        <v>0.83189429020313299</v>
      </c>
      <c r="O837" s="17">
        <v>0.84097581041466096</v>
      </c>
      <c r="P837" s="17">
        <v>0.80981726471564797</v>
      </c>
      <c r="Q837" s="17">
        <v>0.82394106755621299</v>
      </c>
      <c r="R837" s="17"/>
      <c r="S837" s="17">
        <v>0.77939053530577995</v>
      </c>
      <c r="T837" s="17">
        <v>0.83645939647228895</v>
      </c>
      <c r="U837" s="17">
        <v>0.79509328160919301</v>
      </c>
      <c r="V837" s="17">
        <v>0.84513068054481699</v>
      </c>
      <c r="W837" s="17">
        <v>0.81340993347295898</v>
      </c>
      <c r="X837" s="17">
        <v>0.80836961959176501</v>
      </c>
      <c r="Y837" s="17">
        <v>0.80156223916912395</v>
      </c>
      <c r="Z837" s="17">
        <v>0.83879281993055699</v>
      </c>
      <c r="AA837" s="17">
        <v>0.85377922550851504</v>
      </c>
      <c r="AB837" s="17">
        <v>0.87270887820366005</v>
      </c>
      <c r="AC837" s="17">
        <v>0.90657371583483903</v>
      </c>
      <c r="AD837" s="17">
        <v>0.83621628784545199</v>
      </c>
      <c r="AE837" s="17"/>
      <c r="AF837" s="17">
        <v>1</v>
      </c>
      <c r="AG837" s="17">
        <v>0.82151278254551696</v>
      </c>
      <c r="AH837" s="17">
        <v>0.81035871653110603</v>
      </c>
      <c r="AI837" s="17">
        <v>0.80898499766450405</v>
      </c>
      <c r="AJ837" s="17">
        <v>0.82643203004383203</v>
      </c>
      <c r="AK837" s="17">
        <v>0.84143102480868803</v>
      </c>
      <c r="AL837" s="17">
        <v>0.837461845297091</v>
      </c>
      <c r="AM837" s="17">
        <v>0.84423017487853402</v>
      </c>
      <c r="AN837" s="17">
        <v>0.83009202983289698</v>
      </c>
      <c r="AO837" s="17">
        <v>0.81213221961895798</v>
      </c>
      <c r="AP837" s="17">
        <v>0.82426480541148095</v>
      </c>
      <c r="AQ837" s="17">
        <v>0.78051794854771706</v>
      </c>
      <c r="AR837" s="17">
        <v>0.81669434365358196</v>
      </c>
      <c r="AS837" s="17">
        <v>0.90373649898998598</v>
      </c>
      <c r="AT837" s="17">
        <v>0.79480884115996897</v>
      </c>
      <c r="AU837" s="17">
        <v>0.87292998554463697</v>
      </c>
      <c r="AV837" s="17"/>
      <c r="AW837" s="17">
        <v>0.85507983006475896</v>
      </c>
      <c r="AX837" s="17">
        <v>0.78677525212256905</v>
      </c>
      <c r="AY837" s="17"/>
      <c r="AZ837" s="17">
        <v>0.85598426041900599</v>
      </c>
      <c r="BA837" s="17">
        <v>0.82146475028156396</v>
      </c>
      <c r="BB837" s="17"/>
      <c r="BC837" s="17">
        <v>0.83261263803845897</v>
      </c>
      <c r="BD837" s="17">
        <v>0.82427398636896398</v>
      </c>
      <c r="BE837" s="17"/>
      <c r="BF837" s="17">
        <v>0.82263085029499095</v>
      </c>
      <c r="BG837" s="17">
        <v>0.82816410536760099</v>
      </c>
      <c r="BH837" s="17"/>
      <c r="BI837" s="17">
        <v>0.83529326966534101</v>
      </c>
      <c r="BJ837" s="17">
        <v>0.84405774407746503</v>
      </c>
      <c r="BK837" s="17">
        <v>0.81811114688837605</v>
      </c>
      <c r="BL837" s="17">
        <v>0.83695857715533495</v>
      </c>
      <c r="BM837" s="17">
        <v>0.78446434442671198</v>
      </c>
      <c r="BN837" s="17"/>
      <c r="BO837" s="17">
        <v>0.83845044864186102</v>
      </c>
      <c r="BP837" s="17">
        <v>0.822044921996264</v>
      </c>
      <c r="BQ837" s="17">
        <v>0.80915573406276098</v>
      </c>
      <c r="BR837" s="17">
        <v>0.85131373315639403</v>
      </c>
      <c r="BS837" s="17">
        <v>0.77256803116904005</v>
      </c>
      <c r="BT837" s="17">
        <v>0.80300964719893797</v>
      </c>
      <c r="BU837" s="17"/>
      <c r="BV837" s="17">
        <v>0.83102811280705102</v>
      </c>
      <c r="BW837" s="17">
        <v>0.86822418549423996</v>
      </c>
      <c r="BX837" s="17"/>
      <c r="BY837" s="17">
        <v>0.81324089974485103</v>
      </c>
      <c r="BZ837" s="17"/>
      <c r="CA837" s="17">
        <v>0.85388948647323804</v>
      </c>
      <c r="CB837" s="17"/>
      <c r="CC837" s="17">
        <v>0.84029297887927201</v>
      </c>
    </row>
    <row r="838" spans="2:81" x14ac:dyDescent="0.3">
      <c r="B838" t="s">
        <v>193</v>
      </c>
      <c r="C838" s="17">
        <v>3.0628719845365499E-2</v>
      </c>
      <c r="D838" s="17">
        <v>3.5758479530188902E-2</v>
      </c>
      <c r="E838" s="17">
        <v>2.5740751418326002E-2</v>
      </c>
      <c r="F838" s="17"/>
      <c r="G838" s="17">
        <v>5.6382747407403302E-2</v>
      </c>
      <c r="H838" s="17">
        <v>5.3701263156409301E-2</v>
      </c>
      <c r="I838" s="17">
        <v>3.6730754815972898E-2</v>
      </c>
      <c r="J838" s="17">
        <v>1.82836184638915E-2</v>
      </c>
      <c r="K838" s="17">
        <v>1.8476603444861499E-2</v>
      </c>
      <c r="L838" s="17">
        <v>7.8874357840315705E-3</v>
      </c>
      <c r="M838" s="17"/>
      <c r="N838" s="17">
        <v>2.94404142988023E-2</v>
      </c>
      <c r="O838" s="17">
        <v>3.11046519383954E-2</v>
      </c>
      <c r="P838" s="17">
        <v>3.2317480546023798E-2</v>
      </c>
      <c r="Q838" s="17">
        <v>3.0174995545629E-2</v>
      </c>
      <c r="R838" s="17"/>
      <c r="S838" s="17">
        <v>3.8132459678009802E-2</v>
      </c>
      <c r="T838" s="17">
        <v>4.24417409283964E-2</v>
      </c>
      <c r="U838" s="17">
        <v>3.5266736853006797E-2</v>
      </c>
      <c r="V838" s="17">
        <v>4.0333593110211799E-2</v>
      </c>
      <c r="W838" s="17">
        <v>4.0092134699528902E-2</v>
      </c>
      <c r="X838" s="17">
        <v>1.6265030898044201E-2</v>
      </c>
      <c r="Y838" s="17">
        <v>3.08910917771659E-2</v>
      </c>
      <c r="Z838" s="17">
        <v>2.6377896480369201E-2</v>
      </c>
      <c r="AA838" s="17">
        <v>9.2371434238107692E-3</v>
      </c>
      <c r="AB838" s="17">
        <v>1.76369192866822E-2</v>
      </c>
      <c r="AC838" s="17">
        <v>1.75714013634444E-2</v>
      </c>
      <c r="AD838" s="17">
        <v>6.8341570235709401E-2</v>
      </c>
      <c r="AE838" s="17"/>
      <c r="AF838" s="17">
        <v>0</v>
      </c>
      <c r="AG838" s="17">
        <v>2.39224089823693E-2</v>
      </c>
      <c r="AH838" s="17">
        <v>5.82382215224432E-2</v>
      </c>
      <c r="AI838" s="17">
        <v>3.7139152245834098E-2</v>
      </c>
      <c r="AJ838" s="17">
        <v>2.0792482117252199E-2</v>
      </c>
      <c r="AK838" s="17">
        <v>2.4034865975516798E-2</v>
      </c>
      <c r="AL838" s="17">
        <v>4.0155260738651798E-2</v>
      </c>
      <c r="AM838" s="17">
        <v>7.1513951418480902E-3</v>
      </c>
      <c r="AN838" s="17">
        <v>3.6127335454174798E-2</v>
      </c>
      <c r="AO838" s="17">
        <v>4.2579037029640103E-2</v>
      </c>
      <c r="AP838" s="17">
        <v>2.6266148755671601E-2</v>
      </c>
      <c r="AQ838" s="17">
        <v>3.5640721228030997E-2</v>
      </c>
      <c r="AR838" s="17">
        <v>3.00809830156436E-2</v>
      </c>
      <c r="AS838" s="17">
        <v>3.7039689769581198E-2</v>
      </c>
      <c r="AT838" s="17">
        <v>3.4126245092412501E-2</v>
      </c>
      <c r="AU838" s="17">
        <v>2.2117097043401601E-2</v>
      </c>
      <c r="AV838" s="17"/>
      <c r="AW838" s="17">
        <v>2.3916010078874599E-2</v>
      </c>
      <c r="AX838" s="17">
        <v>4.0609506574703101E-2</v>
      </c>
      <c r="AY838" s="17"/>
      <c r="AZ838" s="17">
        <v>2.7685167287837299E-2</v>
      </c>
      <c r="BA838" s="17">
        <v>3.1284309846871E-2</v>
      </c>
      <c r="BB838" s="17"/>
      <c r="BC838" s="17">
        <v>3.1279398947614397E-2</v>
      </c>
      <c r="BD838" s="17">
        <v>2.9756512723044901E-2</v>
      </c>
      <c r="BE838" s="17"/>
      <c r="BF838" s="17">
        <v>2.93632725415118E-2</v>
      </c>
      <c r="BG838" s="17">
        <v>3.0730408261956801E-2</v>
      </c>
      <c r="BH838" s="17"/>
      <c r="BI838" s="17">
        <v>3.3079108531633698E-2</v>
      </c>
      <c r="BJ838" s="17">
        <v>2.5374593782314499E-2</v>
      </c>
      <c r="BK838" s="17">
        <v>4.2746162777149002E-2</v>
      </c>
      <c r="BL838" s="17">
        <v>2.6688012565455398E-2</v>
      </c>
      <c r="BM838" s="17">
        <v>3.8360220159654297E-2</v>
      </c>
      <c r="BN838" s="17"/>
      <c r="BO838" s="17">
        <v>2.7663826099977001E-2</v>
      </c>
      <c r="BP838" s="17">
        <v>2.7199109301188601E-2</v>
      </c>
      <c r="BQ838" s="17">
        <v>3.3041891972817698E-2</v>
      </c>
      <c r="BR838" s="17">
        <v>2.9026390189120801E-2</v>
      </c>
      <c r="BS838" s="17">
        <v>5.38127023749322E-2</v>
      </c>
      <c r="BT838" s="17">
        <v>2.2257222539697499E-2</v>
      </c>
      <c r="BU838" s="17"/>
      <c r="BV838" s="17">
        <v>3.1833767701607799E-2</v>
      </c>
      <c r="BW838" s="17">
        <v>1.3394573405543999E-2</v>
      </c>
      <c r="BX838" s="17"/>
      <c r="BY838" s="17">
        <v>4.2691579915472101E-2</v>
      </c>
      <c r="BZ838" s="17"/>
      <c r="CA838" s="17">
        <v>2.5162074319099399E-2</v>
      </c>
      <c r="CB838" s="17"/>
      <c r="CC838" s="17">
        <v>2.6586024521613998E-2</v>
      </c>
    </row>
    <row r="839" spans="2:81" x14ac:dyDescent="0.3">
      <c r="B839" t="s">
        <v>194</v>
      </c>
      <c r="C839" s="17">
        <v>0.79712381852232805</v>
      </c>
      <c r="D839" s="17">
        <v>0.78219821174833304</v>
      </c>
      <c r="E839" s="17">
        <v>0.8119162622528</v>
      </c>
      <c r="F839" s="17"/>
      <c r="G839" s="17">
        <v>0.67224085640545095</v>
      </c>
      <c r="H839" s="17">
        <v>0.72155555553739503</v>
      </c>
      <c r="I839" s="17">
        <v>0.80145624931126302</v>
      </c>
      <c r="J839" s="17">
        <v>0.82924085583012996</v>
      </c>
      <c r="K839" s="17">
        <v>0.83363685701916401</v>
      </c>
      <c r="L839" s="17">
        <v>0.887901137510266</v>
      </c>
      <c r="M839" s="17"/>
      <c r="N839" s="17">
        <v>0.80245387590433104</v>
      </c>
      <c r="O839" s="17">
        <v>0.80987115847626601</v>
      </c>
      <c r="P839" s="17">
        <v>0.77749978416962395</v>
      </c>
      <c r="Q839" s="17">
        <v>0.79376607201058402</v>
      </c>
      <c r="R839" s="17"/>
      <c r="S839" s="17">
        <v>0.74125807562777002</v>
      </c>
      <c r="T839" s="17">
        <v>0.79401765554389203</v>
      </c>
      <c r="U839" s="17">
        <v>0.75982654475618605</v>
      </c>
      <c r="V839" s="17">
        <v>0.80479708743460499</v>
      </c>
      <c r="W839" s="17">
        <v>0.77331779877342999</v>
      </c>
      <c r="X839" s="17">
        <v>0.79210458869372102</v>
      </c>
      <c r="Y839" s="17">
        <v>0.77067114739195797</v>
      </c>
      <c r="Z839" s="17">
        <v>0.81241492345018795</v>
      </c>
      <c r="AA839" s="17">
        <v>0.84454208208470405</v>
      </c>
      <c r="AB839" s="17">
        <v>0.85507195891697796</v>
      </c>
      <c r="AC839" s="17">
        <v>0.88900231447139499</v>
      </c>
      <c r="AD839" s="17">
        <v>0.76787471760974302</v>
      </c>
      <c r="AE839" s="17"/>
      <c r="AF839" s="17">
        <v>1</v>
      </c>
      <c r="AG839" s="17">
        <v>0.79759037356314799</v>
      </c>
      <c r="AH839" s="17">
        <v>0.75212049500866296</v>
      </c>
      <c r="AI839" s="17">
        <v>0.77184584541866996</v>
      </c>
      <c r="AJ839" s="17">
        <v>0.80563954792657999</v>
      </c>
      <c r="AK839" s="17">
        <v>0.81739615883317196</v>
      </c>
      <c r="AL839" s="17">
        <v>0.79730658455843895</v>
      </c>
      <c r="AM839" s="17">
        <v>0.83707877973668599</v>
      </c>
      <c r="AN839" s="17">
        <v>0.79396469437872297</v>
      </c>
      <c r="AO839" s="17">
        <v>0.76955318258931804</v>
      </c>
      <c r="AP839" s="17">
        <v>0.79799865665580905</v>
      </c>
      <c r="AQ839" s="17">
        <v>0.74487722731968598</v>
      </c>
      <c r="AR839" s="17">
        <v>0.78661336063793796</v>
      </c>
      <c r="AS839" s="17">
        <v>0.86669680922040504</v>
      </c>
      <c r="AT839" s="17">
        <v>0.76068259606755695</v>
      </c>
      <c r="AU839" s="17">
        <v>0.85081288850123604</v>
      </c>
      <c r="AV839" s="17"/>
      <c r="AW839" s="17">
        <v>0.83116381998588496</v>
      </c>
      <c r="AX839" s="17">
        <v>0.74616574554786497</v>
      </c>
      <c r="AY839" s="17"/>
      <c r="AZ839" s="17">
        <v>0.82829909313116801</v>
      </c>
      <c r="BA839" s="17">
        <v>0.79018044043469304</v>
      </c>
      <c r="BB839" s="17"/>
      <c r="BC839" s="17">
        <v>0.80133323909084497</v>
      </c>
      <c r="BD839" s="17">
        <v>0.79451747364591896</v>
      </c>
      <c r="BE839" s="17"/>
      <c r="BF839" s="17">
        <v>0.793267577753479</v>
      </c>
      <c r="BG839" s="17">
        <v>0.79743369710564405</v>
      </c>
      <c r="BH839" s="17"/>
      <c r="BI839" s="17">
        <v>0.80221416113370703</v>
      </c>
      <c r="BJ839" s="17">
        <v>0.81868315029515004</v>
      </c>
      <c r="BK839" s="17">
        <v>0.77536498411122701</v>
      </c>
      <c r="BL839" s="17">
        <v>0.81027056458987901</v>
      </c>
      <c r="BM839" s="17">
        <v>0.74610412426705797</v>
      </c>
      <c r="BN839" s="17"/>
      <c r="BO839" s="17">
        <v>0.81078662254188405</v>
      </c>
      <c r="BP839" s="17">
        <v>0.79484581269507504</v>
      </c>
      <c r="BQ839" s="17">
        <v>0.77611384208994405</v>
      </c>
      <c r="BR839" s="17">
        <v>0.82228734296727302</v>
      </c>
      <c r="BS839" s="17">
        <v>0.71875532879410797</v>
      </c>
      <c r="BT839" s="17">
        <v>0.780752424659241</v>
      </c>
      <c r="BU839" s="17"/>
      <c r="BV839" s="17">
        <v>0.79919434510544296</v>
      </c>
      <c r="BW839" s="17">
        <v>0.85482961208869601</v>
      </c>
      <c r="BX839" s="17"/>
      <c r="BY839" s="17">
        <v>0.77054931982937902</v>
      </c>
      <c r="BZ839" s="17"/>
      <c r="CA839" s="17">
        <v>0.82872741215413903</v>
      </c>
      <c r="CB839" s="17"/>
      <c r="CC839" s="17">
        <v>0.81370695435765805</v>
      </c>
    </row>
    <row r="840" spans="2:81" x14ac:dyDescent="0.3">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c r="CB840" s="17"/>
      <c r="CC840" s="17"/>
    </row>
    <row r="841" spans="2:81" x14ac:dyDescent="0.3">
      <c r="B841" s="6" t="s">
        <v>337</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c r="CB841" s="17"/>
      <c r="CC841" s="17"/>
    </row>
    <row r="842" spans="2:81" x14ac:dyDescent="0.3">
      <c r="B842" s="24" t="s">
        <v>94</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row>
    <row r="843" spans="2:81" x14ac:dyDescent="0.3">
      <c r="B843" t="s">
        <v>230</v>
      </c>
      <c r="C843" s="17">
        <v>0.33165675245145698</v>
      </c>
      <c r="D843" s="17">
        <v>0.33464380526948201</v>
      </c>
      <c r="E843" s="17">
        <v>0.32610406436224998</v>
      </c>
      <c r="F843" s="17"/>
      <c r="G843" s="17">
        <v>0.44282048157771098</v>
      </c>
      <c r="H843" s="17">
        <v>0.35765004589113703</v>
      </c>
      <c r="I843" s="17">
        <v>0.39246203359591803</v>
      </c>
      <c r="J843" s="17">
        <v>0.33260213403267802</v>
      </c>
      <c r="K843" s="17">
        <v>0.251841433319763</v>
      </c>
      <c r="L843" s="17">
        <v>0.23976831615230701</v>
      </c>
      <c r="M843" s="17"/>
      <c r="N843" s="17">
        <v>0.32232572190618097</v>
      </c>
      <c r="O843" s="17">
        <v>0.33262789471839199</v>
      </c>
      <c r="P843" s="17">
        <v>0.336389761426371</v>
      </c>
      <c r="Q843" s="17">
        <v>0.33684390725427499</v>
      </c>
      <c r="R843" s="17"/>
      <c r="S843" s="17">
        <v>0.40878185756898799</v>
      </c>
      <c r="T843" s="17">
        <v>0.27682605815800998</v>
      </c>
      <c r="U843" s="17">
        <v>0.28482994120534499</v>
      </c>
      <c r="V843" s="17">
        <v>0.308174776036723</v>
      </c>
      <c r="W843" s="17">
        <v>0.30313312797329001</v>
      </c>
      <c r="X843" s="17">
        <v>0.34053728456867299</v>
      </c>
      <c r="Y843" s="17">
        <v>0.27807518168815398</v>
      </c>
      <c r="Z843" s="17">
        <v>0.33546359888131</v>
      </c>
      <c r="AA843" s="17">
        <v>0.34240567746707501</v>
      </c>
      <c r="AB843" s="17">
        <v>0.41945474839969699</v>
      </c>
      <c r="AC843" s="17">
        <v>0.38116639791065998</v>
      </c>
      <c r="AD843" s="17">
        <v>0.19698594453177101</v>
      </c>
      <c r="AE843" s="17"/>
      <c r="AF843" s="17">
        <v>0.61129084330723404</v>
      </c>
      <c r="AG843" s="17">
        <v>0.354694161557286</v>
      </c>
      <c r="AH843" s="17">
        <v>0.39575676925127901</v>
      </c>
      <c r="AI843" s="17">
        <v>0.34233677290938402</v>
      </c>
      <c r="AJ843" s="17">
        <v>0.391134713924434</v>
      </c>
      <c r="AK843" s="17">
        <v>0.250241704429088</v>
      </c>
      <c r="AL843" s="17">
        <v>0.31253857648701</v>
      </c>
      <c r="AM843" s="17">
        <v>0.35552029095124899</v>
      </c>
      <c r="AN843" s="17">
        <v>0.227636625587535</v>
      </c>
      <c r="AO843" s="17">
        <v>0.37132076248891199</v>
      </c>
      <c r="AP843" s="17">
        <v>0.37164081821705203</v>
      </c>
      <c r="AQ843" s="17">
        <v>0.333960928038112</v>
      </c>
      <c r="AR843" s="17">
        <v>0.281486894969391</v>
      </c>
      <c r="AS843" s="17">
        <v>0.36575643807344999</v>
      </c>
      <c r="AT843" s="17">
        <v>0.27114022995822601</v>
      </c>
      <c r="AU843" s="17">
        <v>0.430368660459585</v>
      </c>
      <c r="AV843" s="17"/>
      <c r="AW843" s="17">
        <v>0.33948407769217898</v>
      </c>
      <c r="AX843" s="17">
        <v>0.318768782458274</v>
      </c>
      <c r="AY843" s="17"/>
      <c r="AZ843" s="17">
        <v>0.39030695655332598</v>
      </c>
      <c r="BA843" s="17">
        <v>0.31859413962427702</v>
      </c>
      <c r="BB843" s="17"/>
      <c r="BC843" s="17">
        <v>0.40849447124890098</v>
      </c>
      <c r="BD843" s="17">
        <v>0.27791913264857698</v>
      </c>
      <c r="BE843" s="17"/>
      <c r="BF843" s="17">
        <v>0.43637390787934</v>
      </c>
      <c r="BG843" s="17">
        <v>0.32324192419825298</v>
      </c>
      <c r="BH843" s="17"/>
      <c r="BI843" s="17">
        <v>0.235558062506312</v>
      </c>
      <c r="BJ843" s="17">
        <v>0.41207090263408003</v>
      </c>
      <c r="BK843" s="17">
        <v>0.34779610825601298</v>
      </c>
      <c r="BL843" s="17">
        <v>0.25023593010053502</v>
      </c>
      <c r="BM843" s="17">
        <v>0.38080607886002299</v>
      </c>
      <c r="BN843" s="17"/>
      <c r="BO843" s="17">
        <v>0.41730296873328598</v>
      </c>
      <c r="BP843" s="17">
        <v>0.24402452637664401</v>
      </c>
      <c r="BQ843" s="17">
        <v>0.35502206899839001</v>
      </c>
      <c r="BR843" s="17">
        <v>0.29176566234067303</v>
      </c>
      <c r="BS843" s="17">
        <v>0.42766287557350602</v>
      </c>
      <c r="BT843" s="17">
        <v>0.23952416084523301</v>
      </c>
      <c r="BU843" s="17"/>
      <c r="BV843" s="17">
        <v>0.414867797466483</v>
      </c>
      <c r="BW843" s="17">
        <v>0.406883419296035</v>
      </c>
      <c r="BX843" s="17"/>
      <c r="BY843" s="17">
        <v>0.38587632493948998</v>
      </c>
      <c r="BZ843" s="17"/>
      <c r="CA843" s="17">
        <v>0.45606070334514898</v>
      </c>
      <c r="CB843" s="17"/>
      <c r="CC843" s="17">
        <v>0.40508477739797999</v>
      </c>
    </row>
    <row r="844" spans="2:81" x14ac:dyDescent="0.3">
      <c r="B844" t="s">
        <v>231</v>
      </c>
      <c r="C844" s="17">
        <v>0.39432890820959998</v>
      </c>
      <c r="D844" s="17">
        <v>0.37305359364374402</v>
      </c>
      <c r="E844" s="17">
        <v>0.416657760429062</v>
      </c>
      <c r="F844" s="17"/>
      <c r="G844" s="17">
        <v>0.34616213087856001</v>
      </c>
      <c r="H844" s="17">
        <v>0.44725489021986398</v>
      </c>
      <c r="I844" s="17">
        <v>0.36779858283123901</v>
      </c>
      <c r="J844" s="17">
        <v>0.40570049190853802</v>
      </c>
      <c r="K844" s="17">
        <v>0.377408511445879</v>
      </c>
      <c r="L844" s="17">
        <v>0.40709416312760799</v>
      </c>
      <c r="M844" s="17"/>
      <c r="N844" s="17">
        <v>0.40536316312124898</v>
      </c>
      <c r="O844" s="17">
        <v>0.407014175053935</v>
      </c>
      <c r="P844" s="17">
        <v>0.37725052881798499</v>
      </c>
      <c r="Q844" s="17">
        <v>0.38357538892877102</v>
      </c>
      <c r="R844" s="17"/>
      <c r="S844" s="17">
        <v>0.38100466974147601</v>
      </c>
      <c r="T844" s="17">
        <v>0.38778149576901699</v>
      </c>
      <c r="U844" s="17">
        <v>0.42289516749484102</v>
      </c>
      <c r="V844" s="17">
        <v>0.368256157724623</v>
      </c>
      <c r="W844" s="17">
        <v>0.40254857014899498</v>
      </c>
      <c r="X844" s="17">
        <v>0.39388120784151598</v>
      </c>
      <c r="Y844" s="17">
        <v>0.42162806658673402</v>
      </c>
      <c r="Z844" s="17">
        <v>0.423792226107706</v>
      </c>
      <c r="AA844" s="17">
        <v>0.421755707207635</v>
      </c>
      <c r="AB844" s="17">
        <v>0.32404286642397401</v>
      </c>
      <c r="AC844" s="17">
        <v>0.37755048124609503</v>
      </c>
      <c r="AD844" s="17">
        <v>0.49580779215205201</v>
      </c>
      <c r="AE844" s="17"/>
      <c r="AF844" s="17">
        <v>0</v>
      </c>
      <c r="AG844" s="17">
        <v>0.36375169329179102</v>
      </c>
      <c r="AH844" s="17">
        <v>0.31176179428654799</v>
      </c>
      <c r="AI844" s="17">
        <v>0.38388809495183501</v>
      </c>
      <c r="AJ844" s="17">
        <v>0.35882256187971401</v>
      </c>
      <c r="AK844" s="17">
        <v>0.42232936614759597</v>
      </c>
      <c r="AL844" s="17">
        <v>0.44813354603837002</v>
      </c>
      <c r="AM844" s="17">
        <v>0.38189488073030098</v>
      </c>
      <c r="AN844" s="17">
        <v>0.45786554164415899</v>
      </c>
      <c r="AO844" s="17">
        <v>0.395211925783856</v>
      </c>
      <c r="AP844" s="17">
        <v>0.36623138997025201</v>
      </c>
      <c r="AQ844" s="17">
        <v>0.42296106847313297</v>
      </c>
      <c r="AR844" s="17">
        <v>0.46074178949107703</v>
      </c>
      <c r="AS844" s="17">
        <v>0.37440993647839499</v>
      </c>
      <c r="AT844" s="17">
        <v>0.38774341603782497</v>
      </c>
      <c r="AU844" s="17">
        <v>0.39645425799512202</v>
      </c>
      <c r="AV844" s="17"/>
      <c r="AW844" s="17">
        <v>0.40640320319407902</v>
      </c>
      <c r="AX844" s="17">
        <v>0.377350029013861</v>
      </c>
      <c r="AY844" s="17"/>
      <c r="AZ844" s="17">
        <v>0.40444297539070501</v>
      </c>
      <c r="BA844" s="17">
        <v>0.39207629637784203</v>
      </c>
      <c r="BB844" s="17"/>
      <c r="BC844" s="17">
        <v>0.37753013624154103</v>
      </c>
      <c r="BD844" s="17">
        <v>0.40482095396428502</v>
      </c>
      <c r="BE844" s="17"/>
      <c r="BF844" s="17">
        <v>0.413403403995795</v>
      </c>
      <c r="BG844" s="17">
        <v>0.39279612587416102</v>
      </c>
      <c r="BH844" s="17"/>
      <c r="BI844" s="17">
        <v>0.37654971820608202</v>
      </c>
      <c r="BJ844" s="17">
        <v>0.42269044122149402</v>
      </c>
      <c r="BK844" s="17">
        <v>0.35917867317771002</v>
      </c>
      <c r="BL844" s="17">
        <v>0.37066433270546101</v>
      </c>
      <c r="BM844" s="17">
        <v>0.43200941449131403</v>
      </c>
      <c r="BN844" s="17"/>
      <c r="BO844" s="17">
        <v>0.418383365566595</v>
      </c>
      <c r="BP844" s="17">
        <v>0.42307467838135898</v>
      </c>
      <c r="BQ844" s="17">
        <v>0.38052825634489401</v>
      </c>
      <c r="BR844" s="17">
        <v>0.36407828030698902</v>
      </c>
      <c r="BS844" s="17">
        <v>0.389940932150665</v>
      </c>
      <c r="BT844" s="17">
        <v>0.41619939243224202</v>
      </c>
      <c r="BU844" s="17"/>
      <c r="BV844" s="17">
        <v>0.427642722725318</v>
      </c>
      <c r="BW844" s="17">
        <v>0.41350529865239399</v>
      </c>
      <c r="BX844" s="17"/>
      <c r="BY844" s="17">
        <v>0.442020334247753</v>
      </c>
      <c r="BZ844" s="17"/>
      <c r="CA844" s="17">
        <v>0.41859152998096699</v>
      </c>
      <c r="CB844" s="17"/>
      <c r="CC844" s="17">
        <v>0.45324623248957402</v>
      </c>
    </row>
    <row r="845" spans="2:81" x14ac:dyDescent="0.3">
      <c r="B845" t="s">
        <v>232</v>
      </c>
      <c r="C845" s="17">
        <v>0.179303949338908</v>
      </c>
      <c r="D845" s="17">
        <v>0.19329109401441799</v>
      </c>
      <c r="E845" s="17">
        <v>0.16635390309311901</v>
      </c>
      <c r="F845" s="17"/>
      <c r="G845" s="17">
        <v>0.145610418791917</v>
      </c>
      <c r="H845" s="17">
        <v>0.12881540410099099</v>
      </c>
      <c r="I845" s="17">
        <v>0.155247641178724</v>
      </c>
      <c r="J845" s="17">
        <v>0.183361189118674</v>
      </c>
      <c r="K845" s="17">
        <v>0.22933752807923</v>
      </c>
      <c r="L845" s="17">
        <v>0.22550595528623199</v>
      </c>
      <c r="M845" s="17"/>
      <c r="N845" s="17">
        <v>0.17872259325281001</v>
      </c>
      <c r="O845" s="17">
        <v>0.180286368955279</v>
      </c>
      <c r="P845" s="17">
        <v>0.19308190434737099</v>
      </c>
      <c r="Q845" s="17">
        <v>0.16821375154882201</v>
      </c>
      <c r="R845" s="17"/>
      <c r="S845" s="17">
        <v>0.13977587031556099</v>
      </c>
      <c r="T845" s="17">
        <v>0.24333747006536799</v>
      </c>
      <c r="U845" s="17">
        <v>0.18630608674406299</v>
      </c>
      <c r="V845" s="17">
        <v>0.20363077887688899</v>
      </c>
      <c r="W845" s="17">
        <v>0.231028458611895</v>
      </c>
      <c r="X845" s="17">
        <v>0.16061586123772301</v>
      </c>
      <c r="Y845" s="17">
        <v>0.19695601504183599</v>
      </c>
      <c r="Z845" s="17">
        <v>0.143392207933044</v>
      </c>
      <c r="AA845" s="17">
        <v>0.151237564584248</v>
      </c>
      <c r="AB845" s="17">
        <v>0.15671866326902201</v>
      </c>
      <c r="AC845" s="17">
        <v>0.153966868634314</v>
      </c>
      <c r="AD845" s="17">
        <v>0.143636530619912</v>
      </c>
      <c r="AE845" s="17"/>
      <c r="AF845" s="17">
        <v>0.193938592338709</v>
      </c>
      <c r="AG845" s="17">
        <v>0.208650511386892</v>
      </c>
      <c r="AH845" s="17">
        <v>0.152134334557566</v>
      </c>
      <c r="AI845" s="17">
        <v>0.131816760029945</v>
      </c>
      <c r="AJ845" s="17">
        <v>0.20103524541638201</v>
      </c>
      <c r="AK845" s="17">
        <v>0.22487834351186001</v>
      </c>
      <c r="AL845" s="17">
        <v>0.17816878708248601</v>
      </c>
      <c r="AM845" s="17">
        <v>0.158657937933217</v>
      </c>
      <c r="AN845" s="17">
        <v>0.19944580253623101</v>
      </c>
      <c r="AO845" s="17">
        <v>0.15050572287602701</v>
      </c>
      <c r="AP845" s="17">
        <v>0.17793162628657799</v>
      </c>
      <c r="AQ845" s="17">
        <v>0.119072178327676</v>
      </c>
      <c r="AR845" s="17">
        <v>0.208701994934373</v>
      </c>
      <c r="AS845" s="17">
        <v>0.17855075337791401</v>
      </c>
      <c r="AT845" s="17">
        <v>0.226516216112156</v>
      </c>
      <c r="AU845" s="17">
        <v>0.10260743880447799</v>
      </c>
      <c r="AV845" s="17"/>
      <c r="AW845" s="17">
        <v>0.172956401601502</v>
      </c>
      <c r="AX845" s="17">
        <v>0.189834697866026</v>
      </c>
      <c r="AY845" s="17"/>
      <c r="AZ845" s="17">
        <v>0.123705727825128</v>
      </c>
      <c r="BA845" s="17">
        <v>0.19168682255538999</v>
      </c>
      <c r="BB845" s="17"/>
      <c r="BC845" s="17">
        <v>0.13492487858649599</v>
      </c>
      <c r="BD845" s="17">
        <v>0.209993998926714</v>
      </c>
      <c r="BE845" s="17"/>
      <c r="BF845" s="17">
        <v>8.8394777264584307E-2</v>
      </c>
      <c r="BG845" s="17">
        <v>0.18660920000696199</v>
      </c>
      <c r="BH845" s="17"/>
      <c r="BI845" s="17">
        <v>0.27052280974028398</v>
      </c>
      <c r="BJ845" s="17">
        <v>0.11965052261690599</v>
      </c>
      <c r="BK845" s="17">
        <v>0.178970526880252</v>
      </c>
      <c r="BL845" s="17">
        <v>0.24893185182146901</v>
      </c>
      <c r="BM845" s="17">
        <v>9.3006726999173797E-2</v>
      </c>
      <c r="BN845" s="17"/>
      <c r="BO845" s="17">
        <v>0.12131274994824499</v>
      </c>
      <c r="BP845" s="17">
        <v>0.22754281645732599</v>
      </c>
      <c r="BQ845" s="17">
        <v>0.17211493662817501</v>
      </c>
      <c r="BR845" s="17">
        <v>0.22676034836950701</v>
      </c>
      <c r="BS845" s="17">
        <v>0.100588497338329</v>
      </c>
      <c r="BT845" s="17">
        <v>0.23226482620036601</v>
      </c>
      <c r="BU845" s="17"/>
      <c r="BV845" s="17">
        <v>0.115250970854434</v>
      </c>
      <c r="BW845" s="17">
        <v>0.127810501032356</v>
      </c>
      <c r="BX845" s="17"/>
      <c r="BY845" s="17">
        <v>0.123064354692245</v>
      </c>
      <c r="BZ845" s="17"/>
      <c r="CA845" s="17">
        <v>9.1980197342438896E-2</v>
      </c>
      <c r="CB845" s="17"/>
      <c r="CC845" s="17">
        <v>0.114676504544342</v>
      </c>
    </row>
    <row r="846" spans="2:81" x14ac:dyDescent="0.3">
      <c r="B846" t="s">
        <v>233</v>
      </c>
      <c r="C846" s="17">
        <v>4.9617199927588201E-2</v>
      </c>
      <c r="D846" s="17">
        <v>5.26375801342851E-2</v>
      </c>
      <c r="E846" s="17">
        <v>4.6863755848528803E-2</v>
      </c>
      <c r="F846" s="17"/>
      <c r="G846" s="17">
        <v>3.1053885540592598E-2</v>
      </c>
      <c r="H846" s="17">
        <v>2.6933491847048699E-2</v>
      </c>
      <c r="I846" s="17">
        <v>4.6830047317037701E-2</v>
      </c>
      <c r="J846" s="17">
        <v>4.3172293983891802E-2</v>
      </c>
      <c r="K846" s="17">
        <v>5.8326426898009001E-2</v>
      </c>
      <c r="L846" s="17">
        <v>8.2084572278663198E-2</v>
      </c>
      <c r="M846" s="17"/>
      <c r="N846" s="17">
        <v>4.9949775032481498E-2</v>
      </c>
      <c r="O846" s="17">
        <v>4.4778025907958902E-2</v>
      </c>
      <c r="P846" s="17">
        <v>3.7926865292812098E-2</v>
      </c>
      <c r="Q846" s="17">
        <v>6.3181588377147796E-2</v>
      </c>
      <c r="R846" s="17"/>
      <c r="S846" s="17">
        <v>5.1134161118198102E-2</v>
      </c>
      <c r="T846" s="17">
        <v>5.6313250749075901E-2</v>
      </c>
      <c r="U846" s="17">
        <v>6.4449196289436503E-2</v>
      </c>
      <c r="V846" s="17">
        <v>5.3728675376859103E-2</v>
      </c>
      <c r="W846" s="17">
        <v>2.01878431159991E-2</v>
      </c>
      <c r="X846" s="17">
        <v>3.0880485375148099E-2</v>
      </c>
      <c r="Y846" s="17">
        <v>6.6533821277178495E-2</v>
      </c>
      <c r="Z846" s="17">
        <v>6.7054401046458906E-2</v>
      </c>
      <c r="AA846" s="17">
        <v>2.8120854689350099E-2</v>
      </c>
      <c r="AB846" s="17">
        <v>5.8163227445339701E-2</v>
      </c>
      <c r="AC846" s="17">
        <v>4.5780904229331898E-2</v>
      </c>
      <c r="AD846" s="17">
        <v>7.7522818513651795E-2</v>
      </c>
      <c r="AE846" s="17"/>
      <c r="AF846" s="17">
        <v>0</v>
      </c>
      <c r="AG846" s="17">
        <v>3.1546210259405301E-2</v>
      </c>
      <c r="AH846" s="17">
        <v>6.2005536152498E-2</v>
      </c>
      <c r="AI846" s="17">
        <v>4.4327784723139398E-2</v>
      </c>
      <c r="AJ846" s="17">
        <v>1.81537803141982E-2</v>
      </c>
      <c r="AK846" s="17">
        <v>6.8101600140537594E-2</v>
      </c>
      <c r="AL846" s="17">
        <v>4.0580557333477402E-2</v>
      </c>
      <c r="AM846" s="17">
        <v>4.5193640718242299E-2</v>
      </c>
      <c r="AN846" s="17">
        <v>7.0444835408983802E-2</v>
      </c>
      <c r="AO846" s="17">
        <v>5.6979148626732999E-2</v>
      </c>
      <c r="AP846" s="17">
        <v>5.0274537157432901E-2</v>
      </c>
      <c r="AQ846" s="17">
        <v>9.6241916719581405E-2</v>
      </c>
      <c r="AR846" s="17">
        <v>1.9753141144441402E-2</v>
      </c>
      <c r="AS846" s="17">
        <v>1.8117501906048199E-2</v>
      </c>
      <c r="AT846" s="17">
        <v>5.2319097693121999E-2</v>
      </c>
      <c r="AU846" s="17">
        <v>5.11744076496655E-2</v>
      </c>
      <c r="AV846" s="17"/>
      <c r="AW846" s="17">
        <v>4.1000955591566003E-2</v>
      </c>
      <c r="AX846" s="17">
        <v>6.25031530725349E-2</v>
      </c>
      <c r="AY846" s="17"/>
      <c r="AZ846" s="17">
        <v>3.9236889963676698E-2</v>
      </c>
      <c r="BA846" s="17">
        <v>5.1929109530650802E-2</v>
      </c>
      <c r="BB846" s="17"/>
      <c r="BC846" s="17">
        <v>4.2585577301974403E-2</v>
      </c>
      <c r="BD846" s="17">
        <v>5.5390853655017197E-2</v>
      </c>
      <c r="BE846" s="17"/>
      <c r="BF846" s="17">
        <v>3.7110751693065297E-2</v>
      </c>
      <c r="BG846" s="17">
        <v>5.0622189162838803E-2</v>
      </c>
      <c r="BH846" s="17"/>
      <c r="BI846" s="17">
        <v>6.7332539490191398E-2</v>
      </c>
      <c r="BJ846" s="17">
        <v>2.57596681749085E-2</v>
      </c>
      <c r="BK846" s="17">
        <v>7.6043146649868998E-2</v>
      </c>
      <c r="BL846" s="17">
        <v>5.5117848657340998E-2</v>
      </c>
      <c r="BM846" s="17">
        <v>5.3711510542725903E-2</v>
      </c>
      <c r="BN846" s="17"/>
      <c r="BO846" s="17">
        <v>2.20737913802578E-2</v>
      </c>
      <c r="BP846" s="17">
        <v>6.3750685824208397E-2</v>
      </c>
      <c r="BQ846" s="17">
        <v>5.8328207166944597E-2</v>
      </c>
      <c r="BR846" s="17">
        <v>6.1869261023650701E-2</v>
      </c>
      <c r="BS846" s="17">
        <v>3.3396222469003999E-2</v>
      </c>
      <c r="BT846" s="17">
        <v>4.31270189548216E-2</v>
      </c>
      <c r="BU846" s="17"/>
      <c r="BV846" s="17">
        <v>2.3382415799658701E-2</v>
      </c>
      <c r="BW846" s="17">
        <v>3.01688282706216E-2</v>
      </c>
      <c r="BX846" s="17"/>
      <c r="BY846" s="17">
        <v>3.40824812842732E-2</v>
      </c>
      <c r="BZ846" s="17"/>
      <c r="CA846" s="17">
        <v>2.3545333807894999E-2</v>
      </c>
      <c r="CB846" s="17"/>
      <c r="CC846" s="17">
        <v>1.8611147691287799E-2</v>
      </c>
    </row>
    <row r="847" spans="2:81" x14ac:dyDescent="0.3">
      <c r="B847" t="s">
        <v>234</v>
      </c>
      <c r="C847" s="17">
        <v>2.31103853446201E-2</v>
      </c>
      <c r="D847" s="17">
        <v>2.9810336779343801E-2</v>
      </c>
      <c r="E847" s="17">
        <v>1.66596042133637E-2</v>
      </c>
      <c r="F847" s="17"/>
      <c r="G847" s="17">
        <v>1.2614912339177701E-2</v>
      </c>
      <c r="H847" s="17">
        <v>1.82322831004962E-2</v>
      </c>
      <c r="I847" s="17">
        <v>2.0307328552675499E-2</v>
      </c>
      <c r="J847" s="17">
        <v>8.8380305676033204E-3</v>
      </c>
      <c r="K847" s="17">
        <v>6.6457321996499105E-2</v>
      </c>
      <c r="L847" s="17">
        <v>1.8876989875955302E-2</v>
      </c>
      <c r="M847" s="17"/>
      <c r="N847" s="17">
        <v>2.1355385233321301E-2</v>
      </c>
      <c r="O847" s="17">
        <v>1.61073429485191E-2</v>
      </c>
      <c r="P847" s="17">
        <v>3.4093929965341503E-2</v>
      </c>
      <c r="Q847" s="17">
        <v>2.28044744967257E-2</v>
      </c>
      <c r="R847" s="17"/>
      <c r="S847" s="17">
        <v>4.3008008157549198E-3</v>
      </c>
      <c r="T847" s="17">
        <v>2.2420461322421301E-2</v>
      </c>
      <c r="U847" s="17">
        <v>2.31401294037961E-2</v>
      </c>
      <c r="V847" s="17">
        <v>3.6492602791417098E-2</v>
      </c>
      <c r="W847" s="17">
        <v>3.0103339143846101E-2</v>
      </c>
      <c r="X847" s="17">
        <v>3.13147970910468E-2</v>
      </c>
      <c r="Y847" s="17">
        <v>2.4250153639532299E-2</v>
      </c>
      <c r="Z847" s="17">
        <v>9.79317202522389E-3</v>
      </c>
      <c r="AA847" s="17">
        <v>2.5297691457973101E-2</v>
      </c>
      <c r="AB847" s="17">
        <v>2.7408651803956401E-2</v>
      </c>
      <c r="AC847" s="17">
        <v>2.46816336703349E-2</v>
      </c>
      <c r="AD847" s="17">
        <v>2.3737393664198699E-2</v>
      </c>
      <c r="AE847" s="17"/>
      <c r="AF847" s="17">
        <v>0.104423181261926</v>
      </c>
      <c r="AG847" s="17">
        <v>2.0156762350455701E-2</v>
      </c>
      <c r="AH847" s="17">
        <v>3.0502930954800601E-2</v>
      </c>
      <c r="AI847" s="17">
        <v>4.6393337923521197E-2</v>
      </c>
      <c r="AJ847" s="17">
        <v>1.52346842018952E-2</v>
      </c>
      <c r="AK847" s="17">
        <v>2.4126853839955699E-2</v>
      </c>
      <c r="AL847" s="17">
        <v>1.09756732051376E-2</v>
      </c>
      <c r="AM847" s="17">
        <v>2.1451104277974201E-2</v>
      </c>
      <c r="AN847" s="17">
        <v>3.0956575196510301E-2</v>
      </c>
      <c r="AO847" s="17">
        <v>1.76192916891557E-2</v>
      </c>
      <c r="AP847" s="17">
        <v>1.7426383822688799E-2</v>
      </c>
      <c r="AQ847" s="17">
        <v>1.9169308719411599E-2</v>
      </c>
      <c r="AR847" s="17">
        <v>2.0226342873859899E-2</v>
      </c>
      <c r="AS847" s="17">
        <v>4.3155743571309899E-2</v>
      </c>
      <c r="AT847" s="17">
        <v>4.6128101107547601E-2</v>
      </c>
      <c r="AU847" s="17">
        <v>1.05398797462803E-2</v>
      </c>
      <c r="AV847" s="17"/>
      <c r="AW847" s="17">
        <v>2.2718349565436599E-2</v>
      </c>
      <c r="AX847" s="17">
        <v>2.2792601902496101E-2</v>
      </c>
      <c r="AY847" s="17"/>
      <c r="AZ847" s="17">
        <v>2.3616774400139099E-2</v>
      </c>
      <c r="BA847" s="17">
        <v>2.29976020342555E-2</v>
      </c>
      <c r="BB847" s="17"/>
      <c r="BC847" s="17">
        <v>2.05150974180924E-2</v>
      </c>
      <c r="BD847" s="17">
        <v>2.53333580349955E-2</v>
      </c>
      <c r="BE847" s="17"/>
      <c r="BF847" s="17">
        <v>1.91607998134911E-2</v>
      </c>
      <c r="BG847" s="17">
        <v>2.3427764896996099E-2</v>
      </c>
      <c r="BH847" s="17"/>
      <c r="BI847" s="17">
        <v>2.5677088036722501E-2</v>
      </c>
      <c r="BJ847" s="17">
        <v>1.07792862795288E-2</v>
      </c>
      <c r="BK847" s="17">
        <v>1.6405260734332201E-2</v>
      </c>
      <c r="BL847" s="17">
        <v>6.3569822676405902E-2</v>
      </c>
      <c r="BM847" s="17">
        <v>2.10108862181995E-2</v>
      </c>
      <c r="BN847" s="17"/>
      <c r="BO847" s="17">
        <v>7.7530803499735604E-3</v>
      </c>
      <c r="BP847" s="17">
        <v>2.3585928654167899E-2</v>
      </c>
      <c r="BQ847" s="17">
        <v>1.47093471451748E-2</v>
      </c>
      <c r="BR847" s="17">
        <v>4.7890142035210997E-2</v>
      </c>
      <c r="BS847" s="17">
        <v>3.3202363525536703E-2</v>
      </c>
      <c r="BT847" s="17">
        <v>9.7371898375290394E-3</v>
      </c>
      <c r="BU847" s="17"/>
      <c r="BV847" s="17">
        <v>8.9217506624350799E-3</v>
      </c>
      <c r="BW847" s="17">
        <v>1.4224512375220299E-2</v>
      </c>
      <c r="BX847" s="17"/>
      <c r="BY847" s="17">
        <v>1.05757777077451E-2</v>
      </c>
      <c r="BZ847" s="17"/>
      <c r="CA847" s="17">
        <v>3.8719658942909601E-3</v>
      </c>
      <c r="CB847" s="17"/>
      <c r="CC847" s="17">
        <v>0</v>
      </c>
    </row>
    <row r="848" spans="2:81" x14ac:dyDescent="0.3">
      <c r="B848" t="s">
        <v>92</v>
      </c>
      <c r="C848" s="17">
        <v>2.19828047278278E-2</v>
      </c>
      <c r="D848" s="17">
        <v>1.65635901587276E-2</v>
      </c>
      <c r="E848" s="17">
        <v>2.7360912053676401E-2</v>
      </c>
      <c r="F848" s="17"/>
      <c r="G848" s="17">
        <v>2.1738170872043099E-2</v>
      </c>
      <c r="H848" s="17">
        <v>2.1113884840462501E-2</v>
      </c>
      <c r="I848" s="17">
        <v>1.7354366524406101E-2</v>
      </c>
      <c r="J848" s="17">
        <v>2.63258603886143E-2</v>
      </c>
      <c r="K848" s="17">
        <v>1.6628778260620501E-2</v>
      </c>
      <c r="L848" s="17">
        <v>2.6670003279235101E-2</v>
      </c>
      <c r="M848" s="17"/>
      <c r="N848" s="17">
        <v>2.22833614539578E-2</v>
      </c>
      <c r="O848" s="17">
        <v>1.9186192415916101E-2</v>
      </c>
      <c r="P848" s="17">
        <v>2.125701015012E-2</v>
      </c>
      <c r="Q848" s="17">
        <v>2.5380889394259101E-2</v>
      </c>
      <c r="R848" s="17"/>
      <c r="S848" s="17">
        <v>1.5002640440021199E-2</v>
      </c>
      <c r="T848" s="17">
        <v>1.33212639361074E-2</v>
      </c>
      <c r="U848" s="17">
        <v>1.83794788625187E-2</v>
      </c>
      <c r="V848" s="17">
        <v>2.9717009193488901E-2</v>
      </c>
      <c r="W848" s="17">
        <v>1.2998661005975101E-2</v>
      </c>
      <c r="X848" s="17">
        <v>4.2770363885892497E-2</v>
      </c>
      <c r="Y848" s="17">
        <v>1.2556761766565601E-2</v>
      </c>
      <c r="Z848" s="17">
        <v>2.0504394006256602E-2</v>
      </c>
      <c r="AA848" s="17">
        <v>3.1182504593718598E-2</v>
      </c>
      <c r="AB848" s="17">
        <v>1.4211842658011399E-2</v>
      </c>
      <c r="AC848" s="17">
        <v>1.68537143092636E-2</v>
      </c>
      <c r="AD848" s="17">
        <v>6.2309520518414499E-2</v>
      </c>
      <c r="AE848" s="17"/>
      <c r="AF848" s="17">
        <v>9.0347383092131098E-2</v>
      </c>
      <c r="AG848" s="17">
        <v>2.1200661154170599E-2</v>
      </c>
      <c r="AH848" s="17">
        <v>4.7838634797308502E-2</v>
      </c>
      <c r="AI848" s="17">
        <v>5.1237249462175997E-2</v>
      </c>
      <c r="AJ848" s="17">
        <v>1.56190142633762E-2</v>
      </c>
      <c r="AK848" s="17">
        <v>1.03221319309622E-2</v>
      </c>
      <c r="AL848" s="17">
        <v>9.6028598535203707E-3</v>
      </c>
      <c r="AM848" s="17">
        <v>3.7282145389016003E-2</v>
      </c>
      <c r="AN848" s="17">
        <v>1.3650619626581199E-2</v>
      </c>
      <c r="AO848" s="17">
        <v>8.3631485353169704E-3</v>
      </c>
      <c r="AP848" s="17">
        <v>1.6495244545997E-2</v>
      </c>
      <c r="AQ848" s="17">
        <v>8.5945997220862602E-3</v>
      </c>
      <c r="AR848" s="17">
        <v>9.0898365868578301E-3</v>
      </c>
      <c r="AS848" s="17">
        <v>2.0009626592882999E-2</v>
      </c>
      <c r="AT848" s="17">
        <v>1.6152939091122899E-2</v>
      </c>
      <c r="AU848" s="17">
        <v>8.8553553448689603E-3</v>
      </c>
      <c r="AV848" s="17"/>
      <c r="AW848" s="17">
        <v>1.74370123552379E-2</v>
      </c>
      <c r="AX848" s="17">
        <v>2.87507356868076E-2</v>
      </c>
      <c r="AY848" s="17"/>
      <c r="AZ848" s="17">
        <v>1.8690675867025001E-2</v>
      </c>
      <c r="BA848" s="17">
        <v>2.27160298775845E-2</v>
      </c>
      <c r="BB848" s="17"/>
      <c r="BC848" s="17">
        <v>1.59498392029951E-2</v>
      </c>
      <c r="BD848" s="17">
        <v>2.6541702770411801E-2</v>
      </c>
      <c r="BE848" s="17"/>
      <c r="BF848" s="17">
        <v>5.5563593537245699E-3</v>
      </c>
      <c r="BG848" s="17">
        <v>2.3302795860788799E-2</v>
      </c>
      <c r="BH848" s="17"/>
      <c r="BI848" s="17">
        <v>2.43597820204077E-2</v>
      </c>
      <c r="BJ848" s="17">
        <v>9.0491790730833303E-3</v>
      </c>
      <c r="BK848" s="17">
        <v>2.1606284301823899E-2</v>
      </c>
      <c r="BL848" s="17">
        <v>1.1480214038788499E-2</v>
      </c>
      <c r="BM848" s="17">
        <v>1.9455382888564E-2</v>
      </c>
      <c r="BN848" s="17"/>
      <c r="BO848" s="17">
        <v>1.31740440216426E-2</v>
      </c>
      <c r="BP848" s="17">
        <v>1.8021364306293901E-2</v>
      </c>
      <c r="BQ848" s="17">
        <v>1.9297183716422601E-2</v>
      </c>
      <c r="BR848" s="17">
        <v>7.6363059239689E-3</v>
      </c>
      <c r="BS848" s="17">
        <v>1.5209108942959499E-2</v>
      </c>
      <c r="BT848" s="17">
        <v>5.9147411729808898E-2</v>
      </c>
      <c r="BU848" s="17"/>
      <c r="BV848" s="17">
        <v>9.9343424916720196E-3</v>
      </c>
      <c r="BW848" s="17">
        <v>7.4074403733728703E-3</v>
      </c>
      <c r="BX848" s="17"/>
      <c r="BY848" s="17">
        <v>4.3807271284933402E-3</v>
      </c>
      <c r="BZ848" s="17"/>
      <c r="CA848" s="17">
        <v>5.9502696292592404E-3</v>
      </c>
      <c r="CB848" s="17"/>
      <c r="CC848" s="17">
        <v>8.3813378768168301E-3</v>
      </c>
    </row>
    <row r="849" spans="2:81" x14ac:dyDescent="0.3">
      <c r="B849" t="s">
        <v>192</v>
      </c>
      <c r="C849" s="17">
        <v>0.72598566066105596</v>
      </c>
      <c r="D849" s="17">
        <v>0.70769739891322503</v>
      </c>
      <c r="E849" s="17">
        <v>0.74276182479131203</v>
      </c>
      <c r="F849" s="17"/>
      <c r="G849" s="17">
        <v>0.78898261245626999</v>
      </c>
      <c r="H849" s="17">
        <v>0.804904936111001</v>
      </c>
      <c r="I849" s="17">
        <v>0.76026061642715703</v>
      </c>
      <c r="J849" s="17">
        <v>0.73830262594121598</v>
      </c>
      <c r="K849" s="17">
        <v>0.629249944765641</v>
      </c>
      <c r="L849" s="17">
        <v>0.64686247927991403</v>
      </c>
      <c r="M849" s="17"/>
      <c r="N849" s="17">
        <v>0.72768888502742901</v>
      </c>
      <c r="O849" s="17">
        <v>0.73964206977232705</v>
      </c>
      <c r="P849" s="17">
        <v>0.71364029024435605</v>
      </c>
      <c r="Q849" s="17">
        <v>0.72041929618304601</v>
      </c>
      <c r="R849" s="17"/>
      <c r="S849" s="17">
        <v>0.78978652731046495</v>
      </c>
      <c r="T849" s="17">
        <v>0.66460755392702697</v>
      </c>
      <c r="U849" s="17">
        <v>0.70772510870018501</v>
      </c>
      <c r="V849" s="17">
        <v>0.676430933761346</v>
      </c>
      <c r="W849" s="17">
        <v>0.70568169812228498</v>
      </c>
      <c r="X849" s="17">
        <v>0.73441849241018897</v>
      </c>
      <c r="Y849" s="17">
        <v>0.69970324827488795</v>
      </c>
      <c r="Z849" s="17">
        <v>0.759255824989016</v>
      </c>
      <c r="AA849" s="17">
        <v>0.76416138467470995</v>
      </c>
      <c r="AB849" s="17">
        <v>0.74349761482367005</v>
      </c>
      <c r="AC849" s="17">
        <v>0.75871687915675501</v>
      </c>
      <c r="AD849" s="17">
        <v>0.69279373668382305</v>
      </c>
      <c r="AE849" s="17"/>
      <c r="AF849" s="17">
        <v>0.61129084330723404</v>
      </c>
      <c r="AG849" s="17">
        <v>0.71844585484907597</v>
      </c>
      <c r="AH849" s="17">
        <v>0.70751856353782705</v>
      </c>
      <c r="AI849" s="17">
        <v>0.72622486786121898</v>
      </c>
      <c r="AJ849" s="17">
        <v>0.74995727580414795</v>
      </c>
      <c r="AK849" s="17">
        <v>0.67257107057668397</v>
      </c>
      <c r="AL849" s="17">
        <v>0.76067212252537897</v>
      </c>
      <c r="AM849" s="17">
        <v>0.73741517168155002</v>
      </c>
      <c r="AN849" s="17">
        <v>0.68550216723169399</v>
      </c>
      <c r="AO849" s="17">
        <v>0.76653268827276799</v>
      </c>
      <c r="AP849" s="17">
        <v>0.73787220818730404</v>
      </c>
      <c r="AQ849" s="17">
        <v>0.75692199651124503</v>
      </c>
      <c r="AR849" s="17">
        <v>0.74222868446046797</v>
      </c>
      <c r="AS849" s="17">
        <v>0.74016637455184497</v>
      </c>
      <c r="AT849" s="17">
        <v>0.65888364599605098</v>
      </c>
      <c r="AU849" s="17">
        <v>0.82682291845470701</v>
      </c>
      <c r="AV849" s="17"/>
      <c r="AW849" s="17">
        <v>0.745887280886258</v>
      </c>
      <c r="AX849" s="17">
        <v>0.69611881147213495</v>
      </c>
      <c r="AY849" s="17"/>
      <c r="AZ849" s="17">
        <v>0.79474993194403099</v>
      </c>
      <c r="BA849" s="17">
        <v>0.71067043600211899</v>
      </c>
      <c r="BB849" s="17"/>
      <c r="BC849" s="17">
        <v>0.78602460749044201</v>
      </c>
      <c r="BD849" s="17">
        <v>0.68274008661286101</v>
      </c>
      <c r="BE849" s="17"/>
      <c r="BF849" s="17">
        <v>0.84977731187513506</v>
      </c>
      <c r="BG849" s="17">
        <v>0.71603805007241395</v>
      </c>
      <c r="BH849" s="17"/>
      <c r="BI849" s="17">
        <v>0.61210778071239402</v>
      </c>
      <c r="BJ849" s="17">
        <v>0.83476134385557299</v>
      </c>
      <c r="BK849" s="17">
        <v>0.70697478143372205</v>
      </c>
      <c r="BL849" s="17">
        <v>0.62090026280599597</v>
      </c>
      <c r="BM849" s="17">
        <v>0.81281549335133696</v>
      </c>
      <c r="BN849" s="17"/>
      <c r="BO849" s="17">
        <v>0.83568633429988104</v>
      </c>
      <c r="BP849" s="17">
        <v>0.66709920475800299</v>
      </c>
      <c r="BQ849" s="17">
        <v>0.73555032534328302</v>
      </c>
      <c r="BR849" s="17">
        <v>0.65584394264766199</v>
      </c>
      <c r="BS849" s="17">
        <v>0.81760380772417096</v>
      </c>
      <c r="BT849" s="17">
        <v>0.655723553277475</v>
      </c>
      <c r="BU849" s="17"/>
      <c r="BV849" s="17">
        <v>0.84251052019180095</v>
      </c>
      <c r="BW849" s="17">
        <v>0.82038871794842905</v>
      </c>
      <c r="BX849" s="17"/>
      <c r="BY849" s="17">
        <v>0.82789665918724298</v>
      </c>
      <c r="BZ849" s="17"/>
      <c r="CA849" s="17">
        <v>0.87465223332611597</v>
      </c>
      <c r="CB849" s="17"/>
      <c r="CC849" s="17">
        <v>0.85833100988755295</v>
      </c>
    </row>
    <row r="850" spans="2:81" x14ac:dyDescent="0.3">
      <c r="B850" t="s">
        <v>193</v>
      </c>
      <c r="C850" s="17">
        <v>7.2727585272208295E-2</v>
      </c>
      <c r="D850" s="17">
        <v>8.2447916913628905E-2</v>
      </c>
      <c r="E850" s="17">
        <v>6.3523360061892506E-2</v>
      </c>
      <c r="F850" s="17"/>
      <c r="G850" s="17">
        <v>4.3668797879770203E-2</v>
      </c>
      <c r="H850" s="17">
        <v>4.5165774947545E-2</v>
      </c>
      <c r="I850" s="17">
        <v>6.7137375869713203E-2</v>
      </c>
      <c r="J850" s="17">
        <v>5.2010324551495103E-2</v>
      </c>
      <c r="K850" s="17">
        <v>0.124783748894508</v>
      </c>
      <c r="L850" s="17">
        <v>0.100961562154619</v>
      </c>
      <c r="M850" s="17"/>
      <c r="N850" s="17">
        <v>7.13051602658029E-2</v>
      </c>
      <c r="O850" s="17">
        <v>6.0885368856478099E-2</v>
      </c>
      <c r="P850" s="17">
        <v>7.2020795258153594E-2</v>
      </c>
      <c r="Q850" s="17">
        <v>8.5986062873873503E-2</v>
      </c>
      <c r="R850" s="17"/>
      <c r="S850" s="17">
        <v>5.5434961933953003E-2</v>
      </c>
      <c r="T850" s="17">
        <v>7.8733712071497305E-2</v>
      </c>
      <c r="U850" s="17">
        <v>8.7589325693232606E-2</v>
      </c>
      <c r="V850" s="17">
        <v>9.0221278168276201E-2</v>
      </c>
      <c r="W850" s="17">
        <v>5.0291182259845101E-2</v>
      </c>
      <c r="X850" s="17">
        <v>6.21952824661949E-2</v>
      </c>
      <c r="Y850" s="17">
        <v>9.0783974916710794E-2</v>
      </c>
      <c r="Z850" s="17">
        <v>7.6847573071682801E-2</v>
      </c>
      <c r="AA850" s="17">
        <v>5.34185461473232E-2</v>
      </c>
      <c r="AB850" s="17">
        <v>8.5571879249296101E-2</v>
      </c>
      <c r="AC850" s="17">
        <v>7.0462537899666805E-2</v>
      </c>
      <c r="AD850" s="17">
        <v>0.10126021217785</v>
      </c>
      <c r="AE850" s="17"/>
      <c r="AF850" s="17">
        <v>0.104423181261926</v>
      </c>
      <c r="AG850" s="17">
        <v>5.1702972609861002E-2</v>
      </c>
      <c r="AH850" s="17">
        <v>9.2508467107298598E-2</v>
      </c>
      <c r="AI850" s="17">
        <v>9.0721122646660601E-2</v>
      </c>
      <c r="AJ850" s="17">
        <v>3.3388464516093397E-2</v>
      </c>
      <c r="AK850" s="17">
        <v>9.2228453980493397E-2</v>
      </c>
      <c r="AL850" s="17">
        <v>5.1556230538615001E-2</v>
      </c>
      <c r="AM850" s="17">
        <v>6.6644744996216504E-2</v>
      </c>
      <c r="AN850" s="17">
        <v>0.101401410605494</v>
      </c>
      <c r="AO850" s="17">
        <v>7.4598440315888706E-2</v>
      </c>
      <c r="AP850" s="17">
        <v>6.7700920980121704E-2</v>
      </c>
      <c r="AQ850" s="17">
        <v>0.115411225438993</v>
      </c>
      <c r="AR850" s="17">
        <v>3.9979484018301398E-2</v>
      </c>
      <c r="AS850" s="17">
        <v>6.1273245477358101E-2</v>
      </c>
      <c r="AT850" s="17">
        <v>9.84471988006696E-2</v>
      </c>
      <c r="AU850" s="17">
        <v>6.1714287395945797E-2</v>
      </c>
      <c r="AV850" s="17"/>
      <c r="AW850" s="17">
        <v>6.3719305157002706E-2</v>
      </c>
      <c r="AX850" s="17">
        <v>8.5295754975031002E-2</v>
      </c>
      <c r="AY850" s="17"/>
      <c r="AZ850" s="17">
        <v>6.2853664363815703E-2</v>
      </c>
      <c r="BA850" s="17">
        <v>7.4926711564906295E-2</v>
      </c>
      <c r="BB850" s="17"/>
      <c r="BC850" s="17">
        <v>6.3100674720066793E-2</v>
      </c>
      <c r="BD850" s="17">
        <v>8.0724211690012801E-2</v>
      </c>
      <c r="BE850" s="17"/>
      <c r="BF850" s="17">
        <v>5.6271551506556397E-2</v>
      </c>
      <c r="BG850" s="17">
        <v>7.4049954059834902E-2</v>
      </c>
      <c r="BH850" s="17"/>
      <c r="BI850" s="17">
        <v>9.3009627526913899E-2</v>
      </c>
      <c r="BJ850" s="17">
        <v>3.6538954454437299E-2</v>
      </c>
      <c r="BK850" s="17">
        <v>9.2448407384201195E-2</v>
      </c>
      <c r="BL850" s="17">
        <v>0.118687671333747</v>
      </c>
      <c r="BM850" s="17">
        <v>7.4722396760925305E-2</v>
      </c>
      <c r="BN850" s="17"/>
      <c r="BO850" s="17">
        <v>2.98268717302313E-2</v>
      </c>
      <c r="BP850" s="17">
        <v>8.7336614478376304E-2</v>
      </c>
      <c r="BQ850" s="17">
        <v>7.3037554312119501E-2</v>
      </c>
      <c r="BR850" s="17">
        <v>0.109759403058862</v>
      </c>
      <c r="BS850" s="17">
        <v>6.6598585994540702E-2</v>
      </c>
      <c r="BT850" s="17">
        <v>5.2864208792350598E-2</v>
      </c>
      <c r="BU850" s="17"/>
      <c r="BV850" s="17">
        <v>3.2304166462093803E-2</v>
      </c>
      <c r="BW850" s="17">
        <v>4.4393340645841897E-2</v>
      </c>
      <c r="BX850" s="17"/>
      <c r="BY850" s="17">
        <v>4.46582589920183E-2</v>
      </c>
      <c r="BZ850" s="17"/>
      <c r="CA850" s="17">
        <v>2.7417299702185899E-2</v>
      </c>
      <c r="CB850" s="17"/>
      <c r="CC850" s="17">
        <v>1.8611147691287799E-2</v>
      </c>
    </row>
    <row r="851" spans="2:81" x14ac:dyDescent="0.3">
      <c r="B851" t="s">
        <v>194</v>
      </c>
      <c r="C851" s="17">
        <v>0.65325807538884795</v>
      </c>
      <c r="D851" s="17">
        <v>0.62524948199959696</v>
      </c>
      <c r="E851" s="17">
        <v>0.67923846472941996</v>
      </c>
      <c r="F851" s="17"/>
      <c r="G851" s="17">
        <v>0.74531381457650003</v>
      </c>
      <c r="H851" s="17">
        <v>0.75973916116345597</v>
      </c>
      <c r="I851" s="17">
        <v>0.69312324055744401</v>
      </c>
      <c r="J851" s="17">
        <v>0.68629230138972097</v>
      </c>
      <c r="K851" s="17">
        <v>0.50446619587113295</v>
      </c>
      <c r="L851" s="17">
        <v>0.54590091712529598</v>
      </c>
      <c r="M851" s="17"/>
      <c r="N851" s="17">
        <v>0.65638372476162599</v>
      </c>
      <c r="O851" s="17">
        <v>0.67875670091584905</v>
      </c>
      <c r="P851" s="17">
        <v>0.64161949498620197</v>
      </c>
      <c r="Q851" s="17">
        <v>0.63443323330917201</v>
      </c>
      <c r="R851" s="17"/>
      <c r="S851" s="17">
        <v>0.73435156537651203</v>
      </c>
      <c r="T851" s="17">
        <v>0.58587384185553004</v>
      </c>
      <c r="U851" s="17">
        <v>0.62013578300695305</v>
      </c>
      <c r="V851" s="17">
        <v>0.58620965559307003</v>
      </c>
      <c r="W851" s="17">
        <v>0.65539051586244002</v>
      </c>
      <c r="X851" s="17">
        <v>0.67222320994399398</v>
      </c>
      <c r="Y851" s="17">
        <v>0.60891927335817697</v>
      </c>
      <c r="Z851" s="17">
        <v>0.68240825191733401</v>
      </c>
      <c r="AA851" s="17">
        <v>0.71074283852738696</v>
      </c>
      <c r="AB851" s="17">
        <v>0.65792573557437395</v>
      </c>
      <c r="AC851" s="17">
        <v>0.68825434125708895</v>
      </c>
      <c r="AD851" s="17">
        <v>0.59153352450597296</v>
      </c>
      <c r="AE851" s="17"/>
      <c r="AF851" s="17">
        <v>0.50686766204530798</v>
      </c>
      <c r="AG851" s="17">
        <v>0.66674288223921496</v>
      </c>
      <c r="AH851" s="17">
        <v>0.61501009643052895</v>
      </c>
      <c r="AI851" s="17">
        <v>0.63550374521455799</v>
      </c>
      <c r="AJ851" s="17">
        <v>0.71656881128805505</v>
      </c>
      <c r="AK851" s="17">
        <v>0.58034261659619102</v>
      </c>
      <c r="AL851" s="17">
        <v>0.70911589198676395</v>
      </c>
      <c r="AM851" s="17">
        <v>0.67077042668533404</v>
      </c>
      <c r="AN851" s="17">
        <v>0.58410075662619998</v>
      </c>
      <c r="AO851" s="17">
        <v>0.69193424795687897</v>
      </c>
      <c r="AP851" s="17">
        <v>0.670171287207182</v>
      </c>
      <c r="AQ851" s="17">
        <v>0.64151077107225196</v>
      </c>
      <c r="AR851" s="17">
        <v>0.70224920044216699</v>
      </c>
      <c r="AS851" s="17">
        <v>0.67889312907448696</v>
      </c>
      <c r="AT851" s="17">
        <v>0.56043644719538099</v>
      </c>
      <c r="AU851" s="17">
        <v>0.76510863105876104</v>
      </c>
      <c r="AV851" s="17"/>
      <c r="AW851" s="17">
        <v>0.68216797572925503</v>
      </c>
      <c r="AX851" s="17">
        <v>0.610823056497104</v>
      </c>
      <c r="AY851" s="17"/>
      <c r="AZ851" s="17">
        <v>0.73189626758021498</v>
      </c>
      <c r="BA851" s="17">
        <v>0.63574372443721305</v>
      </c>
      <c r="BB851" s="17"/>
      <c r="BC851" s="17">
        <v>0.72292393277037503</v>
      </c>
      <c r="BD851" s="17">
        <v>0.60201587492284903</v>
      </c>
      <c r="BE851" s="17"/>
      <c r="BF851" s="17">
        <v>0.79350576036857801</v>
      </c>
      <c r="BG851" s="17">
        <v>0.641988096012579</v>
      </c>
      <c r="BH851" s="17"/>
      <c r="BI851" s="17">
        <v>0.51909815318548003</v>
      </c>
      <c r="BJ851" s="17">
        <v>0.79822238940113599</v>
      </c>
      <c r="BK851" s="17">
        <v>0.61452637404952104</v>
      </c>
      <c r="BL851" s="17">
        <v>0.50221259147224895</v>
      </c>
      <c r="BM851" s="17">
        <v>0.738093096590412</v>
      </c>
      <c r="BN851" s="17"/>
      <c r="BO851" s="17">
        <v>0.80585946256965002</v>
      </c>
      <c r="BP851" s="17">
        <v>0.57976259027962695</v>
      </c>
      <c r="BQ851" s="17">
        <v>0.66251277103116402</v>
      </c>
      <c r="BR851" s="17">
        <v>0.54608453958880099</v>
      </c>
      <c r="BS851" s="17">
        <v>0.75100522172963002</v>
      </c>
      <c r="BT851" s="17">
        <v>0.60285934448512402</v>
      </c>
      <c r="BU851" s="17"/>
      <c r="BV851" s="17">
        <v>0.81020635372970695</v>
      </c>
      <c r="BW851" s="17">
        <v>0.77599537730258705</v>
      </c>
      <c r="BX851" s="17"/>
      <c r="BY851" s="17">
        <v>0.78323840019522495</v>
      </c>
      <c r="BZ851" s="17"/>
      <c r="CA851" s="17">
        <v>0.84723493362392999</v>
      </c>
      <c r="CB851" s="17"/>
      <c r="CC851" s="17">
        <v>0.83971986219626604</v>
      </c>
    </row>
    <row r="852" spans="2:81" x14ac:dyDescent="0.3">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c r="CC852" s="17"/>
    </row>
    <row r="853" spans="2:81" x14ac:dyDescent="0.3">
      <c r="B853" s="6" t="s">
        <v>338</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c r="CC853" s="17"/>
    </row>
    <row r="854" spans="2:81" x14ac:dyDescent="0.3">
      <c r="B854" s="24" t="s">
        <v>94</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c r="CC854" s="17"/>
    </row>
    <row r="855" spans="2:81" x14ac:dyDescent="0.3">
      <c r="B855" t="s">
        <v>230</v>
      </c>
      <c r="C855" s="17">
        <v>0.30750980641661002</v>
      </c>
      <c r="D855" s="17">
        <v>0.32728474118264</v>
      </c>
      <c r="E855" s="17">
        <v>0.28650540959980297</v>
      </c>
      <c r="F855" s="17"/>
      <c r="G855" s="17">
        <v>0.34619487499666202</v>
      </c>
      <c r="H855" s="17">
        <v>0.36900854514874898</v>
      </c>
      <c r="I855" s="17">
        <v>0.35157261614430801</v>
      </c>
      <c r="J855" s="17">
        <v>0.32501073116067702</v>
      </c>
      <c r="K855" s="17">
        <v>0.23950166948298701</v>
      </c>
      <c r="L855" s="17">
        <v>0.22739777584241799</v>
      </c>
      <c r="M855" s="17"/>
      <c r="N855" s="17">
        <v>0.32289277083475498</v>
      </c>
      <c r="O855" s="17">
        <v>0.28487404013338002</v>
      </c>
      <c r="P855" s="17">
        <v>0.32352530768277099</v>
      </c>
      <c r="Q855" s="17">
        <v>0.30043500745519802</v>
      </c>
      <c r="R855" s="17"/>
      <c r="S855" s="17">
        <v>0.35936968184411799</v>
      </c>
      <c r="T855" s="17">
        <v>0.27029214114434402</v>
      </c>
      <c r="U855" s="17">
        <v>0.258841306311627</v>
      </c>
      <c r="V855" s="17">
        <v>0.29962285600913602</v>
      </c>
      <c r="W855" s="17">
        <v>0.27008758126986299</v>
      </c>
      <c r="X855" s="17">
        <v>0.33300592098753001</v>
      </c>
      <c r="Y855" s="17">
        <v>0.23817110822047299</v>
      </c>
      <c r="Z855" s="17">
        <v>0.32358010918610902</v>
      </c>
      <c r="AA855" s="17">
        <v>0.34920121699525603</v>
      </c>
      <c r="AB855" s="17">
        <v>0.34310177486708499</v>
      </c>
      <c r="AC855" s="17">
        <v>0.37094606501472299</v>
      </c>
      <c r="AD855" s="17">
        <v>0.18931236112858901</v>
      </c>
      <c r="AE855" s="17"/>
      <c r="AF855" s="17">
        <v>0.61129084330723404</v>
      </c>
      <c r="AG855" s="17">
        <v>0.35243805858182198</v>
      </c>
      <c r="AH855" s="17">
        <v>0.359597195367655</v>
      </c>
      <c r="AI855" s="17">
        <v>0.34324952471633902</v>
      </c>
      <c r="AJ855" s="17">
        <v>0.326489387053438</v>
      </c>
      <c r="AK855" s="17">
        <v>0.232204437450649</v>
      </c>
      <c r="AL855" s="17">
        <v>0.25447779534283899</v>
      </c>
      <c r="AM855" s="17">
        <v>0.33471445039745201</v>
      </c>
      <c r="AN855" s="17">
        <v>0.22370181632687899</v>
      </c>
      <c r="AO855" s="17">
        <v>0.38456761083582303</v>
      </c>
      <c r="AP855" s="17">
        <v>0.33412460862438498</v>
      </c>
      <c r="AQ855" s="17">
        <v>0.27369381587777297</v>
      </c>
      <c r="AR855" s="17">
        <v>0.286496011613667</v>
      </c>
      <c r="AS855" s="17">
        <v>0.26927391785869098</v>
      </c>
      <c r="AT855" s="17">
        <v>0.30426405162743198</v>
      </c>
      <c r="AU855" s="17">
        <v>0.50339546190682805</v>
      </c>
      <c r="AV855" s="17"/>
      <c r="AW855" s="17">
        <v>0.31679238475855998</v>
      </c>
      <c r="AX855" s="17">
        <v>0.29489099569654198</v>
      </c>
      <c r="AY855" s="17"/>
      <c r="AZ855" s="17">
        <v>0.32855015871035997</v>
      </c>
      <c r="BA855" s="17">
        <v>0.30282368503017199</v>
      </c>
      <c r="BB855" s="17"/>
      <c r="BC855" s="17">
        <v>0.37393512237577198</v>
      </c>
      <c r="BD855" s="17">
        <v>0.26079973262216799</v>
      </c>
      <c r="BE855" s="17"/>
      <c r="BF855" s="17">
        <v>0.34261743999488697</v>
      </c>
      <c r="BG855" s="17">
        <v>0.30468863823523101</v>
      </c>
      <c r="BH855" s="17"/>
      <c r="BI855" s="17">
        <v>0.236756610234924</v>
      </c>
      <c r="BJ855" s="17">
        <v>0.37203407314394299</v>
      </c>
      <c r="BK855" s="17">
        <v>0.322812423233927</v>
      </c>
      <c r="BL855" s="17">
        <v>0.23650783379710999</v>
      </c>
      <c r="BM855" s="17">
        <v>0.311484152620152</v>
      </c>
      <c r="BN855" s="17"/>
      <c r="BO855" s="17">
        <v>0.39359490378411199</v>
      </c>
      <c r="BP855" s="17">
        <v>0.25644947114158401</v>
      </c>
      <c r="BQ855" s="17">
        <v>0.30560288955631099</v>
      </c>
      <c r="BR855" s="17">
        <v>0.28736553167696899</v>
      </c>
      <c r="BS855" s="17">
        <v>0.38730367166345497</v>
      </c>
      <c r="BT855" s="17">
        <v>0.19243066921507401</v>
      </c>
      <c r="BU855" s="17"/>
      <c r="BV855" s="17">
        <v>0.38786467103764</v>
      </c>
      <c r="BW855" s="17">
        <v>0.34267259631848301</v>
      </c>
      <c r="BX855" s="17"/>
      <c r="BY855" s="17">
        <v>0.36873735378557099</v>
      </c>
      <c r="BZ855" s="17"/>
      <c r="CA855" s="17">
        <v>0.40856359715651402</v>
      </c>
      <c r="CB855" s="17"/>
      <c r="CC855" s="17">
        <v>0.388221973090143</v>
      </c>
    </row>
    <row r="856" spans="2:81" x14ac:dyDescent="0.3">
      <c r="B856" t="s">
        <v>231</v>
      </c>
      <c r="C856" s="17">
        <v>0.45050584156659002</v>
      </c>
      <c r="D856" s="17">
        <v>0.42304643592032198</v>
      </c>
      <c r="E856" s="17">
        <v>0.47805903464086902</v>
      </c>
      <c r="F856" s="17"/>
      <c r="G856" s="17">
        <v>0.40644760205654501</v>
      </c>
      <c r="H856" s="17">
        <v>0.45872723057328002</v>
      </c>
      <c r="I856" s="17">
        <v>0.42908556131777098</v>
      </c>
      <c r="J856" s="17">
        <v>0.44147072941735999</v>
      </c>
      <c r="K856" s="17">
        <v>0.474995484605999</v>
      </c>
      <c r="L856" s="17">
        <v>0.48150456450122697</v>
      </c>
      <c r="M856" s="17"/>
      <c r="N856" s="17">
        <v>0.47384984222298898</v>
      </c>
      <c r="O856" s="17">
        <v>0.48233979425574303</v>
      </c>
      <c r="P856" s="17">
        <v>0.41209416197333798</v>
      </c>
      <c r="Q856" s="17">
        <v>0.42577358986930602</v>
      </c>
      <c r="R856" s="17"/>
      <c r="S856" s="17">
        <v>0.42587978153749501</v>
      </c>
      <c r="T856" s="17">
        <v>0.46150942524797001</v>
      </c>
      <c r="U856" s="17">
        <v>0.49370269159959201</v>
      </c>
      <c r="V856" s="17">
        <v>0.39435779899821899</v>
      </c>
      <c r="W856" s="17">
        <v>0.46012798150762502</v>
      </c>
      <c r="X856" s="17">
        <v>0.41430876636700098</v>
      </c>
      <c r="Y856" s="17">
        <v>0.52521985130796001</v>
      </c>
      <c r="Z856" s="17">
        <v>0.40308308629730899</v>
      </c>
      <c r="AA856" s="17">
        <v>0.45519465190590402</v>
      </c>
      <c r="AB856" s="17">
        <v>0.48051538721662201</v>
      </c>
      <c r="AC856" s="17">
        <v>0.39626319945809302</v>
      </c>
      <c r="AD856" s="17">
        <v>0.50352050691126604</v>
      </c>
      <c r="AE856" s="17"/>
      <c r="AF856" s="17">
        <v>0.284285975430841</v>
      </c>
      <c r="AG856" s="17">
        <v>0.34711806075855201</v>
      </c>
      <c r="AH856" s="17">
        <v>0.40276048824660998</v>
      </c>
      <c r="AI856" s="17">
        <v>0.35505628191458399</v>
      </c>
      <c r="AJ856" s="17">
        <v>0.472765340580793</v>
      </c>
      <c r="AK856" s="17">
        <v>0.48128965967806397</v>
      </c>
      <c r="AL856" s="17">
        <v>0.53910401783691797</v>
      </c>
      <c r="AM856" s="17">
        <v>0.42628428825756898</v>
      </c>
      <c r="AN856" s="17">
        <v>0.48359215902071401</v>
      </c>
      <c r="AO856" s="17">
        <v>0.429236802470155</v>
      </c>
      <c r="AP856" s="17">
        <v>0.40248810434195698</v>
      </c>
      <c r="AQ856" s="17">
        <v>0.50635982495964005</v>
      </c>
      <c r="AR856" s="17">
        <v>0.48865268613241503</v>
      </c>
      <c r="AS856" s="17">
        <v>0.53394388350488398</v>
      </c>
      <c r="AT856" s="17">
        <v>0.44786815479433301</v>
      </c>
      <c r="AU856" s="17">
        <v>0.37999177981988203</v>
      </c>
      <c r="AV856" s="17"/>
      <c r="AW856" s="17">
        <v>0.46589134523277298</v>
      </c>
      <c r="AX856" s="17">
        <v>0.42550605560971</v>
      </c>
      <c r="AY856" s="17"/>
      <c r="AZ856" s="17">
        <v>0.45285002762396698</v>
      </c>
      <c r="BA856" s="17">
        <v>0.44998374287433002</v>
      </c>
      <c r="BB856" s="17"/>
      <c r="BC856" s="17">
        <v>0.41296201901291901</v>
      </c>
      <c r="BD856" s="17">
        <v>0.47955925762180601</v>
      </c>
      <c r="BE856" s="17"/>
      <c r="BF856" s="17">
        <v>0.44848723843149102</v>
      </c>
      <c r="BG856" s="17">
        <v>0.45066805184268</v>
      </c>
      <c r="BH856" s="17"/>
      <c r="BI856" s="17">
        <v>0.45863070788292798</v>
      </c>
      <c r="BJ856" s="17">
        <v>0.495729728876805</v>
      </c>
      <c r="BK856" s="17">
        <v>0.43981291115751298</v>
      </c>
      <c r="BL856" s="17">
        <v>0.40592818965656002</v>
      </c>
      <c r="BM856" s="17">
        <v>0.45635875940697201</v>
      </c>
      <c r="BN856" s="17"/>
      <c r="BO856" s="17">
        <v>0.47151778508812597</v>
      </c>
      <c r="BP856" s="17">
        <v>0.48120418240595197</v>
      </c>
      <c r="BQ856" s="17">
        <v>0.450896809554788</v>
      </c>
      <c r="BR856" s="17">
        <v>0.397559594740103</v>
      </c>
      <c r="BS856" s="17">
        <v>0.39371848312660301</v>
      </c>
      <c r="BT856" s="17">
        <v>0.52889758389305597</v>
      </c>
      <c r="BU856" s="17"/>
      <c r="BV856" s="17">
        <v>0.49149930380894202</v>
      </c>
      <c r="BW856" s="17">
        <v>0.50357602302349302</v>
      </c>
      <c r="BX856" s="17"/>
      <c r="BY856" s="17">
        <v>0.48440378185029598</v>
      </c>
      <c r="BZ856" s="17"/>
      <c r="CA856" s="17">
        <v>0.47791433416399998</v>
      </c>
      <c r="CB856" s="17"/>
      <c r="CC856" s="17">
        <v>0.49399322867155099</v>
      </c>
    </row>
    <row r="857" spans="2:81" x14ac:dyDescent="0.3">
      <c r="B857" t="s">
        <v>232</v>
      </c>
      <c r="C857" s="17">
        <v>0.15744653256382099</v>
      </c>
      <c r="D857" s="17">
        <v>0.16171321188641799</v>
      </c>
      <c r="E857" s="17">
        <v>0.153901484614134</v>
      </c>
      <c r="F857" s="17"/>
      <c r="G857" s="17">
        <v>0.16528084818882199</v>
      </c>
      <c r="H857" s="17">
        <v>0.122810191025679</v>
      </c>
      <c r="I857" s="17">
        <v>0.14889271999852099</v>
      </c>
      <c r="J857" s="17">
        <v>0.14692302349321401</v>
      </c>
      <c r="K857" s="17">
        <v>0.16411317135085099</v>
      </c>
      <c r="L857" s="17">
        <v>0.191348629934084</v>
      </c>
      <c r="M857" s="17"/>
      <c r="N857" s="17">
        <v>0.13164670529309899</v>
      </c>
      <c r="O857" s="17">
        <v>0.16822650570782099</v>
      </c>
      <c r="P857" s="17">
        <v>0.166360404417497</v>
      </c>
      <c r="Q857" s="17">
        <v>0.167506631342522</v>
      </c>
      <c r="R857" s="17"/>
      <c r="S857" s="17">
        <v>0.143210110484744</v>
      </c>
      <c r="T857" s="17">
        <v>0.18660458237102301</v>
      </c>
      <c r="U857" s="17">
        <v>0.146355918346988</v>
      </c>
      <c r="V857" s="17">
        <v>0.19558635187939</v>
      </c>
      <c r="W857" s="17">
        <v>0.196870216059262</v>
      </c>
      <c r="X857" s="17">
        <v>0.12161769868122201</v>
      </c>
      <c r="Y857" s="17">
        <v>0.16613102402072899</v>
      </c>
      <c r="Z857" s="17">
        <v>0.16013718251109399</v>
      </c>
      <c r="AA857" s="17">
        <v>0.127006868849037</v>
      </c>
      <c r="AB857" s="17">
        <v>0.13635639082019599</v>
      </c>
      <c r="AC857" s="17">
        <v>0.16176481261376899</v>
      </c>
      <c r="AD857" s="17">
        <v>0.169737208731807</v>
      </c>
      <c r="AE857" s="17"/>
      <c r="AF857" s="17">
        <v>0</v>
      </c>
      <c r="AG857" s="17">
        <v>0.25630985461914801</v>
      </c>
      <c r="AH857" s="17">
        <v>0.115447186641483</v>
      </c>
      <c r="AI857" s="17">
        <v>0.14769841871547401</v>
      </c>
      <c r="AJ857" s="17">
        <v>0.136048476364137</v>
      </c>
      <c r="AK857" s="17">
        <v>0.206070184092606</v>
      </c>
      <c r="AL857" s="17">
        <v>0.16296534688873701</v>
      </c>
      <c r="AM857" s="17">
        <v>0.160022348433351</v>
      </c>
      <c r="AN857" s="17">
        <v>0.180631925695588</v>
      </c>
      <c r="AO857" s="17">
        <v>0.14355151469499799</v>
      </c>
      <c r="AP857" s="17">
        <v>0.177444091874949</v>
      </c>
      <c r="AQ857" s="17">
        <v>0.13833132635225101</v>
      </c>
      <c r="AR857" s="17">
        <v>0.147227548062101</v>
      </c>
      <c r="AS857" s="17">
        <v>0.116525921859777</v>
      </c>
      <c r="AT857" s="17">
        <v>0.177036706325953</v>
      </c>
      <c r="AU857" s="17">
        <v>6.9745700069633307E-2</v>
      </c>
      <c r="AV857" s="17"/>
      <c r="AW857" s="17">
        <v>0.145119826732443</v>
      </c>
      <c r="AX857" s="17">
        <v>0.176510171863553</v>
      </c>
      <c r="AY857" s="17"/>
      <c r="AZ857" s="17">
        <v>0.153120344945227</v>
      </c>
      <c r="BA857" s="17">
        <v>0.15841006397423699</v>
      </c>
      <c r="BB857" s="17"/>
      <c r="BC857" s="17">
        <v>0.14256970380810799</v>
      </c>
      <c r="BD857" s="17">
        <v>0.16478941528393301</v>
      </c>
      <c r="BE857" s="17"/>
      <c r="BF857" s="17">
        <v>0.153353066660256</v>
      </c>
      <c r="BG857" s="17">
        <v>0.15777547400993</v>
      </c>
      <c r="BH857" s="17"/>
      <c r="BI857" s="17">
        <v>0.19378560415517401</v>
      </c>
      <c r="BJ857" s="17">
        <v>9.9344231646272596E-2</v>
      </c>
      <c r="BK857" s="17">
        <v>0.17755692589446501</v>
      </c>
      <c r="BL857" s="17">
        <v>0.21866507593659901</v>
      </c>
      <c r="BM857" s="17">
        <v>0.14068468101835699</v>
      </c>
      <c r="BN857" s="17"/>
      <c r="BO857" s="17">
        <v>0.10405969254257701</v>
      </c>
      <c r="BP857" s="17">
        <v>0.16142755255330701</v>
      </c>
      <c r="BQ857" s="17">
        <v>0.15697858248944099</v>
      </c>
      <c r="BR857" s="17">
        <v>0.197460083918017</v>
      </c>
      <c r="BS857" s="17">
        <v>0.15137260317347001</v>
      </c>
      <c r="BT857" s="17">
        <v>0.17852082860728599</v>
      </c>
      <c r="BU857" s="17"/>
      <c r="BV857" s="17">
        <v>9.5178443397489695E-2</v>
      </c>
      <c r="BW857" s="17">
        <v>0.107070641978198</v>
      </c>
      <c r="BX857" s="17"/>
      <c r="BY857" s="17">
        <v>0.124944471822131</v>
      </c>
      <c r="BZ857" s="17"/>
      <c r="CA857" s="17">
        <v>9.2331982799709097E-2</v>
      </c>
      <c r="CB857" s="17"/>
      <c r="CC857" s="17">
        <v>9.0423641702946894E-2</v>
      </c>
    </row>
    <row r="858" spans="2:81" x14ac:dyDescent="0.3">
      <c r="B858" t="s">
        <v>233</v>
      </c>
      <c r="C858" s="17">
        <v>4.8414366001701001E-2</v>
      </c>
      <c r="D858" s="17">
        <v>5.1035480646395702E-2</v>
      </c>
      <c r="E858" s="17">
        <v>4.6046026592162899E-2</v>
      </c>
      <c r="F858" s="17"/>
      <c r="G858" s="17">
        <v>3.03649114520749E-2</v>
      </c>
      <c r="H858" s="17">
        <v>2.5554415362304701E-2</v>
      </c>
      <c r="I858" s="17">
        <v>5.0452898793362899E-2</v>
      </c>
      <c r="J858" s="17">
        <v>5.7770622982524403E-2</v>
      </c>
      <c r="K858" s="17">
        <v>6.6426932541931494E-2</v>
      </c>
      <c r="L858" s="17">
        <v>5.7740421961147703E-2</v>
      </c>
      <c r="M858" s="17"/>
      <c r="N858" s="17">
        <v>4.41980339491772E-2</v>
      </c>
      <c r="O858" s="17">
        <v>3.8169496581174002E-2</v>
      </c>
      <c r="P858" s="17">
        <v>6.2684264618556002E-2</v>
      </c>
      <c r="Q858" s="17">
        <v>4.9651513577548698E-2</v>
      </c>
      <c r="R858" s="17"/>
      <c r="S858" s="17">
        <v>4.9044538578550997E-2</v>
      </c>
      <c r="T858" s="17">
        <v>5.6017696571801001E-2</v>
      </c>
      <c r="U858" s="17">
        <v>5.3267984459340403E-2</v>
      </c>
      <c r="V858" s="17">
        <v>5.6247186020586003E-2</v>
      </c>
      <c r="W858" s="17">
        <v>2.2590333259882401E-2</v>
      </c>
      <c r="X858" s="17">
        <v>6.6558953433317899E-2</v>
      </c>
      <c r="Y858" s="17">
        <v>4.57242422787471E-2</v>
      </c>
      <c r="Z858" s="17">
        <v>6.5824704095331199E-2</v>
      </c>
      <c r="AA858" s="17">
        <v>3.6973510136544999E-2</v>
      </c>
      <c r="AB858" s="17">
        <v>2.4057409812525701E-2</v>
      </c>
      <c r="AC858" s="17">
        <v>3.8686638345777798E-2</v>
      </c>
      <c r="AD858" s="17">
        <v>9.7090020799781795E-2</v>
      </c>
      <c r="AE858" s="17"/>
      <c r="AF858" s="17">
        <v>0</v>
      </c>
      <c r="AG858" s="17">
        <v>0</v>
      </c>
      <c r="AH858" s="17">
        <v>3.1025578937711799E-2</v>
      </c>
      <c r="AI858" s="17">
        <v>5.9707436919688398E-2</v>
      </c>
      <c r="AJ858" s="17">
        <v>4.3663189229008303E-2</v>
      </c>
      <c r="AK858" s="17">
        <v>4.6525198803246501E-2</v>
      </c>
      <c r="AL858" s="17">
        <v>2.56245709606591E-2</v>
      </c>
      <c r="AM858" s="17">
        <v>4.72558969355278E-2</v>
      </c>
      <c r="AN858" s="17">
        <v>9.8777481545898202E-2</v>
      </c>
      <c r="AO858" s="17">
        <v>1.6661631774551201E-2</v>
      </c>
      <c r="AP858" s="17">
        <v>5.8216921143925002E-2</v>
      </c>
      <c r="AQ858" s="17">
        <v>7.1029328843228504E-2</v>
      </c>
      <c r="AR858" s="17">
        <v>7.7623754191817607E-2</v>
      </c>
      <c r="AS858" s="17">
        <v>4.2129148277717597E-2</v>
      </c>
      <c r="AT858" s="17">
        <v>2.7828190472519498E-2</v>
      </c>
      <c r="AU858" s="17">
        <v>3.8588676026533701E-2</v>
      </c>
      <c r="AV858" s="17"/>
      <c r="AW858" s="17">
        <v>4.2573213332935601E-2</v>
      </c>
      <c r="AX858" s="17">
        <v>5.7257479861776803E-2</v>
      </c>
      <c r="AY858" s="17"/>
      <c r="AZ858" s="17">
        <v>3.1999133613352097E-2</v>
      </c>
      <c r="BA858" s="17">
        <v>5.2070377578144103E-2</v>
      </c>
      <c r="BB858" s="17"/>
      <c r="BC858" s="17">
        <v>4.1574932782490602E-2</v>
      </c>
      <c r="BD858" s="17">
        <v>5.3121597014825897E-2</v>
      </c>
      <c r="BE858" s="17"/>
      <c r="BF858" s="17">
        <v>4.3061495392788501E-2</v>
      </c>
      <c r="BG858" s="17">
        <v>4.8844510295170097E-2</v>
      </c>
      <c r="BH858" s="17"/>
      <c r="BI858" s="17">
        <v>5.8831776173686602E-2</v>
      </c>
      <c r="BJ858" s="17">
        <v>2.0502554934083098E-2</v>
      </c>
      <c r="BK858" s="17">
        <v>2.8368472960822601E-2</v>
      </c>
      <c r="BL858" s="17">
        <v>8.7817925258023802E-2</v>
      </c>
      <c r="BM858" s="17">
        <v>6.5279953075199695E-2</v>
      </c>
      <c r="BN858" s="17"/>
      <c r="BO858" s="17">
        <v>1.8050759569441601E-2</v>
      </c>
      <c r="BP858" s="17">
        <v>5.9572018423174E-2</v>
      </c>
      <c r="BQ858" s="17">
        <v>4.2469559856941702E-2</v>
      </c>
      <c r="BR858" s="17">
        <v>7.5654870251563797E-2</v>
      </c>
      <c r="BS858" s="17">
        <v>4.6970605655648798E-2</v>
      </c>
      <c r="BT858" s="17">
        <v>3.6867314014996697E-2</v>
      </c>
      <c r="BU858" s="17"/>
      <c r="BV858" s="17">
        <v>1.5564523750947299E-2</v>
      </c>
      <c r="BW858" s="17">
        <v>2.96612670130986E-2</v>
      </c>
      <c r="BX858" s="17"/>
      <c r="BY858" s="17">
        <v>1.7533665413508599E-2</v>
      </c>
      <c r="BZ858" s="17"/>
      <c r="CA858" s="17">
        <v>1.46744719660042E-2</v>
      </c>
      <c r="CB858" s="17"/>
      <c r="CC858" s="17">
        <v>1.7800771704445599E-2</v>
      </c>
    </row>
    <row r="859" spans="2:81" x14ac:dyDescent="0.3">
      <c r="B859" t="s">
        <v>234</v>
      </c>
      <c r="C859" s="17">
        <v>1.6573756783518599E-2</v>
      </c>
      <c r="D859" s="17">
        <v>1.9078635333151999E-2</v>
      </c>
      <c r="E859" s="17">
        <v>1.4193326057478899E-2</v>
      </c>
      <c r="F859" s="17"/>
      <c r="G859" s="17">
        <v>1.8899690231542601E-2</v>
      </c>
      <c r="H859" s="17">
        <v>8.6815184312548296E-3</v>
      </c>
      <c r="I859" s="17">
        <v>6.3856830208188801E-3</v>
      </c>
      <c r="J859" s="17">
        <v>2.4517530091623298E-3</v>
      </c>
      <c r="K859" s="17">
        <v>4.2002463590332002E-2</v>
      </c>
      <c r="L859" s="17">
        <v>2.4094380904265598E-2</v>
      </c>
      <c r="M859" s="17"/>
      <c r="N859" s="17">
        <v>1.24003904675176E-2</v>
      </c>
      <c r="O859" s="17">
        <v>1.07678319933661E-2</v>
      </c>
      <c r="P859" s="17">
        <v>1.9705002593778002E-2</v>
      </c>
      <c r="Q859" s="17">
        <v>2.4494103377518599E-2</v>
      </c>
      <c r="R859" s="17"/>
      <c r="S859" s="17">
        <v>7.5986450141719902E-3</v>
      </c>
      <c r="T859" s="17">
        <v>1.78010552845781E-2</v>
      </c>
      <c r="U859" s="17">
        <v>2.9342001931467101E-2</v>
      </c>
      <c r="V859" s="17">
        <v>3.9384470333633598E-2</v>
      </c>
      <c r="W859" s="17">
        <v>2.32170057928557E-2</v>
      </c>
      <c r="X859" s="17">
        <v>1.5894237235490501E-2</v>
      </c>
      <c r="Y859" s="17">
        <v>1.22397933250741E-2</v>
      </c>
      <c r="Z859" s="17">
        <v>0</v>
      </c>
      <c r="AA859" s="17">
        <v>9.52362981803824E-3</v>
      </c>
      <c r="AB859" s="17">
        <v>1.59690372835712E-2</v>
      </c>
      <c r="AC859" s="17">
        <v>1.55312688280868E-2</v>
      </c>
      <c r="AD859" s="17">
        <v>0</v>
      </c>
      <c r="AE859" s="17"/>
      <c r="AF859" s="17">
        <v>0.104423181261926</v>
      </c>
      <c r="AG859" s="17">
        <v>1.03863273153437E-2</v>
      </c>
      <c r="AH859" s="17">
        <v>4.9017584464603602E-2</v>
      </c>
      <c r="AI859" s="17">
        <v>2.4467181177121301E-2</v>
      </c>
      <c r="AJ859" s="17">
        <v>1.6730321566980299E-2</v>
      </c>
      <c r="AK859" s="17">
        <v>2.60728849693771E-2</v>
      </c>
      <c r="AL859" s="17">
        <v>4.5970455173036003E-3</v>
      </c>
      <c r="AM859" s="17">
        <v>1.20377476343609E-2</v>
      </c>
      <c r="AN859" s="17">
        <v>5.5332541010242701E-3</v>
      </c>
      <c r="AO859" s="17">
        <v>1.76192916891557E-2</v>
      </c>
      <c r="AP859" s="17">
        <v>1.2337573296722E-2</v>
      </c>
      <c r="AQ859" s="17">
        <v>1.0585703967107001E-2</v>
      </c>
      <c r="AR859" s="17">
        <v>0</v>
      </c>
      <c r="AS859" s="17">
        <v>1.8117501906048199E-2</v>
      </c>
      <c r="AT859" s="17">
        <v>2.6849957688639299E-2</v>
      </c>
      <c r="AU859" s="17">
        <v>0</v>
      </c>
      <c r="AV859" s="17"/>
      <c r="AW859" s="17">
        <v>1.1420294905720401E-2</v>
      </c>
      <c r="AX859" s="17">
        <v>2.41857238351076E-2</v>
      </c>
      <c r="AY859" s="17"/>
      <c r="AZ859" s="17">
        <v>1.30402479553167E-2</v>
      </c>
      <c r="BA859" s="17">
        <v>1.7360742241643402E-2</v>
      </c>
      <c r="BB859" s="17"/>
      <c r="BC859" s="17">
        <v>1.36199335156238E-2</v>
      </c>
      <c r="BD859" s="17">
        <v>1.8917273963685099E-2</v>
      </c>
      <c r="BE859" s="17"/>
      <c r="BF859" s="17">
        <v>1.24807595205774E-2</v>
      </c>
      <c r="BG859" s="17">
        <v>1.6902660570751401E-2</v>
      </c>
      <c r="BH859" s="17"/>
      <c r="BI859" s="17">
        <v>2.81387780998184E-2</v>
      </c>
      <c r="BJ859" s="17">
        <v>6.6440004805358001E-3</v>
      </c>
      <c r="BK859" s="17">
        <v>7.3416236200528704E-3</v>
      </c>
      <c r="BL859" s="17">
        <v>4.01304834453644E-2</v>
      </c>
      <c r="BM859" s="17">
        <v>9.0152634377791505E-3</v>
      </c>
      <c r="BN859" s="17"/>
      <c r="BO859" s="17">
        <v>8.4599433813722803E-3</v>
      </c>
      <c r="BP859" s="17">
        <v>1.7766213711643299E-2</v>
      </c>
      <c r="BQ859" s="17">
        <v>1.6719026867223898E-2</v>
      </c>
      <c r="BR859" s="17">
        <v>3.4680114668022802E-2</v>
      </c>
      <c r="BS859" s="17">
        <v>1.3886472823392801E-2</v>
      </c>
      <c r="BT859" s="17">
        <v>4.4413384496644996E-3</v>
      </c>
      <c r="BU859" s="17"/>
      <c r="BV859" s="17">
        <v>7.7164673095516702E-3</v>
      </c>
      <c r="BW859" s="17">
        <v>4.6548646211275998E-3</v>
      </c>
      <c r="BX859" s="17"/>
      <c r="BY859" s="17">
        <v>0</v>
      </c>
      <c r="BZ859" s="17"/>
      <c r="CA859" s="17">
        <v>0</v>
      </c>
      <c r="CB859" s="17"/>
      <c r="CC859" s="17">
        <v>3.5526803727076398E-3</v>
      </c>
    </row>
    <row r="860" spans="2:81" x14ac:dyDescent="0.3">
      <c r="B860" t="s">
        <v>92</v>
      </c>
      <c r="C860" s="17">
        <v>1.9549696667758899E-2</v>
      </c>
      <c r="D860" s="17">
        <v>1.7841495031072602E-2</v>
      </c>
      <c r="E860" s="17">
        <v>2.1294718495551802E-2</v>
      </c>
      <c r="F860" s="17"/>
      <c r="G860" s="17">
        <v>3.2812073074353597E-2</v>
      </c>
      <c r="H860" s="17">
        <v>1.5218099458732599E-2</v>
      </c>
      <c r="I860" s="17">
        <v>1.36105207252187E-2</v>
      </c>
      <c r="J860" s="17">
        <v>2.6373139937063202E-2</v>
      </c>
      <c r="K860" s="17">
        <v>1.2960278427898399E-2</v>
      </c>
      <c r="L860" s="17">
        <v>1.7914226856857299E-2</v>
      </c>
      <c r="M860" s="17"/>
      <c r="N860" s="17">
        <v>1.5012257232462399E-2</v>
      </c>
      <c r="O860" s="17">
        <v>1.5622331328515799E-2</v>
      </c>
      <c r="P860" s="17">
        <v>1.5630858714059399E-2</v>
      </c>
      <c r="Q860" s="17">
        <v>3.2139154377906903E-2</v>
      </c>
      <c r="R860" s="17"/>
      <c r="S860" s="17">
        <v>1.4897242540919699E-2</v>
      </c>
      <c r="T860" s="17">
        <v>7.7750993802833896E-3</v>
      </c>
      <c r="U860" s="17">
        <v>1.84900973509858E-2</v>
      </c>
      <c r="V860" s="17">
        <v>1.4801336759034899E-2</v>
      </c>
      <c r="W860" s="17">
        <v>2.7106882110511699E-2</v>
      </c>
      <c r="X860" s="17">
        <v>4.8614423295437699E-2</v>
      </c>
      <c r="Y860" s="17">
        <v>1.25139808470171E-2</v>
      </c>
      <c r="Z860" s="17">
        <v>4.73749179101568E-2</v>
      </c>
      <c r="AA860" s="17">
        <v>2.21001222952199E-2</v>
      </c>
      <c r="AB860" s="17">
        <v>0</v>
      </c>
      <c r="AC860" s="17">
        <v>1.6808015739550999E-2</v>
      </c>
      <c r="AD860" s="17">
        <v>4.0339902428555903E-2</v>
      </c>
      <c r="AE860" s="17"/>
      <c r="AF860" s="17">
        <v>0</v>
      </c>
      <c r="AG860" s="17">
        <v>3.37476987251338E-2</v>
      </c>
      <c r="AH860" s="17">
        <v>4.2151966341936797E-2</v>
      </c>
      <c r="AI860" s="17">
        <v>6.9821156556792996E-2</v>
      </c>
      <c r="AJ860" s="17">
        <v>4.3032852056438704E-3</v>
      </c>
      <c r="AK860" s="17">
        <v>7.8376350060578408E-3</v>
      </c>
      <c r="AL860" s="17">
        <v>1.3231223453543E-2</v>
      </c>
      <c r="AM860" s="17">
        <v>1.9685268341739399E-2</v>
      </c>
      <c r="AN860" s="17">
        <v>7.7633633098958899E-3</v>
      </c>
      <c r="AO860" s="17">
        <v>8.3631485353169704E-3</v>
      </c>
      <c r="AP860" s="17">
        <v>1.5388700718061201E-2</v>
      </c>
      <c r="AQ860" s="17">
        <v>0</v>
      </c>
      <c r="AR860" s="17">
        <v>0</v>
      </c>
      <c r="AS860" s="17">
        <v>2.0009626592882999E-2</v>
      </c>
      <c r="AT860" s="17">
        <v>1.6152939091122899E-2</v>
      </c>
      <c r="AU860" s="17">
        <v>8.27838217712327E-3</v>
      </c>
      <c r="AV860" s="17"/>
      <c r="AW860" s="17">
        <v>1.8202935037568601E-2</v>
      </c>
      <c r="AX860" s="17">
        <v>2.1649573133310399E-2</v>
      </c>
      <c r="AY860" s="17"/>
      <c r="AZ860" s="17">
        <v>2.0440087151776101E-2</v>
      </c>
      <c r="BA860" s="17">
        <v>1.9351388301473899E-2</v>
      </c>
      <c r="BB860" s="17"/>
      <c r="BC860" s="17">
        <v>1.5338288505085999E-2</v>
      </c>
      <c r="BD860" s="17">
        <v>2.2812723493582401E-2</v>
      </c>
      <c r="BE860" s="17"/>
      <c r="BF860" s="17">
        <v>0</v>
      </c>
      <c r="BG860" s="17">
        <v>2.1120665046237299E-2</v>
      </c>
      <c r="BH860" s="17"/>
      <c r="BI860" s="17">
        <v>2.3856523453468101E-2</v>
      </c>
      <c r="BJ860" s="17">
        <v>5.7454109183608703E-3</v>
      </c>
      <c r="BK860" s="17">
        <v>2.41076431332196E-2</v>
      </c>
      <c r="BL860" s="17">
        <v>1.09504919063424E-2</v>
      </c>
      <c r="BM860" s="17">
        <v>1.7177190441540501E-2</v>
      </c>
      <c r="BN860" s="17"/>
      <c r="BO860" s="17">
        <v>4.3169156343710298E-3</v>
      </c>
      <c r="BP860" s="17">
        <v>2.3580561764339699E-2</v>
      </c>
      <c r="BQ860" s="17">
        <v>2.7333131675294699E-2</v>
      </c>
      <c r="BR860" s="17">
        <v>7.2798047453245304E-3</v>
      </c>
      <c r="BS860" s="17">
        <v>6.7481635574306196E-3</v>
      </c>
      <c r="BT860" s="17">
        <v>5.88422658199243E-2</v>
      </c>
      <c r="BU860" s="17"/>
      <c r="BV860" s="17">
        <v>2.1765906954297602E-3</v>
      </c>
      <c r="BW860" s="17">
        <v>1.2364607045599199E-2</v>
      </c>
      <c r="BX860" s="17"/>
      <c r="BY860" s="17">
        <v>4.3807271284933402E-3</v>
      </c>
      <c r="BZ860" s="17"/>
      <c r="CA860" s="17">
        <v>6.5156139137729904E-3</v>
      </c>
      <c r="CB860" s="17"/>
      <c r="CC860" s="17">
        <v>6.0077044582058804E-3</v>
      </c>
    </row>
    <row r="861" spans="2:81" x14ac:dyDescent="0.3">
      <c r="B861" t="s">
        <v>192</v>
      </c>
      <c r="C861" s="17">
        <v>0.75801564798319998</v>
      </c>
      <c r="D861" s="17">
        <v>0.75033117710296204</v>
      </c>
      <c r="E861" s="17">
        <v>0.76456444424067205</v>
      </c>
      <c r="F861" s="17"/>
      <c r="G861" s="17">
        <v>0.75264247705320697</v>
      </c>
      <c r="H861" s="17">
        <v>0.82773577572202905</v>
      </c>
      <c r="I861" s="17">
        <v>0.78065817746207899</v>
      </c>
      <c r="J861" s="17">
        <v>0.76648146057803601</v>
      </c>
      <c r="K861" s="17">
        <v>0.71449715408898695</v>
      </c>
      <c r="L861" s="17">
        <v>0.70890234034364497</v>
      </c>
      <c r="M861" s="17"/>
      <c r="N861" s="17">
        <v>0.79674261305774396</v>
      </c>
      <c r="O861" s="17">
        <v>0.76721383438912305</v>
      </c>
      <c r="P861" s="17">
        <v>0.73561946965610903</v>
      </c>
      <c r="Q861" s="17">
        <v>0.72620859732450405</v>
      </c>
      <c r="R861" s="17"/>
      <c r="S861" s="17">
        <v>0.78524946338161306</v>
      </c>
      <c r="T861" s="17">
        <v>0.73180156639231397</v>
      </c>
      <c r="U861" s="17">
        <v>0.75254399791121895</v>
      </c>
      <c r="V861" s="17">
        <v>0.69398065500735495</v>
      </c>
      <c r="W861" s="17">
        <v>0.730215562777488</v>
      </c>
      <c r="X861" s="17">
        <v>0.74731468735453099</v>
      </c>
      <c r="Y861" s="17">
        <v>0.76339095952843194</v>
      </c>
      <c r="Z861" s="17">
        <v>0.72666319548341796</v>
      </c>
      <c r="AA861" s="17">
        <v>0.80439586890115899</v>
      </c>
      <c r="AB861" s="17">
        <v>0.82361716208370706</v>
      </c>
      <c r="AC861" s="17">
        <v>0.76720926447281601</v>
      </c>
      <c r="AD861" s="17">
        <v>0.692832868039855</v>
      </c>
      <c r="AE861" s="17"/>
      <c r="AF861" s="17">
        <v>0.89557681873807404</v>
      </c>
      <c r="AG861" s="17">
        <v>0.69955611934037498</v>
      </c>
      <c r="AH861" s="17">
        <v>0.76235768361426504</v>
      </c>
      <c r="AI861" s="17">
        <v>0.69830580663092301</v>
      </c>
      <c r="AJ861" s="17">
        <v>0.799254727634231</v>
      </c>
      <c r="AK861" s="17">
        <v>0.71349409712871303</v>
      </c>
      <c r="AL861" s="17">
        <v>0.79358181317975696</v>
      </c>
      <c r="AM861" s="17">
        <v>0.76099873865502099</v>
      </c>
      <c r="AN861" s="17">
        <v>0.70729397534759297</v>
      </c>
      <c r="AO861" s="17">
        <v>0.81380441330597797</v>
      </c>
      <c r="AP861" s="17">
        <v>0.73661271296634301</v>
      </c>
      <c r="AQ861" s="17">
        <v>0.78005364083741302</v>
      </c>
      <c r="AR861" s="17">
        <v>0.77514869774608197</v>
      </c>
      <c r="AS861" s="17">
        <v>0.80321780136357401</v>
      </c>
      <c r="AT861" s="17">
        <v>0.75213220642176504</v>
      </c>
      <c r="AU861" s="17">
        <v>0.88338724172671002</v>
      </c>
      <c r="AV861" s="17"/>
      <c r="AW861" s="17">
        <v>0.78268372999133295</v>
      </c>
      <c r="AX861" s="17">
        <v>0.72039705130625198</v>
      </c>
      <c r="AY861" s="17"/>
      <c r="AZ861" s="17">
        <v>0.78140018633432795</v>
      </c>
      <c r="BA861" s="17">
        <v>0.75280742790450195</v>
      </c>
      <c r="BB861" s="17"/>
      <c r="BC861" s="17">
        <v>0.78689714138869105</v>
      </c>
      <c r="BD861" s="17">
        <v>0.740358990243974</v>
      </c>
      <c r="BE861" s="17"/>
      <c r="BF861" s="17">
        <v>0.79110467842637799</v>
      </c>
      <c r="BG861" s="17">
        <v>0.75535669007791095</v>
      </c>
      <c r="BH861" s="17"/>
      <c r="BI861" s="17">
        <v>0.69538731811785304</v>
      </c>
      <c r="BJ861" s="17">
        <v>0.86776380202074799</v>
      </c>
      <c r="BK861" s="17">
        <v>0.76262533439143998</v>
      </c>
      <c r="BL861" s="17">
        <v>0.64243602345367001</v>
      </c>
      <c r="BM861" s="17">
        <v>0.76784291202712396</v>
      </c>
      <c r="BN861" s="17"/>
      <c r="BO861" s="17">
        <v>0.86511268887223802</v>
      </c>
      <c r="BP861" s="17">
        <v>0.73765365354753598</v>
      </c>
      <c r="BQ861" s="17">
        <v>0.75649969911109904</v>
      </c>
      <c r="BR861" s="17">
        <v>0.68492512641707204</v>
      </c>
      <c r="BS861" s="17">
        <v>0.78102215479005799</v>
      </c>
      <c r="BT861" s="17">
        <v>0.72132825310812898</v>
      </c>
      <c r="BU861" s="17"/>
      <c r="BV861" s="17">
        <v>0.87936397484658202</v>
      </c>
      <c r="BW861" s="17">
        <v>0.84624861934197704</v>
      </c>
      <c r="BX861" s="17"/>
      <c r="BY861" s="17">
        <v>0.85314113563586802</v>
      </c>
      <c r="BZ861" s="17"/>
      <c r="CA861" s="17">
        <v>0.886477931320514</v>
      </c>
      <c r="CB861" s="17"/>
      <c r="CC861" s="17">
        <v>0.88221520176169399</v>
      </c>
    </row>
    <row r="862" spans="2:81" x14ac:dyDescent="0.3">
      <c r="B862" t="s">
        <v>193</v>
      </c>
      <c r="C862" s="17">
        <v>6.4988122785219593E-2</v>
      </c>
      <c r="D862" s="17">
        <v>7.0114115979547698E-2</v>
      </c>
      <c r="E862" s="17">
        <v>6.0239352649641802E-2</v>
      </c>
      <c r="F862" s="17"/>
      <c r="G862" s="17">
        <v>4.9264601683617501E-2</v>
      </c>
      <c r="H862" s="17">
        <v>3.4235933793559499E-2</v>
      </c>
      <c r="I862" s="17">
        <v>5.6838581814181798E-2</v>
      </c>
      <c r="J862" s="17">
        <v>6.0222375991686797E-2</v>
      </c>
      <c r="K862" s="17">
        <v>0.108429396132264</v>
      </c>
      <c r="L862" s="17">
        <v>8.1834802865413295E-2</v>
      </c>
      <c r="M862" s="17"/>
      <c r="N862" s="17">
        <v>5.6598424416694798E-2</v>
      </c>
      <c r="O862" s="17">
        <v>4.8937328574540202E-2</v>
      </c>
      <c r="P862" s="17">
        <v>8.2389267212334E-2</v>
      </c>
      <c r="Q862" s="17">
        <v>7.4145616955067301E-2</v>
      </c>
      <c r="R862" s="17"/>
      <c r="S862" s="17">
        <v>5.6643183592723002E-2</v>
      </c>
      <c r="T862" s="17">
        <v>7.3818751856379095E-2</v>
      </c>
      <c r="U862" s="17">
        <v>8.2609986390807494E-2</v>
      </c>
      <c r="V862" s="17">
        <v>9.5631656354219594E-2</v>
      </c>
      <c r="W862" s="17">
        <v>4.5807339052738101E-2</v>
      </c>
      <c r="X862" s="17">
        <v>8.2453190668808393E-2</v>
      </c>
      <c r="Y862" s="17">
        <v>5.7964035603821198E-2</v>
      </c>
      <c r="Z862" s="17">
        <v>6.5824704095331199E-2</v>
      </c>
      <c r="AA862" s="17">
        <v>4.6497139954583197E-2</v>
      </c>
      <c r="AB862" s="17">
        <v>4.0026447096096901E-2</v>
      </c>
      <c r="AC862" s="17">
        <v>5.4217907173864599E-2</v>
      </c>
      <c r="AD862" s="17">
        <v>9.7090020799781795E-2</v>
      </c>
      <c r="AE862" s="17"/>
      <c r="AF862" s="17">
        <v>0.104423181261926</v>
      </c>
      <c r="AG862" s="17">
        <v>1.03863273153437E-2</v>
      </c>
      <c r="AH862" s="17">
        <v>8.0043163402315404E-2</v>
      </c>
      <c r="AI862" s="17">
        <v>8.4174618096809803E-2</v>
      </c>
      <c r="AJ862" s="17">
        <v>6.0393510795988599E-2</v>
      </c>
      <c r="AK862" s="17">
        <v>7.2598083772623598E-2</v>
      </c>
      <c r="AL862" s="17">
        <v>3.02216164779627E-2</v>
      </c>
      <c r="AM862" s="17">
        <v>5.9293644569888698E-2</v>
      </c>
      <c r="AN862" s="17">
        <v>0.104310735646922</v>
      </c>
      <c r="AO862" s="17">
        <v>3.4280923463706897E-2</v>
      </c>
      <c r="AP862" s="17">
        <v>7.0554494440647E-2</v>
      </c>
      <c r="AQ862" s="17">
        <v>8.1615032810335497E-2</v>
      </c>
      <c r="AR862" s="17">
        <v>7.7623754191817607E-2</v>
      </c>
      <c r="AS862" s="17">
        <v>6.02466501837658E-2</v>
      </c>
      <c r="AT862" s="17">
        <v>5.4678148161158797E-2</v>
      </c>
      <c r="AU862" s="17">
        <v>3.8588676026533701E-2</v>
      </c>
      <c r="AV862" s="17"/>
      <c r="AW862" s="17">
        <v>5.3993508238656E-2</v>
      </c>
      <c r="AX862" s="17">
        <v>8.1443203696884403E-2</v>
      </c>
      <c r="AY862" s="17"/>
      <c r="AZ862" s="17">
        <v>4.5039381568668803E-2</v>
      </c>
      <c r="BA862" s="17">
        <v>6.9431119819787501E-2</v>
      </c>
      <c r="BB862" s="17"/>
      <c r="BC862" s="17">
        <v>5.5194866298114403E-2</v>
      </c>
      <c r="BD862" s="17">
        <v>7.2038870978510902E-2</v>
      </c>
      <c r="BE862" s="17"/>
      <c r="BF862" s="17">
        <v>5.5542254913366E-2</v>
      </c>
      <c r="BG862" s="17">
        <v>6.5747170865921495E-2</v>
      </c>
      <c r="BH862" s="17"/>
      <c r="BI862" s="17">
        <v>8.6970554273505002E-2</v>
      </c>
      <c r="BJ862" s="17">
        <v>2.7146555414618901E-2</v>
      </c>
      <c r="BK862" s="17">
        <v>3.5710096580875497E-2</v>
      </c>
      <c r="BL862" s="17">
        <v>0.127948408703388</v>
      </c>
      <c r="BM862" s="17">
        <v>7.4295216512978907E-2</v>
      </c>
      <c r="BN862" s="17"/>
      <c r="BO862" s="17">
        <v>2.65107029508139E-2</v>
      </c>
      <c r="BP862" s="17">
        <v>7.73382321348174E-2</v>
      </c>
      <c r="BQ862" s="17">
        <v>5.91885867241655E-2</v>
      </c>
      <c r="BR862" s="17">
        <v>0.110334984919587</v>
      </c>
      <c r="BS862" s="17">
        <v>6.0857078479041697E-2</v>
      </c>
      <c r="BT862" s="17">
        <v>4.13086524646612E-2</v>
      </c>
      <c r="BU862" s="17"/>
      <c r="BV862" s="17">
        <v>2.3280991060498999E-2</v>
      </c>
      <c r="BW862" s="17">
        <v>3.4316131634226199E-2</v>
      </c>
      <c r="BX862" s="17"/>
      <c r="BY862" s="17">
        <v>1.7533665413508599E-2</v>
      </c>
      <c r="BZ862" s="17"/>
      <c r="CA862" s="17">
        <v>1.46744719660042E-2</v>
      </c>
      <c r="CB862" s="17"/>
      <c r="CC862" s="17">
        <v>2.13534520771533E-2</v>
      </c>
    </row>
    <row r="863" spans="2:81" x14ac:dyDescent="0.3">
      <c r="B863" t="s">
        <v>194</v>
      </c>
      <c r="C863" s="17">
        <v>0.69302752519798005</v>
      </c>
      <c r="D863" s="17">
        <v>0.68021706112341396</v>
      </c>
      <c r="E863" s="17">
        <v>0.70432509159103096</v>
      </c>
      <c r="F863" s="17"/>
      <c r="G863" s="17">
        <v>0.70337787536958896</v>
      </c>
      <c r="H863" s="17">
        <v>0.79349984192847001</v>
      </c>
      <c r="I863" s="17">
        <v>0.723819595647897</v>
      </c>
      <c r="J863" s="17">
        <v>0.70625908458635001</v>
      </c>
      <c r="K863" s="17">
        <v>0.60606775795672296</v>
      </c>
      <c r="L863" s="17">
        <v>0.62706753747823196</v>
      </c>
      <c r="M863" s="17"/>
      <c r="N863" s="17">
        <v>0.74014418864104903</v>
      </c>
      <c r="O863" s="17">
        <v>0.71827650581458302</v>
      </c>
      <c r="P863" s="17">
        <v>0.65323020244377505</v>
      </c>
      <c r="Q863" s="17">
        <v>0.652062980369437</v>
      </c>
      <c r="R863" s="17"/>
      <c r="S863" s="17">
        <v>0.72860627978889003</v>
      </c>
      <c r="T863" s="17">
        <v>0.65798281453593499</v>
      </c>
      <c r="U863" s="17">
        <v>0.66993401152041199</v>
      </c>
      <c r="V863" s="17">
        <v>0.59834899865313596</v>
      </c>
      <c r="W863" s="17">
        <v>0.68440822372474996</v>
      </c>
      <c r="X863" s="17">
        <v>0.66486149668572303</v>
      </c>
      <c r="Y863" s="17">
        <v>0.70542692392461104</v>
      </c>
      <c r="Z863" s="17">
        <v>0.66083849138808703</v>
      </c>
      <c r="AA863" s="17">
        <v>0.75789872894657595</v>
      </c>
      <c r="AB863" s="17">
        <v>0.78359071498761002</v>
      </c>
      <c r="AC863" s="17">
        <v>0.71299135729895102</v>
      </c>
      <c r="AD863" s="17">
        <v>0.59574284724007298</v>
      </c>
      <c r="AE863" s="17"/>
      <c r="AF863" s="17">
        <v>0.79115363747614897</v>
      </c>
      <c r="AG863" s="17">
        <v>0.68916979202503104</v>
      </c>
      <c r="AH863" s="17">
        <v>0.68231452021194905</v>
      </c>
      <c r="AI863" s="17">
        <v>0.61413118853411297</v>
      </c>
      <c r="AJ863" s="17">
        <v>0.73886121683824202</v>
      </c>
      <c r="AK863" s="17">
        <v>0.64089601335608903</v>
      </c>
      <c r="AL863" s="17">
        <v>0.763360196701795</v>
      </c>
      <c r="AM863" s="17">
        <v>0.70170509408513204</v>
      </c>
      <c r="AN863" s="17">
        <v>0.60298323970067103</v>
      </c>
      <c r="AO863" s="17">
        <v>0.77952348984227104</v>
      </c>
      <c r="AP863" s="17">
        <v>0.66605821852569602</v>
      </c>
      <c r="AQ863" s="17">
        <v>0.69843860802707802</v>
      </c>
      <c r="AR863" s="17">
        <v>0.69752494355426398</v>
      </c>
      <c r="AS863" s="17">
        <v>0.74297115117980905</v>
      </c>
      <c r="AT863" s="17">
        <v>0.69745405826060602</v>
      </c>
      <c r="AU863" s="17">
        <v>0.84479856570017597</v>
      </c>
      <c r="AV863" s="17"/>
      <c r="AW863" s="17">
        <v>0.72869022175267695</v>
      </c>
      <c r="AX863" s="17">
        <v>0.63895384760936702</v>
      </c>
      <c r="AY863" s="17"/>
      <c r="AZ863" s="17">
        <v>0.73636080476565902</v>
      </c>
      <c r="BA863" s="17">
        <v>0.68337630808471395</v>
      </c>
      <c r="BB863" s="17"/>
      <c r="BC863" s="17">
        <v>0.73170227509057695</v>
      </c>
      <c r="BD863" s="17">
        <v>0.66832011926546298</v>
      </c>
      <c r="BE863" s="17"/>
      <c r="BF863" s="17">
        <v>0.73556242351301204</v>
      </c>
      <c r="BG863" s="17">
        <v>0.68960951921198899</v>
      </c>
      <c r="BH863" s="17"/>
      <c r="BI863" s="17">
        <v>0.60841676384434795</v>
      </c>
      <c r="BJ863" s="17">
        <v>0.84061724660612902</v>
      </c>
      <c r="BK863" s="17">
        <v>0.726915237810565</v>
      </c>
      <c r="BL863" s="17">
        <v>0.51448761475028204</v>
      </c>
      <c r="BM863" s="17">
        <v>0.69354769551414497</v>
      </c>
      <c r="BN863" s="17"/>
      <c r="BO863" s="17">
        <v>0.83860198592142399</v>
      </c>
      <c r="BP863" s="17">
        <v>0.66031542141271804</v>
      </c>
      <c r="BQ863" s="17">
        <v>0.697311112386933</v>
      </c>
      <c r="BR863" s="17">
        <v>0.574590141497485</v>
      </c>
      <c r="BS863" s="17">
        <v>0.72016507631101601</v>
      </c>
      <c r="BT863" s="17">
        <v>0.680019600643468</v>
      </c>
      <c r="BU863" s="17"/>
      <c r="BV863" s="17">
        <v>0.85608298378608305</v>
      </c>
      <c r="BW863" s="17">
        <v>0.81193248770775095</v>
      </c>
      <c r="BX863" s="17"/>
      <c r="BY863" s="17">
        <v>0.83560747022235904</v>
      </c>
      <c r="BZ863" s="17"/>
      <c r="CA863" s="17">
        <v>0.87180345935450998</v>
      </c>
      <c r="CB863" s="17"/>
      <c r="CC863" s="17">
        <v>0.86086174968454099</v>
      </c>
    </row>
    <row r="864" spans="2:81" x14ac:dyDescent="0.3">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c r="CB864" s="17"/>
      <c r="CC864" s="17"/>
    </row>
    <row r="865" spans="2:81" x14ac:dyDescent="0.3">
      <c r="B865" s="6" t="s">
        <v>339</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c r="CC865" s="17"/>
    </row>
    <row r="866" spans="2:81" x14ac:dyDescent="0.3">
      <c r="B866" s="24" t="s">
        <v>94</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c r="CC866" s="17"/>
    </row>
    <row r="867" spans="2:81" x14ac:dyDescent="0.3">
      <c r="B867" t="s">
        <v>230</v>
      </c>
      <c r="C867" s="17">
        <v>0.29015558299474598</v>
      </c>
      <c r="D867" s="17">
        <v>0.31090362069194399</v>
      </c>
      <c r="E867" s="17">
        <v>0.27003494254145999</v>
      </c>
      <c r="F867" s="17"/>
      <c r="G867" s="17">
        <v>0.35668182813881499</v>
      </c>
      <c r="H867" s="17">
        <v>0.35149224934964501</v>
      </c>
      <c r="I867" s="17">
        <v>0.33590038931152999</v>
      </c>
      <c r="J867" s="17">
        <v>0.28377567722986902</v>
      </c>
      <c r="K867" s="17">
        <v>0.23374128345332901</v>
      </c>
      <c r="L867" s="17">
        <v>0.20180723900847899</v>
      </c>
      <c r="M867" s="17"/>
      <c r="N867" s="17">
        <v>0.29847997717878</v>
      </c>
      <c r="O867" s="17">
        <v>0.28503842901171</v>
      </c>
      <c r="P867" s="17">
        <v>0.28657266114443197</v>
      </c>
      <c r="Q867" s="17">
        <v>0.28959770415036301</v>
      </c>
      <c r="R867" s="17"/>
      <c r="S867" s="17">
        <v>0.36184712110239298</v>
      </c>
      <c r="T867" s="17">
        <v>0.24685472277991499</v>
      </c>
      <c r="U867" s="17">
        <v>0.26443874281049001</v>
      </c>
      <c r="V867" s="17">
        <v>0.27652272717891602</v>
      </c>
      <c r="W867" s="17">
        <v>0.24459821125623499</v>
      </c>
      <c r="X867" s="17">
        <v>0.307106684536886</v>
      </c>
      <c r="Y867" s="17">
        <v>0.25174035775599102</v>
      </c>
      <c r="Z867" s="17">
        <v>0.288924638743768</v>
      </c>
      <c r="AA867" s="17">
        <v>0.28911170568073302</v>
      </c>
      <c r="AB867" s="17">
        <v>0.370418762721623</v>
      </c>
      <c r="AC867" s="17">
        <v>0.268517490772961</v>
      </c>
      <c r="AD867" s="17">
        <v>0.21058392653337599</v>
      </c>
      <c r="AE867" s="17"/>
      <c r="AF867" s="17">
        <v>0.51512484679552295</v>
      </c>
      <c r="AG867" s="17">
        <v>0.34457927565117202</v>
      </c>
      <c r="AH867" s="17">
        <v>0.28129146544324002</v>
      </c>
      <c r="AI867" s="17">
        <v>0.27556653003677201</v>
      </c>
      <c r="AJ867" s="17">
        <v>0.32062156621816601</v>
      </c>
      <c r="AK867" s="17">
        <v>0.23803647880980899</v>
      </c>
      <c r="AL867" s="17">
        <v>0.26333253155666098</v>
      </c>
      <c r="AM867" s="17">
        <v>0.25350195761521799</v>
      </c>
      <c r="AN867" s="17">
        <v>0.22815090950693201</v>
      </c>
      <c r="AO867" s="17">
        <v>0.34259641045926398</v>
      </c>
      <c r="AP867" s="17">
        <v>0.30590609180627198</v>
      </c>
      <c r="AQ867" s="17">
        <v>0.28363152956975002</v>
      </c>
      <c r="AR867" s="17">
        <v>0.27475992798741899</v>
      </c>
      <c r="AS867" s="17">
        <v>0.39143945709674099</v>
      </c>
      <c r="AT867" s="17">
        <v>0.29971714668090699</v>
      </c>
      <c r="AU867" s="17">
        <v>0.47683339010315101</v>
      </c>
      <c r="AV867" s="17"/>
      <c r="AW867" s="17">
        <v>0.30549346714044201</v>
      </c>
      <c r="AX867" s="17">
        <v>0.26745255642474802</v>
      </c>
      <c r="AY867" s="17"/>
      <c r="AZ867" s="17">
        <v>0.33073826694240799</v>
      </c>
      <c r="BA867" s="17">
        <v>0.28111698038433802</v>
      </c>
      <c r="BB867" s="17"/>
      <c r="BC867" s="17">
        <v>0.35170260703553702</v>
      </c>
      <c r="BD867" s="17">
        <v>0.24606440938649399</v>
      </c>
      <c r="BE867" s="17"/>
      <c r="BF867" s="17">
        <v>0.34717356736428701</v>
      </c>
      <c r="BG867" s="17">
        <v>0.28557374973301303</v>
      </c>
      <c r="BH867" s="17"/>
      <c r="BI867" s="17">
        <v>0.22620215464691201</v>
      </c>
      <c r="BJ867" s="17">
        <v>0.33716313683439098</v>
      </c>
      <c r="BK867" s="17">
        <v>0.29301663631784097</v>
      </c>
      <c r="BL867" s="17">
        <v>0.216807160151643</v>
      </c>
      <c r="BM867" s="17">
        <v>0.35951939421564999</v>
      </c>
      <c r="BN867" s="17"/>
      <c r="BO867" s="17">
        <v>0.376934904949279</v>
      </c>
      <c r="BP867" s="17">
        <v>0.23886067214735901</v>
      </c>
      <c r="BQ867" s="17">
        <v>0.28255876310954697</v>
      </c>
      <c r="BR867" s="17">
        <v>0.25068169470718699</v>
      </c>
      <c r="BS867" s="17">
        <v>0.34795105832328599</v>
      </c>
      <c r="BT867" s="17">
        <v>0.20280224860997501</v>
      </c>
      <c r="BU867" s="17"/>
      <c r="BV867" s="17">
        <v>0.35566813820626098</v>
      </c>
      <c r="BW867" s="17">
        <v>0.302841364998369</v>
      </c>
      <c r="BX867" s="17"/>
      <c r="BY867" s="17">
        <v>0.33156840799975601</v>
      </c>
      <c r="BZ867" s="17"/>
      <c r="CA867" s="17">
        <v>0.39202545365128799</v>
      </c>
      <c r="CB867" s="17"/>
      <c r="CC867" s="17">
        <v>0.34720656452306098</v>
      </c>
    </row>
    <row r="868" spans="2:81" x14ac:dyDescent="0.3">
      <c r="B868" t="s">
        <v>231</v>
      </c>
      <c r="C868" s="17">
        <v>0.41211239889300999</v>
      </c>
      <c r="D868" s="17">
        <v>0.38760177558819903</v>
      </c>
      <c r="E868" s="17">
        <v>0.43473256747399702</v>
      </c>
      <c r="F868" s="17"/>
      <c r="G868" s="17">
        <v>0.42553237073658501</v>
      </c>
      <c r="H868" s="17">
        <v>0.41065984806536698</v>
      </c>
      <c r="I868" s="17">
        <v>0.41901683746725299</v>
      </c>
      <c r="J868" s="17">
        <v>0.43097151000955197</v>
      </c>
      <c r="K868" s="17">
        <v>0.40102856390781599</v>
      </c>
      <c r="L868" s="17">
        <v>0.39088782626530399</v>
      </c>
      <c r="M868" s="17"/>
      <c r="N868" s="17">
        <v>0.40130893224296998</v>
      </c>
      <c r="O868" s="17">
        <v>0.414460908852962</v>
      </c>
      <c r="P868" s="17">
        <v>0.422859694757247</v>
      </c>
      <c r="Q868" s="17">
        <v>0.41133825958936798</v>
      </c>
      <c r="R868" s="17"/>
      <c r="S868" s="17">
        <v>0.39523070208619399</v>
      </c>
      <c r="T868" s="17">
        <v>0.41379710527264202</v>
      </c>
      <c r="U868" s="17">
        <v>0.44968923230906499</v>
      </c>
      <c r="V868" s="17">
        <v>0.370920036690643</v>
      </c>
      <c r="W868" s="17">
        <v>0.44577955338168701</v>
      </c>
      <c r="X868" s="17">
        <v>0.39951388340286897</v>
      </c>
      <c r="Y868" s="17">
        <v>0.43767402664723198</v>
      </c>
      <c r="Z868" s="17">
        <v>0.45336049169370801</v>
      </c>
      <c r="AA868" s="17">
        <v>0.42470804359862202</v>
      </c>
      <c r="AB868" s="17">
        <v>0.33231265927926401</v>
      </c>
      <c r="AC868" s="17">
        <v>0.43989122489752103</v>
      </c>
      <c r="AD868" s="17">
        <v>0.49116605444098199</v>
      </c>
      <c r="AE868" s="17"/>
      <c r="AF868" s="17">
        <v>0.38045197194255098</v>
      </c>
      <c r="AG868" s="17">
        <v>0.38110177507602</v>
      </c>
      <c r="AH868" s="17">
        <v>0.43438724730474298</v>
      </c>
      <c r="AI868" s="17">
        <v>0.41303581306978898</v>
      </c>
      <c r="AJ868" s="17">
        <v>0.37858565190100002</v>
      </c>
      <c r="AK868" s="17">
        <v>0.433430789776446</v>
      </c>
      <c r="AL868" s="17">
        <v>0.47343449928108999</v>
      </c>
      <c r="AM868" s="17">
        <v>0.43674590079131198</v>
      </c>
      <c r="AN868" s="17">
        <v>0.46929491735921802</v>
      </c>
      <c r="AO868" s="17">
        <v>0.34208192793815001</v>
      </c>
      <c r="AP868" s="17">
        <v>0.41571291602770399</v>
      </c>
      <c r="AQ868" s="17">
        <v>0.44152123490906298</v>
      </c>
      <c r="AR868" s="17">
        <v>0.39858455947423199</v>
      </c>
      <c r="AS868" s="17">
        <v>0.32733278008382799</v>
      </c>
      <c r="AT868" s="17">
        <v>0.39204929170076702</v>
      </c>
      <c r="AU868" s="17">
        <v>0.34887681887469302</v>
      </c>
      <c r="AV868" s="17"/>
      <c r="AW868" s="17">
        <v>0.42413061997089402</v>
      </c>
      <c r="AX868" s="17">
        <v>0.39393972533467397</v>
      </c>
      <c r="AY868" s="17"/>
      <c r="AZ868" s="17">
        <v>0.44724035569909898</v>
      </c>
      <c r="BA868" s="17">
        <v>0.40428867677312003</v>
      </c>
      <c r="BB868" s="17"/>
      <c r="BC868" s="17">
        <v>0.41355621753215299</v>
      </c>
      <c r="BD868" s="17">
        <v>0.41161123563296198</v>
      </c>
      <c r="BE868" s="17"/>
      <c r="BF868" s="17">
        <v>0.412041061739712</v>
      </c>
      <c r="BG868" s="17">
        <v>0.41211813138154701</v>
      </c>
      <c r="BH868" s="17"/>
      <c r="BI868" s="17">
        <v>0.36945356038746902</v>
      </c>
      <c r="BJ868" s="17">
        <v>0.48382029004793098</v>
      </c>
      <c r="BK868" s="17">
        <v>0.42241264136842599</v>
      </c>
      <c r="BL868" s="17">
        <v>0.39610057815123001</v>
      </c>
      <c r="BM868" s="17">
        <v>0.373192172636924</v>
      </c>
      <c r="BN868" s="17"/>
      <c r="BO868" s="17">
        <v>0.45049210862913902</v>
      </c>
      <c r="BP868" s="17">
        <v>0.414539555434705</v>
      </c>
      <c r="BQ868" s="17">
        <v>0.44491372977778199</v>
      </c>
      <c r="BR868" s="17">
        <v>0.38935271485137302</v>
      </c>
      <c r="BS868" s="17">
        <v>0.41738335198805299</v>
      </c>
      <c r="BT868" s="17">
        <v>0.39923669072234702</v>
      </c>
      <c r="BU868" s="17"/>
      <c r="BV868" s="17">
        <v>0.48258956190003</v>
      </c>
      <c r="BW868" s="17">
        <v>0.486102957843279</v>
      </c>
      <c r="BX868" s="17"/>
      <c r="BY868" s="17">
        <v>0.48824396648898999</v>
      </c>
      <c r="BZ868" s="17"/>
      <c r="CA868" s="17">
        <v>0.45447980647072</v>
      </c>
      <c r="CB868" s="17"/>
      <c r="CC868" s="17">
        <v>0.498323105789785</v>
      </c>
    </row>
    <row r="869" spans="2:81" x14ac:dyDescent="0.3">
      <c r="B869" t="s">
        <v>232</v>
      </c>
      <c r="C869" s="17">
        <v>0.19183418849738201</v>
      </c>
      <c r="D869" s="17">
        <v>0.200455016746026</v>
      </c>
      <c r="E869" s="17">
        <v>0.184173316150992</v>
      </c>
      <c r="F869" s="17"/>
      <c r="G869" s="17">
        <v>0.159437987236489</v>
      </c>
      <c r="H869" s="17">
        <v>0.15018394786003</v>
      </c>
      <c r="I869" s="17">
        <v>0.16430246311662999</v>
      </c>
      <c r="J869" s="17">
        <v>0.18147909682441399</v>
      </c>
      <c r="K869" s="17">
        <v>0.235814258572633</v>
      </c>
      <c r="L869" s="17">
        <v>0.24853460220151699</v>
      </c>
      <c r="M869" s="17"/>
      <c r="N869" s="17">
        <v>0.20021426063513001</v>
      </c>
      <c r="O869" s="17">
        <v>0.203460655896958</v>
      </c>
      <c r="P869" s="17">
        <v>0.17650354473023</v>
      </c>
      <c r="Q869" s="17">
        <v>0.18572069923715101</v>
      </c>
      <c r="R869" s="17"/>
      <c r="S869" s="17">
        <v>0.163954776224744</v>
      </c>
      <c r="T869" s="17">
        <v>0.22922358171235399</v>
      </c>
      <c r="U869" s="17">
        <v>0.17875714412982599</v>
      </c>
      <c r="V869" s="17">
        <v>0.18272115373724801</v>
      </c>
      <c r="W869" s="17">
        <v>0.15595747149178299</v>
      </c>
      <c r="X869" s="17">
        <v>0.19380499509936899</v>
      </c>
      <c r="Y869" s="17">
        <v>0.217408800666679</v>
      </c>
      <c r="Z869" s="17">
        <v>0.124181606060907</v>
      </c>
      <c r="AA869" s="17">
        <v>0.190378992635789</v>
      </c>
      <c r="AB869" s="17">
        <v>0.22984037293826601</v>
      </c>
      <c r="AC869" s="17">
        <v>0.22367794791503401</v>
      </c>
      <c r="AD869" s="17">
        <v>0.159309226773304</v>
      </c>
      <c r="AE869" s="17"/>
      <c r="AF869" s="17">
        <v>0</v>
      </c>
      <c r="AG869" s="17">
        <v>0.189152613064692</v>
      </c>
      <c r="AH869" s="17">
        <v>0.17809760291900301</v>
      </c>
      <c r="AI869" s="17">
        <v>0.18258968114295901</v>
      </c>
      <c r="AJ869" s="17">
        <v>0.18839483635871501</v>
      </c>
      <c r="AK869" s="17">
        <v>0.20811462252454399</v>
      </c>
      <c r="AL869" s="17">
        <v>0.183431567045126</v>
      </c>
      <c r="AM869" s="17">
        <v>0.18832941423351199</v>
      </c>
      <c r="AN869" s="17">
        <v>0.16603354094980299</v>
      </c>
      <c r="AO869" s="17">
        <v>0.20732338269710901</v>
      </c>
      <c r="AP869" s="17">
        <v>0.20542806446151901</v>
      </c>
      <c r="AQ869" s="17">
        <v>0.17057465115904599</v>
      </c>
      <c r="AR869" s="17">
        <v>0.25339789522177197</v>
      </c>
      <c r="AS869" s="17">
        <v>0.23608565658994099</v>
      </c>
      <c r="AT869" s="17">
        <v>0.16375272045909101</v>
      </c>
      <c r="AU869" s="17">
        <v>0.102301261218296</v>
      </c>
      <c r="AV869" s="17"/>
      <c r="AW869" s="17">
        <v>0.185169233611092</v>
      </c>
      <c r="AX869" s="17">
        <v>0.20291743368908899</v>
      </c>
      <c r="AY869" s="17"/>
      <c r="AZ869" s="17">
        <v>0.13440374384043999</v>
      </c>
      <c r="BA869" s="17">
        <v>0.20462513568221</v>
      </c>
      <c r="BB869" s="17"/>
      <c r="BC869" s="17">
        <v>0.15277481233114201</v>
      </c>
      <c r="BD869" s="17">
        <v>0.21954265291706601</v>
      </c>
      <c r="BE869" s="17"/>
      <c r="BF869" s="17">
        <v>0.21377013286057001</v>
      </c>
      <c r="BG869" s="17">
        <v>0.19007146677682099</v>
      </c>
      <c r="BH869" s="17"/>
      <c r="BI869" s="17">
        <v>0.25782388231328102</v>
      </c>
      <c r="BJ869" s="17">
        <v>0.13550977268369499</v>
      </c>
      <c r="BK869" s="17">
        <v>0.17266364250291599</v>
      </c>
      <c r="BL869" s="17">
        <v>0.24272315849274601</v>
      </c>
      <c r="BM869" s="17">
        <v>0.173093857532163</v>
      </c>
      <c r="BN869" s="17"/>
      <c r="BO869" s="17">
        <v>0.12272344331844499</v>
      </c>
      <c r="BP869" s="17">
        <v>0.21613020631622601</v>
      </c>
      <c r="BQ869" s="17">
        <v>0.17513692854370799</v>
      </c>
      <c r="BR869" s="17">
        <v>0.22803005651990299</v>
      </c>
      <c r="BS869" s="17">
        <v>0.16863635271380001</v>
      </c>
      <c r="BT869" s="17">
        <v>0.26094366501471999</v>
      </c>
      <c r="BU869" s="17"/>
      <c r="BV869" s="17">
        <v>0.119480074554924</v>
      </c>
      <c r="BW869" s="17">
        <v>0.16524052658746399</v>
      </c>
      <c r="BX869" s="17"/>
      <c r="BY869" s="17">
        <v>0.13908819679942699</v>
      </c>
      <c r="BZ869" s="17"/>
      <c r="CA869" s="17">
        <v>0.10885621975064801</v>
      </c>
      <c r="CB869" s="17"/>
      <c r="CC869" s="17">
        <v>0.10649576824281699</v>
      </c>
    </row>
    <row r="870" spans="2:81" x14ac:dyDescent="0.3">
      <c r="B870" t="s">
        <v>233</v>
      </c>
      <c r="C870" s="17">
        <v>6.2080741754676101E-2</v>
      </c>
      <c r="D870" s="17">
        <v>6.4494998744093701E-2</v>
      </c>
      <c r="E870" s="17">
        <v>5.9968284298575501E-2</v>
      </c>
      <c r="F870" s="17"/>
      <c r="G870" s="17">
        <v>2.16080822722889E-2</v>
      </c>
      <c r="H870" s="17">
        <v>4.2405321260847499E-2</v>
      </c>
      <c r="I870" s="17">
        <v>5.5761654791418903E-2</v>
      </c>
      <c r="J870" s="17">
        <v>7.5728873628877397E-2</v>
      </c>
      <c r="K870" s="17">
        <v>6.6925077362455898E-2</v>
      </c>
      <c r="L870" s="17">
        <v>9.59021920892245E-2</v>
      </c>
      <c r="M870" s="17"/>
      <c r="N870" s="17">
        <v>6.4796316683577104E-2</v>
      </c>
      <c r="O870" s="17">
        <v>5.8845814285213502E-2</v>
      </c>
      <c r="P870" s="17">
        <v>6.3815821679735901E-2</v>
      </c>
      <c r="Q870" s="17">
        <v>5.9685511914063301E-2</v>
      </c>
      <c r="R870" s="17"/>
      <c r="S870" s="17">
        <v>4.8822186000218197E-2</v>
      </c>
      <c r="T870" s="17">
        <v>7.5427129839649304E-2</v>
      </c>
      <c r="U870" s="17">
        <v>5.86890871261646E-2</v>
      </c>
      <c r="V870" s="17">
        <v>0.10083609024902999</v>
      </c>
      <c r="W870" s="17">
        <v>0.125114652848935</v>
      </c>
      <c r="X870" s="17">
        <v>4.5163901201448302E-2</v>
      </c>
      <c r="Y870" s="17">
        <v>4.9952821418570999E-2</v>
      </c>
      <c r="Z870" s="17">
        <v>5.3858469359578602E-2</v>
      </c>
      <c r="AA870" s="17">
        <v>4.7567899092171601E-2</v>
      </c>
      <c r="AB870" s="17">
        <v>3.9543278081640598E-2</v>
      </c>
      <c r="AC870" s="17">
        <v>4.3345416673443798E-2</v>
      </c>
      <c r="AD870" s="17">
        <v>5.84377470977792E-2</v>
      </c>
      <c r="AE870" s="17"/>
      <c r="AF870" s="17">
        <v>0</v>
      </c>
      <c r="AG870" s="17">
        <v>4.3808912703489099E-2</v>
      </c>
      <c r="AH870" s="17">
        <v>3.3190623671138002E-2</v>
      </c>
      <c r="AI870" s="17">
        <v>3.7559164663165202E-2</v>
      </c>
      <c r="AJ870" s="17">
        <v>6.3214478642325295E-2</v>
      </c>
      <c r="AK870" s="17">
        <v>8.0767796600310193E-2</v>
      </c>
      <c r="AL870" s="17">
        <v>4.9742546896402902E-2</v>
      </c>
      <c r="AM870" s="17">
        <v>5.79610434828658E-2</v>
      </c>
      <c r="AN870" s="17">
        <v>0.10129638284037</v>
      </c>
      <c r="AO870" s="17">
        <v>7.2968082099457099E-2</v>
      </c>
      <c r="AP870" s="17">
        <v>3.48239839454196E-2</v>
      </c>
      <c r="AQ870" s="17">
        <v>8.5092280672946996E-2</v>
      </c>
      <c r="AR870" s="17">
        <v>5.4929564167912497E-2</v>
      </c>
      <c r="AS870" s="17">
        <v>4.5142106229489602E-2</v>
      </c>
      <c r="AT870" s="17">
        <v>7.4566386078605995E-2</v>
      </c>
      <c r="AU870" s="17">
        <v>6.1769874940161403E-2</v>
      </c>
      <c r="AV870" s="17"/>
      <c r="AW870" s="17">
        <v>4.98341500575296E-2</v>
      </c>
      <c r="AX870" s="17">
        <v>8.0334661710854294E-2</v>
      </c>
      <c r="AY870" s="17"/>
      <c r="AZ870" s="17">
        <v>3.9067428530048E-2</v>
      </c>
      <c r="BA870" s="17">
        <v>6.7206282324011393E-2</v>
      </c>
      <c r="BB870" s="17"/>
      <c r="BC870" s="17">
        <v>4.24915814204012E-2</v>
      </c>
      <c r="BD870" s="17">
        <v>7.5146498792258098E-2</v>
      </c>
      <c r="BE870" s="17"/>
      <c r="BF870" s="17">
        <v>1.27675790165471E-2</v>
      </c>
      <c r="BG870" s="17">
        <v>6.60434333821181E-2</v>
      </c>
      <c r="BH870" s="17"/>
      <c r="BI870" s="17">
        <v>0.10287504844732601</v>
      </c>
      <c r="BJ870" s="17">
        <v>2.72609859786376E-2</v>
      </c>
      <c r="BK870" s="17">
        <v>7.2347973356354595E-2</v>
      </c>
      <c r="BL870" s="17">
        <v>8.5121812838821698E-2</v>
      </c>
      <c r="BM870" s="17">
        <v>4.0427921804082799E-2</v>
      </c>
      <c r="BN870" s="17"/>
      <c r="BO870" s="17">
        <v>2.7163528955829699E-2</v>
      </c>
      <c r="BP870" s="17">
        <v>0.10123359519807</v>
      </c>
      <c r="BQ870" s="17">
        <v>6.1024367614533101E-2</v>
      </c>
      <c r="BR870" s="17">
        <v>7.92417617324324E-2</v>
      </c>
      <c r="BS870" s="17">
        <v>1.7158679004624401E-2</v>
      </c>
      <c r="BT870" s="17">
        <v>5.2426699267565602E-2</v>
      </c>
      <c r="BU870" s="17"/>
      <c r="BV870" s="17">
        <v>2.3943992261274499E-2</v>
      </c>
      <c r="BW870" s="17">
        <v>3.34131120585585E-2</v>
      </c>
      <c r="BX870" s="17"/>
      <c r="BY870" s="17">
        <v>2.2478229186925901E-2</v>
      </c>
      <c r="BZ870" s="17"/>
      <c r="CA870" s="17">
        <v>2.8599811575516901E-2</v>
      </c>
      <c r="CB870" s="17"/>
      <c r="CC870" s="17">
        <v>3.0599728324856901E-2</v>
      </c>
    </row>
    <row r="871" spans="2:81" x14ac:dyDescent="0.3">
      <c r="B871" t="s">
        <v>234</v>
      </c>
      <c r="C871" s="17">
        <v>1.87895110663584E-2</v>
      </c>
      <c r="D871" s="17">
        <v>2.0389747035719299E-2</v>
      </c>
      <c r="E871" s="17">
        <v>1.73011263507666E-2</v>
      </c>
      <c r="F871" s="17"/>
      <c r="G871" s="17">
        <v>1.5481061103285201E-2</v>
      </c>
      <c r="H871" s="17">
        <v>1.5492835602337E-2</v>
      </c>
      <c r="I871" s="17">
        <v>9.2109305211470205E-3</v>
      </c>
      <c r="J871" s="17">
        <v>5.2758736217805996E-3</v>
      </c>
      <c r="K871" s="17">
        <v>4.5369278764499199E-2</v>
      </c>
      <c r="L871" s="17">
        <v>2.45796284056677E-2</v>
      </c>
      <c r="M871" s="17"/>
      <c r="N871" s="17">
        <v>1.31736265154188E-2</v>
      </c>
      <c r="O871" s="17">
        <v>1.0771485371316201E-2</v>
      </c>
      <c r="P871" s="17">
        <v>3.2493644538759699E-2</v>
      </c>
      <c r="Q871" s="17">
        <v>2.1278972779846101E-2</v>
      </c>
      <c r="R871" s="17"/>
      <c r="S871" s="17">
        <v>1.2022074993155E-2</v>
      </c>
      <c r="T871" s="17">
        <v>2.1141313190062402E-2</v>
      </c>
      <c r="U871" s="17">
        <v>2.3591474562720899E-2</v>
      </c>
      <c r="V871" s="17">
        <v>3.4823897635758001E-2</v>
      </c>
      <c r="W871" s="17">
        <v>8.3168976882354896E-3</v>
      </c>
      <c r="X871" s="17">
        <v>1.6747319638138299E-2</v>
      </c>
      <c r="Y871" s="17">
        <v>2.37165725071934E-2</v>
      </c>
      <c r="Z871" s="17">
        <v>2.55911205898781E-2</v>
      </c>
      <c r="AA871" s="17">
        <v>1.70508543989654E-2</v>
      </c>
      <c r="AB871" s="17">
        <v>2.28224205991071E-2</v>
      </c>
      <c r="AC871" s="17">
        <v>7.7142054317757497E-3</v>
      </c>
      <c r="AD871" s="17">
        <v>0</v>
      </c>
      <c r="AE871" s="17"/>
      <c r="AF871" s="17">
        <v>0.104423181261926</v>
      </c>
      <c r="AG871" s="17">
        <v>2.0156762350455701E-2</v>
      </c>
      <c r="AH871" s="17">
        <v>2.22772900971323E-2</v>
      </c>
      <c r="AI871" s="17">
        <v>3.2866166889671103E-2</v>
      </c>
      <c r="AJ871" s="17">
        <v>2.2494750265505199E-2</v>
      </c>
      <c r="AK871" s="17">
        <v>1.79224311745282E-2</v>
      </c>
      <c r="AL871" s="17">
        <v>1.0186578817098601E-2</v>
      </c>
      <c r="AM871" s="17">
        <v>1.7254801979789802E-2</v>
      </c>
      <c r="AN871" s="17">
        <v>1.99897695653545E-2</v>
      </c>
      <c r="AO871" s="17">
        <v>1.76192916891557E-2</v>
      </c>
      <c r="AP871" s="17">
        <v>2.5316478405676399E-2</v>
      </c>
      <c r="AQ871" s="17">
        <v>1.0585703967107001E-2</v>
      </c>
      <c r="AR871" s="17">
        <v>9.2382165618066902E-3</v>
      </c>
      <c r="AS871" s="17">
        <v>0</v>
      </c>
      <c r="AT871" s="17">
        <v>5.3761515989506202E-2</v>
      </c>
      <c r="AU871" s="17">
        <v>1.02186548636987E-2</v>
      </c>
      <c r="AV871" s="17"/>
      <c r="AW871" s="17">
        <v>1.2460910006729799E-2</v>
      </c>
      <c r="AX871" s="17">
        <v>2.70701834943032E-2</v>
      </c>
      <c r="AY871" s="17"/>
      <c r="AZ871" s="17">
        <v>1.01429077784426E-2</v>
      </c>
      <c r="BA871" s="17">
        <v>2.0715288354773102E-2</v>
      </c>
      <c r="BB871" s="17"/>
      <c r="BC871" s="17">
        <v>1.6447990426717098E-2</v>
      </c>
      <c r="BD871" s="17">
        <v>2.0755599769418698E-2</v>
      </c>
      <c r="BE871" s="17"/>
      <c r="BF871" s="17">
        <v>6.4485975513236902E-3</v>
      </c>
      <c r="BG871" s="17">
        <v>1.9781198314663899E-2</v>
      </c>
      <c r="BH871" s="17"/>
      <c r="BI871" s="17">
        <v>2.4587238642510501E-2</v>
      </c>
      <c r="BJ871" s="17">
        <v>7.9358868158727804E-3</v>
      </c>
      <c r="BK871" s="17">
        <v>2.3275442154201902E-2</v>
      </c>
      <c r="BL871" s="17">
        <v>4.1337391095320697E-2</v>
      </c>
      <c r="BM871" s="17">
        <v>2.61035903385387E-2</v>
      </c>
      <c r="BN871" s="17"/>
      <c r="BO871" s="17">
        <v>8.3347683219556802E-3</v>
      </c>
      <c r="BP871" s="17">
        <v>1.6286192727994499E-2</v>
      </c>
      <c r="BQ871" s="17">
        <v>2.6647033314297901E-2</v>
      </c>
      <c r="BR871" s="17">
        <v>3.2823620615837899E-2</v>
      </c>
      <c r="BS871" s="17">
        <v>2.72451523711147E-2</v>
      </c>
      <c r="BT871" s="17">
        <v>1.04258252289569E-2</v>
      </c>
      <c r="BU871" s="17"/>
      <c r="BV871" s="17">
        <v>9.5911201020771695E-3</v>
      </c>
      <c r="BW871" s="17">
        <v>4.8658768200424297E-3</v>
      </c>
      <c r="BX871" s="17"/>
      <c r="BY871" s="17">
        <v>1.02023002897872E-2</v>
      </c>
      <c r="BZ871" s="17"/>
      <c r="CA871" s="17">
        <v>9.9936950591534603E-3</v>
      </c>
      <c r="CB871" s="17"/>
      <c r="CC871" s="17">
        <v>9.2146599162225996E-3</v>
      </c>
    </row>
    <row r="872" spans="2:81" x14ac:dyDescent="0.3">
      <c r="B872" t="s">
        <v>92</v>
      </c>
      <c r="C872" s="17">
        <v>2.5027576793827899E-2</v>
      </c>
      <c r="D872" s="17">
        <v>1.6154841194017899E-2</v>
      </c>
      <c r="E872" s="17">
        <v>3.3789763184208899E-2</v>
      </c>
      <c r="F872" s="17"/>
      <c r="G872" s="17">
        <v>2.1258670512536201E-2</v>
      </c>
      <c r="H872" s="17">
        <v>2.97657978617735E-2</v>
      </c>
      <c r="I872" s="17">
        <v>1.58077247920211E-2</v>
      </c>
      <c r="J872" s="17">
        <v>2.2768968685506801E-2</v>
      </c>
      <c r="K872" s="17">
        <v>1.7121537939266199E-2</v>
      </c>
      <c r="L872" s="17">
        <v>3.8288512029807403E-2</v>
      </c>
      <c r="M872" s="17"/>
      <c r="N872" s="17">
        <v>2.20268867441238E-2</v>
      </c>
      <c r="O872" s="17">
        <v>2.74227065818398E-2</v>
      </c>
      <c r="P872" s="17">
        <v>1.7754633149593999E-2</v>
      </c>
      <c r="Q872" s="17">
        <v>3.2378852329208903E-2</v>
      </c>
      <c r="R872" s="17"/>
      <c r="S872" s="17">
        <v>1.8123139593295801E-2</v>
      </c>
      <c r="T872" s="17">
        <v>1.3556147205377201E-2</v>
      </c>
      <c r="U872" s="17">
        <v>2.48343190617328E-2</v>
      </c>
      <c r="V872" s="17">
        <v>3.41760945084034E-2</v>
      </c>
      <c r="W872" s="17">
        <v>2.0233213333124101E-2</v>
      </c>
      <c r="X872" s="17">
        <v>3.7663216121288902E-2</v>
      </c>
      <c r="Y872" s="17">
        <v>1.95074210043325E-2</v>
      </c>
      <c r="Z872" s="17">
        <v>5.4083673552160198E-2</v>
      </c>
      <c r="AA872" s="17">
        <v>3.1182504593718598E-2</v>
      </c>
      <c r="AB872" s="17">
        <v>5.0625063800997802E-3</v>
      </c>
      <c r="AC872" s="17">
        <v>1.68537143092636E-2</v>
      </c>
      <c r="AD872" s="17">
        <v>8.0503045154559194E-2</v>
      </c>
      <c r="AE872" s="17"/>
      <c r="AF872" s="17">
        <v>0</v>
      </c>
      <c r="AG872" s="17">
        <v>2.1200661154170599E-2</v>
      </c>
      <c r="AH872" s="17">
        <v>5.0755770564744299E-2</v>
      </c>
      <c r="AI872" s="17">
        <v>5.8382644197644003E-2</v>
      </c>
      <c r="AJ872" s="17">
        <v>2.66887166142886E-2</v>
      </c>
      <c r="AK872" s="17">
        <v>2.1727881114362101E-2</v>
      </c>
      <c r="AL872" s="17">
        <v>1.9872276403621301E-2</v>
      </c>
      <c r="AM872" s="17">
        <v>4.6206881897301898E-2</v>
      </c>
      <c r="AN872" s="17">
        <v>1.5234479778323101E-2</v>
      </c>
      <c r="AO872" s="17">
        <v>1.7410905116863301E-2</v>
      </c>
      <c r="AP872" s="17">
        <v>1.28124653534092E-2</v>
      </c>
      <c r="AQ872" s="17">
        <v>8.5945997220862602E-3</v>
      </c>
      <c r="AR872" s="17">
        <v>9.0898365868578301E-3</v>
      </c>
      <c r="AS872" s="17">
        <v>0</v>
      </c>
      <c r="AT872" s="17">
        <v>1.6152939091122899E-2</v>
      </c>
      <c r="AU872" s="17">
        <v>0</v>
      </c>
      <c r="AV872" s="17"/>
      <c r="AW872" s="17">
        <v>2.2911619213313E-2</v>
      </c>
      <c r="AX872" s="17">
        <v>2.8285439346332E-2</v>
      </c>
      <c r="AY872" s="17"/>
      <c r="AZ872" s="17">
        <v>3.84072972095627E-2</v>
      </c>
      <c r="BA872" s="17">
        <v>2.20476364815471E-2</v>
      </c>
      <c r="BB872" s="17"/>
      <c r="BC872" s="17">
        <v>2.3026791254049502E-2</v>
      </c>
      <c r="BD872" s="17">
        <v>2.6879603501802199E-2</v>
      </c>
      <c r="BE872" s="17"/>
      <c r="BF872" s="17">
        <v>7.7990614675605297E-3</v>
      </c>
      <c r="BG872" s="17">
        <v>2.6412020411837201E-2</v>
      </c>
      <c r="BH872" s="17"/>
      <c r="BI872" s="17">
        <v>1.9058115562501698E-2</v>
      </c>
      <c r="BJ872" s="17">
        <v>8.3099276394725894E-3</v>
      </c>
      <c r="BK872" s="17">
        <v>1.6283664300259699E-2</v>
      </c>
      <c r="BL872" s="17">
        <v>1.7909899270238901E-2</v>
      </c>
      <c r="BM872" s="17">
        <v>2.7663063472641601E-2</v>
      </c>
      <c r="BN872" s="17"/>
      <c r="BO872" s="17">
        <v>1.43512458253519E-2</v>
      </c>
      <c r="BP872" s="17">
        <v>1.2949778175645601E-2</v>
      </c>
      <c r="BQ872" s="17">
        <v>9.7191776401326507E-3</v>
      </c>
      <c r="BR872" s="17">
        <v>1.9870151573265899E-2</v>
      </c>
      <c r="BS872" s="17">
        <v>2.1625405599121902E-2</v>
      </c>
      <c r="BT872" s="17">
        <v>7.4164871156434595E-2</v>
      </c>
      <c r="BU872" s="17"/>
      <c r="BV872" s="17">
        <v>8.7271129754331097E-3</v>
      </c>
      <c r="BW872" s="17">
        <v>7.5361616922872297E-3</v>
      </c>
      <c r="BX872" s="17"/>
      <c r="BY872" s="17">
        <v>8.4188992351139896E-3</v>
      </c>
      <c r="BZ872" s="17"/>
      <c r="CA872" s="17">
        <v>6.04501349267496E-3</v>
      </c>
      <c r="CB872" s="17"/>
      <c r="CC872" s="17">
        <v>8.1601732032574193E-3</v>
      </c>
    </row>
    <row r="873" spans="2:81" x14ac:dyDescent="0.3">
      <c r="B873" t="s">
        <v>192</v>
      </c>
      <c r="C873" s="17">
        <v>0.70226798188775597</v>
      </c>
      <c r="D873" s="17">
        <v>0.69850539628014297</v>
      </c>
      <c r="E873" s="17">
        <v>0.70476751001545701</v>
      </c>
      <c r="F873" s="17"/>
      <c r="G873" s="17">
        <v>0.7822141988754</v>
      </c>
      <c r="H873" s="17">
        <v>0.762152097415012</v>
      </c>
      <c r="I873" s="17">
        <v>0.75491722677878204</v>
      </c>
      <c r="J873" s="17">
        <v>0.71474718723942099</v>
      </c>
      <c r="K873" s="17">
        <v>0.63476984736114495</v>
      </c>
      <c r="L873" s="17">
        <v>0.59269506527378402</v>
      </c>
      <c r="M873" s="17"/>
      <c r="N873" s="17">
        <v>0.69978890942174998</v>
      </c>
      <c r="O873" s="17">
        <v>0.699499337864673</v>
      </c>
      <c r="P873" s="17">
        <v>0.70943235590167997</v>
      </c>
      <c r="Q873" s="17">
        <v>0.70093596373972999</v>
      </c>
      <c r="R873" s="17"/>
      <c r="S873" s="17">
        <v>0.75707782318858696</v>
      </c>
      <c r="T873" s="17">
        <v>0.66065182805255696</v>
      </c>
      <c r="U873" s="17">
        <v>0.71412797511955595</v>
      </c>
      <c r="V873" s="17">
        <v>0.64744276386956001</v>
      </c>
      <c r="W873" s="17">
        <v>0.690377764637922</v>
      </c>
      <c r="X873" s="17">
        <v>0.70662056793975503</v>
      </c>
      <c r="Y873" s="17">
        <v>0.689414384403224</v>
      </c>
      <c r="Z873" s="17">
        <v>0.74228513043747602</v>
      </c>
      <c r="AA873" s="17">
        <v>0.71381974927935599</v>
      </c>
      <c r="AB873" s="17">
        <v>0.70273142200088601</v>
      </c>
      <c r="AC873" s="17">
        <v>0.70840871567048302</v>
      </c>
      <c r="AD873" s="17">
        <v>0.70174998097435803</v>
      </c>
      <c r="AE873" s="17"/>
      <c r="AF873" s="17">
        <v>0.89557681873807404</v>
      </c>
      <c r="AG873" s="17">
        <v>0.72568105072719202</v>
      </c>
      <c r="AH873" s="17">
        <v>0.715678712747983</v>
      </c>
      <c r="AI873" s="17">
        <v>0.68860234310656099</v>
      </c>
      <c r="AJ873" s="17">
        <v>0.69920721811916597</v>
      </c>
      <c r="AK873" s="17">
        <v>0.67146726858625505</v>
      </c>
      <c r="AL873" s="17">
        <v>0.73676703083775097</v>
      </c>
      <c r="AM873" s="17">
        <v>0.69024785840653002</v>
      </c>
      <c r="AN873" s="17">
        <v>0.69744582686614898</v>
      </c>
      <c r="AO873" s="17">
        <v>0.68467833839741499</v>
      </c>
      <c r="AP873" s="17">
        <v>0.72161900783397603</v>
      </c>
      <c r="AQ873" s="17">
        <v>0.72515276447881405</v>
      </c>
      <c r="AR873" s="17">
        <v>0.67334448746165099</v>
      </c>
      <c r="AS873" s="17">
        <v>0.71877223718057004</v>
      </c>
      <c r="AT873" s="17">
        <v>0.69176643838167395</v>
      </c>
      <c r="AU873" s="17">
        <v>0.82571020897784497</v>
      </c>
      <c r="AV873" s="17"/>
      <c r="AW873" s="17">
        <v>0.72962408711133597</v>
      </c>
      <c r="AX873" s="17">
        <v>0.661392281759422</v>
      </c>
      <c r="AY873" s="17"/>
      <c r="AZ873" s="17">
        <v>0.77797862264150697</v>
      </c>
      <c r="BA873" s="17">
        <v>0.68540565715745805</v>
      </c>
      <c r="BB873" s="17"/>
      <c r="BC873" s="17">
        <v>0.76525882456769001</v>
      </c>
      <c r="BD873" s="17">
        <v>0.65767564501945497</v>
      </c>
      <c r="BE873" s="17"/>
      <c r="BF873" s="17">
        <v>0.75921462910399895</v>
      </c>
      <c r="BG873" s="17">
        <v>0.69769188111455904</v>
      </c>
      <c r="BH873" s="17"/>
      <c r="BI873" s="17">
        <v>0.59565571503438097</v>
      </c>
      <c r="BJ873" s="17">
        <v>0.82098342688232195</v>
      </c>
      <c r="BK873" s="17">
        <v>0.71542927768626696</v>
      </c>
      <c r="BL873" s="17">
        <v>0.61290773830287204</v>
      </c>
      <c r="BM873" s="17">
        <v>0.73271156685257299</v>
      </c>
      <c r="BN873" s="17"/>
      <c r="BO873" s="17">
        <v>0.82742701357841797</v>
      </c>
      <c r="BP873" s="17">
        <v>0.65340022758206395</v>
      </c>
      <c r="BQ873" s="17">
        <v>0.72747249288732796</v>
      </c>
      <c r="BR873" s="17">
        <v>0.64003440955856095</v>
      </c>
      <c r="BS873" s="17">
        <v>0.76533441031133898</v>
      </c>
      <c r="BT873" s="17">
        <v>0.602038939332322</v>
      </c>
      <c r="BU873" s="17"/>
      <c r="BV873" s="17">
        <v>0.83825770010629097</v>
      </c>
      <c r="BW873" s="17">
        <v>0.78894432284164695</v>
      </c>
      <c r="BX873" s="17"/>
      <c r="BY873" s="17">
        <v>0.819812374488746</v>
      </c>
      <c r="BZ873" s="17"/>
      <c r="CA873" s="17">
        <v>0.846505260122007</v>
      </c>
      <c r="CB873" s="17"/>
      <c r="CC873" s="17">
        <v>0.84552967031284598</v>
      </c>
    </row>
    <row r="874" spans="2:81" x14ac:dyDescent="0.3">
      <c r="B874" t="s">
        <v>193</v>
      </c>
      <c r="C874" s="17">
        <v>8.0870252821034494E-2</v>
      </c>
      <c r="D874" s="17">
        <v>8.4884745779813003E-2</v>
      </c>
      <c r="E874" s="17">
        <v>7.7269410649342105E-2</v>
      </c>
      <c r="F874" s="17"/>
      <c r="G874" s="17">
        <v>3.7089143375574202E-2</v>
      </c>
      <c r="H874" s="17">
        <v>5.7898156863184502E-2</v>
      </c>
      <c r="I874" s="17">
        <v>6.4972585312565903E-2</v>
      </c>
      <c r="J874" s="17">
        <v>8.1004747250657996E-2</v>
      </c>
      <c r="K874" s="17">
        <v>0.112294356126955</v>
      </c>
      <c r="L874" s="17">
        <v>0.12048182049489201</v>
      </c>
      <c r="M874" s="17"/>
      <c r="N874" s="17">
        <v>7.7969943198995903E-2</v>
      </c>
      <c r="O874" s="17">
        <v>6.9617299656529699E-2</v>
      </c>
      <c r="P874" s="17">
        <v>9.6309466218495607E-2</v>
      </c>
      <c r="Q874" s="17">
        <v>8.0964484693909405E-2</v>
      </c>
      <c r="R874" s="17"/>
      <c r="S874" s="17">
        <v>6.08442609933732E-2</v>
      </c>
      <c r="T874" s="17">
        <v>9.6568443029711695E-2</v>
      </c>
      <c r="U874" s="17">
        <v>8.2280561688885603E-2</v>
      </c>
      <c r="V874" s="17">
        <v>0.135659987884788</v>
      </c>
      <c r="W874" s="17">
        <v>0.13343155053717101</v>
      </c>
      <c r="X874" s="17">
        <v>6.1911220839586598E-2</v>
      </c>
      <c r="Y874" s="17">
        <v>7.3669393925764395E-2</v>
      </c>
      <c r="Z874" s="17">
        <v>7.9449589949456695E-2</v>
      </c>
      <c r="AA874" s="17">
        <v>6.4618753491136993E-2</v>
      </c>
      <c r="AB874" s="17">
        <v>6.2365698680747601E-2</v>
      </c>
      <c r="AC874" s="17">
        <v>5.1059622105219603E-2</v>
      </c>
      <c r="AD874" s="17">
        <v>5.84377470977792E-2</v>
      </c>
      <c r="AE874" s="17"/>
      <c r="AF874" s="17">
        <v>0.104423181261926</v>
      </c>
      <c r="AG874" s="17">
        <v>6.3965675053944807E-2</v>
      </c>
      <c r="AH874" s="17">
        <v>5.5467913768270302E-2</v>
      </c>
      <c r="AI874" s="17">
        <v>7.0425331552836298E-2</v>
      </c>
      <c r="AJ874" s="17">
        <v>8.5709228907830601E-2</v>
      </c>
      <c r="AK874" s="17">
        <v>9.8690227774838296E-2</v>
      </c>
      <c r="AL874" s="17">
        <v>5.9929125713501501E-2</v>
      </c>
      <c r="AM874" s="17">
        <v>7.5215845462655598E-2</v>
      </c>
      <c r="AN874" s="17">
        <v>0.121286152405724</v>
      </c>
      <c r="AO874" s="17">
        <v>9.0587373788612799E-2</v>
      </c>
      <c r="AP874" s="17">
        <v>6.0140462351095998E-2</v>
      </c>
      <c r="AQ874" s="17">
        <v>9.5677984640054003E-2</v>
      </c>
      <c r="AR874" s="17">
        <v>6.4167780729719195E-2</v>
      </c>
      <c r="AS874" s="17">
        <v>4.5142106229489602E-2</v>
      </c>
      <c r="AT874" s="17">
        <v>0.12832790206811201</v>
      </c>
      <c r="AU874" s="17">
        <v>7.1988529803860099E-2</v>
      </c>
      <c r="AV874" s="17"/>
      <c r="AW874" s="17">
        <v>6.2295060064259403E-2</v>
      </c>
      <c r="AX874" s="17">
        <v>0.107404845205158</v>
      </c>
      <c r="AY874" s="17"/>
      <c r="AZ874" s="17">
        <v>4.9210336308490601E-2</v>
      </c>
      <c r="BA874" s="17">
        <v>8.7921570678784505E-2</v>
      </c>
      <c r="BB874" s="17"/>
      <c r="BC874" s="17">
        <v>5.8939571847118302E-2</v>
      </c>
      <c r="BD874" s="17">
        <v>9.5902098561676904E-2</v>
      </c>
      <c r="BE874" s="17"/>
      <c r="BF874" s="17">
        <v>1.92161765678708E-2</v>
      </c>
      <c r="BG874" s="17">
        <v>8.5824631696782006E-2</v>
      </c>
      <c r="BH874" s="17"/>
      <c r="BI874" s="17">
        <v>0.12746228708983701</v>
      </c>
      <c r="BJ874" s="17">
        <v>3.5196872794510399E-2</v>
      </c>
      <c r="BK874" s="17">
        <v>9.5623415510556503E-2</v>
      </c>
      <c r="BL874" s="17">
        <v>0.12645920393414201</v>
      </c>
      <c r="BM874" s="17">
        <v>6.6531512142621499E-2</v>
      </c>
      <c r="BN874" s="17"/>
      <c r="BO874" s="17">
        <v>3.5498297277785397E-2</v>
      </c>
      <c r="BP874" s="17">
        <v>0.117519787926065</v>
      </c>
      <c r="BQ874" s="17">
        <v>8.7671400928830995E-2</v>
      </c>
      <c r="BR874" s="17">
        <v>0.11206538234827</v>
      </c>
      <c r="BS874" s="17">
        <v>4.4403831375739201E-2</v>
      </c>
      <c r="BT874" s="17">
        <v>6.2852524496522497E-2</v>
      </c>
      <c r="BU874" s="17"/>
      <c r="BV874" s="17">
        <v>3.3535112363351598E-2</v>
      </c>
      <c r="BW874" s="17">
        <v>3.82789888786009E-2</v>
      </c>
      <c r="BX874" s="17"/>
      <c r="BY874" s="17">
        <v>3.2680529476713099E-2</v>
      </c>
      <c r="BZ874" s="17"/>
      <c r="CA874" s="17">
        <v>3.8593506634670302E-2</v>
      </c>
      <c r="CB874" s="17"/>
      <c r="CC874" s="17">
        <v>3.9814388241079503E-2</v>
      </c>
    </row>
    <row r="875" spans="2:81" x14ac:dyDescent="0.3">
      <c r="B875" t="s">
        <v>194</v>
      </c>
      <c r="C875" s="17">
        <v>0.62139772906672097</v>
      </c>
      <c r="D875" s="17">
        <v>0.61362065050032999</v>
      </c>
      <c r="E875" s="17">
        <v>0.627498099366115</v>
      </c>
      <c r="F875" s="17"/>
      <c r="G875" s="17">
        <v>0.74512505549982599</v>
      </c>
      <c r="H875" s="17">
        <v>0.70425394055182799</v>
      </c>
      <c r="I875" s="17">
        <v>0.68994464146621703</v>
      </c>
      <c r="J875" s="17">
        <v>0.63374243998876301</v>
      </c>
      <c r="K875" s="17">
        <v>0.52247549123419001</v>
      </c>
      <c r="L875" s="17">
        <v>0.47221324477889198</v>
      </c>
      <c r="M875" s="17"/>
      <c r="N875" s="17">
        <v>0.62181896622275401</v>
      </c>
      <c r="O875" s="17">
        <v>0.62988203820814304</v>
      </c>
      <c r="P875" s="17">
        <v>0.61312288968318396</v>
      </c>
      <c r="Q875" s="17">
        <v>0.61997147904582095</v>
      </c>
      <c r="R875" s="17"/>
      <c r="S875" s="17">
        <v>0.69623356219521304</v>
      </c>
      <c r="T875" s="17">
        <v>0.56408338502284605</v>
      </c>
      <c r="U875" s="17">
        <v>0.63184741343066997</v>
      </c>
      <c r="V875" s="17">
        <v>0.51178277598477195</v>
      </c>
      <c r="W875" s="17">
        <v>0.55694621410075096</v>
      </c>
      <c r="X875" s="17">
        <v>0.64470934710016903</v>
      </c>
      <c r="Y875" s="17">
        <v>0.61574499047745901</v>
      </c>
      <c r="Z875" s="17">
        <v>0.66283554048801896</v>
      </c>
      <c r="AA875" s="17">
        <v>0.64920099578821899</v>
      </c>
      <c r="AB875" s="17">
        <v>0.64036572332013897</v>
      </c>
      <c r="AC875" s="17">
        <v>0.65734909356526305</v>
      </c>
      <c r="AD875" s="17">
        <v>0.64331223387657899</v>
      </c>
      <c r="AE875" s="17"/>
      <c r="AF875" s="17">
        <v>0.79115363747614897</v>
      </c>
      <c r="AG875" s="17">
        <v>0.66171537567324701</v>
      </c>
      <c r="AH875" s="17">
        <v>0.66021079897971202</v>
      </c>
      <c r="AI875" s="17">
        <v>0.61817701155372395</v>
      </c>
      <c r="AJ875" s="17">
        <v>0.61349798921133603</v>
      </c>
      <c r="AK875" s="17">
        <v>0.572777040811417</v>
      </c>
      <c r="AL875" s="17">
        <v>0.67683790512425002</v>
      </c>
      <c r="AM875" s="17">
        <v>0.61503201294387499</v>
      </c>
      <c r="AN875" s="17">
        <v>0.57615967446042504</v>
      </c>
      <c r="AO875" s="17">
        <v>0.59409096460880195</v>
      </c>
      <c r="AP875" s="17">
        <v>0.66147854548287999</v>
      </c>
      <c r="AQ875" s="17">
        <v>0.62947477983875999</v>
      </c>
      <c r="AR875" s="17">
        <v>0.60917670673193203</v>
      </c>
      <c r="AS875" s="17">
        <v>0.67363013095108004</v>
      </c>
      <c r="AT875" s="17">
        <v>0.563438536313562</v>
      </c>
      <c r="AU875" s="17">
        <v>0.75372167917398403</v>
      </c>
      <c r="AV875" s="17"/>
      <c r="AW875" s="17">
        <v>0.66732902704707597</v>
      </c>
      <c r="AX875" s="17">
        <v>0.55398743655426497</v>
      </c>
      <c r="AY875" s="17"/>
      <c r="AZ875" s="17">
        <v>0.72876828633301605</v>
      </c>
      <c r="BA875" s="17">
        <v>0.59748408647867401</v>
      </c>
      <c r="BB875" s="17"/>
      <c r="BC875" s="17">
        <v>0.70631925272057206</v>
      </c>
      <c r="BD875" s="17">
        <v>0.56177354645777799</v>
      </c>
      <c r="BE875" s="17"/>
      <c r="BF875" s="17">
        <v>0.73999845253612795</v>
      </c>
      <c r="BG875" s="17">
        <v>0.61186724941777704</v>
      </c>
      <c r="BH875" s="17"/>
      <c r="BI875" s="17">
        <v>0.46819342794454399</v>
      </c>
      <c r="BJ875" s="17">
        <v>0.78578655408781195</v>
      </c>
      <c r="BK875" s="17">
        <v>0.61980586217571099</v>
      </c>
      <c r="BL875" s="17">
        <v>0.48644853436872998</v>
      </c>
      <c r="BM875" s="17">
        <v>0.66618005470995201</v>
      </c>
      <c r="BN875" s="17"/>
      <c r="BO875" s="17">
        <v>0.791928716300632</v>
      </c>
      <c r="BP875" s="17">
        <v>0.53588043965599896</v>
      </c>
      <c r="BQ875" s="17">
        <v>0.63980109195849699</v>
      </c>
      <c r="BR875" s="17">
        <v>0.52796902721029004</v>
      </c>
      <c r="BS875" s="17">
        <v>0.72093057893559997</v>
      </c>
      <c r="BT875" s="17">
        <v>0.53918641483579999</v>
      </c>
      <c r="BU875" s="17"/>
      <c r="BV875" s="17">
        <v>0.80472258774294003</v>
      </c>
      <c r="BW875" s="17">
        <v>0.75066533396304602</v>
      </c>
      <c r="BX875" s="17"/>
      <c r="BY875" s="17">
        <v>0.78713184501203304</v>
      </c>
      <c r="BZ875" s="17"/>
      <c r="CA875" s="17">
        <v>0.80791175348733701</v>
      </c>
      <c r="CB875" s="17"/>
      <c r="CC875" s="17">
        <v>0.80571528207176701</v>
      </c>
    </row>
    <row r="876" spans="2:81" x14ac:dyDescent="0.3">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c r="CB876" s="17"/>
      <c r="CC876" s="17"/>
    </row>
    <row r="877" spans="2:81" x14ac:dyDescent="0.3">
      <c r="B877" s="6" t="s">
        <v>177</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c r="CB877" s="17"/>
      <c r="CC877" s="17"/>
    </row>
    <row r="878" spans="2:81" x14ac:dyDescent="0.3">
      <c r="B878" s="24" t="s">
        <v>94</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row>
    <row r="879" spans="2:81" x14ac:dyDescent="0.3">
      <c r="B879" t="s">
        <v>340</v>
      </c>
      <c r="C879" s="17">
        <v>0.19601746584624199</v>
      </c>
      <c r="D879" s="17">
        <v>0.23434713447217101</v>
      </c>
      <c r="E879" s="17">
        <v>0.159364934868238</v>
      </c>
      <c r="F879" s="17"/>
      <c r="G879" s="17">
        <v>0.17288727370824</v>
      </c>
      <c r="H879" s="17">
        <v>0.17724284677792601</v>
      </c>
      <c r="I879" s="17">
        <v>0.19236329204684599</v>
      </c>
      <c r="J879" s="17">
        <v>0.17590756768973201</v>
      </c>
      <c r="K879" s="17">
        <v>0.22252302704033</v>
      </c>
      <c r="L879" s="17">
        <v>0.22820858587127699</v>
      </c>
      <c r="M879" s="17"/>
      <c r="N879" s="17">
        <v>0.21226000464109501</v>
      </c>
      <c r="O879" s="17">
        <v>0.168563362245297</v>
      </c>
      <c r="P879" s="17">
        <v>0.23418225394869999</v>
      </c>
      <c r="Q879" s="17">
        <v>0.173203771624413</v>
      </c>
      <c r="R879" s="17"/>
      <c r="S879" s="17">
        <v>0.18144506376448899</v>
      </c>
      <c r="T879" s="17">
        <v>0.227220291488719</v>
      </c>
      <c r="U879" s="17">
        <v>0.18839809837445301</v>
      </c>
      <c r="V879" s="17">
        <v>0.28272750844625399</v>
      </c>
      <c r="W879" s="17">
        <v>0.19184895625516801</v>
      </c>
      <c r="X879" s="17">
        <v>0.170014068128199</v>
      </c>
      <c r="Y879" s="17">
        <v>0.18450022157979001</v>
      </c>
      <c r="Z879" s="17">
        <v>0.17294408537699199</v>
      </c>
      <c r="AA879" s="17">
        <v>0.16708053533070399</v>
      </c>
      <c r="AB879" s="17">
        <v>0.143728699167878</v>
      </c>
      <c r="AC879" s="17">
        <v>0.23086508732500599</v>
      </c>
      <c r="AD879" s="17">
        <v>0.24348868608634</v>
      </c>
      <c r="AE879" s="17"/>
      <c r="AF879" s="17">
        <v>0.104423181261926</v>
      </c>
      <c r="AG879" s="17">
        <v>0.162254906095951</v>
      </c>
      <c r="AH879" s="17">
        <v>0.17108714375585601</v>
      </c>
      <c r="AI879" s="17">
        <v>0.183097204197296</v>
      </c>
      <c r="AJ879" s="17">
        <v>0.140371102006247</v>
      </c>
      <c r="AK879" s="17">
        <v>0.22194648645218401</v>
      </c>
      <c r="AL879" s="17">
        <v>0.21732114469759001</v>
      </c>
      <c r="AM879" s="17">
        <v>0.21456776709715999</v>
      </c>
      <c r="AN879" s="17">
        <v>0.24417999195988899</v>
      </c>
      <c r="AO879" s="17">
        <v>0.20584008692594299</v>
      </c>
      <c r="AP879" s="17">
        <v>0.204942611578841</v>
      </c>
      <c r="AQ879" s="17">
        <v>0.17560109894274201</v>
      </c>
      <c r="AR879" s="17">
        <v>0.17863681919785099</v>
      </c>
      <c r="AS879" s="17">
        <v>0.25169380004162101</v>
      </c>
      <c r="AT879" s="17">
        <v>0.33087830364903398</v>
      </c>
      <c r="AU879" s="17">
        <v>0.11806975977492599</v>
      </c>
      <c r="AV879" s="17"/>
      <c r="AW879" s="17">
        <v>0.18129431395444501</v>
      </c>
      <c r="AX879" s="17">
        <v>0.217789482919342</v>
      </c>
      <c r="AY879" s="17"/>
      <c r="AZ879" s="17">
        <v>0.17630302527557301</v>
      </c>
      <c r="BA879" s="17">
        <v>0.20040827928368299</v>
      </c>
      <c r="BB879" s="17"/>
      <c r="BC879" s="17">
        <v>0.15987977811676801</v>
      </c>
      <c r="BD879" s="17">
        <v>0.22068538334982199</v>
      </c>
      <c r="BE879" s="17"/>
      <c r="BF879" s="17">
        <v>0.15485819307354201</v>
      </c>
      <c r="BG879" s="17">
        <v>0.19932492974739399</v>
      </c>
      <c r="BH879" s="17"/>
      <c r="BI879" s="17">
        <v>0.271883639725301</v>
      </c>
      <c r="BJ879" s="17">
        <v>0.13379407777051899</v>
      </c>
      <c r="BK879" s="17">
        <v>0.17421652100242899</v>
      </c>
      <c r="BL879" s="17">
        <v>0.31658646951337399</v>
      </c>
      <c r="BM879" s="17">
        <v>0.197643789902608</v>
      </c>
      <c r="BN879" s="17"/>
      <c r="BO879" s="17">
        <v>0.14392335431155601</v>
      </c>
      <c r="BP879" s="17">
        <v>0.25830775090138702</v>
      </c>
      <c r="BQ879" s="17">
        <v>0.171824585715948</v>
      </c>
      <c r="BR879" s="17">
        <v>0.28655977046130898</v>
      </c>
      <c r="BS879" s="17">
        <v>0.16383594320268799</v>
      </c>
      <c r="BT879" s="17">
        <v>0.10236133761657799</v>
      </c>
      <c r="BU879" s="17"/>
      <c r="BV879" s="17">
        <v>0.13800315223795101</v>
      </c>
      <c r="BW879" s="17">
        <v>0.12598738321216901</v>
      </c>
      <c r="BX879" s="17"/>
      <c r="BY879" s="17">
        <v>0.16509034839357101</v>
      </c>
      <c r="BZ879" s="17"/>
      <c r="CA879" s="17">
        <v>0.133738425284393</v>
      </c>
      <c r="CB879" s="17"/>
      <c r="CC879" s="17">
        <v>0.120127875081618</v>
      </c>
    </row>
    <row r="880" spans="2:81" x14ac:dyDescent="0.3">
      <c r="B880" t="s">
        <v>341</v>
      </c>
      <c r="C880" s="17">
        <v>0.71270222395170801</v>
      </c>
      <c r="D880" s="17">
        <v>0.69643923514181505</v>
      </c>
      <c r="E880" s="17">
        <v>0.72744848850214305</v>
      </c>
      <c r="F880" s="17"/>
      <c r="G880" s="17">
        <v>0.72784658360968801</v>
      </c>
      <c r="H880" s="17">
        <v>0.751367772988352</v>
      </c>
      <c r="I880" s="17">
        <v>0.74712003156106099</v>
      </c>
      <c r="J880" s="17">
        <v>0.73824675507989101</v>
      </c>
      <c r="K880" s="17">
        <v>0.66705822500313094</v>
      </c>
      <c r="L880" s="17">
        <v>0.65317404016189295</v>
      </c>
      <c r="M880" s="17"/>
      <c r="N880" s="17">
        <v>0.70152091263165595</v>
      </c>
      <c r="O880" s="17">
        <v>0.73308706684533897</v>
      </c>
      <c r="P880" s="17">
        <v>0.687852876140019</v>
      </c>
      <c r="Q880" s="17">
        <v>0.72495250607657102</v>
      </c>
      <c r="R880" s="17"/>
      <c r="S880" s="17">
        <v>0.75478609078201397</v>
      </c>
      <c r="T880" s="17">
        <v>0.65505112001508403</v>
      </c>
      <c r="U880" s="17">
        <v>0.712270648288581</v>
      </c>
      <c r="V880" s="17">
        <v>0.64099500013321398</v>
      </c>
      <c r="W880" s="17">
        <v>0.71752763717620605</v>
      </c>
      <c r="X880" s="17">
        <v>0.70537335509979004</v>
      </c>
      <c r="Y880" s="17">
        <v>0.70417740876453505</v>
      </c>
      <c r="Z880" s="17">
        <v>0.78581483824263298</v>
      </c>
      <c r="AA880" s="17">
        <v>0.75696649875245903</v>
      </c>
      <c r="AB880" s="17">
        <v>0.75917808648627505</v>
      </c>
      <c r="AC880" s="17">
        <v>0.667366060750615</v>
      </c>
      <c r="AD880" s="17">
        <v>0.69243401782090597</v>
      </c>
      <c r="AE880" s="17"/>
      <c r="AF880" s="17">
        <v>0.79180963162027396</v>
      </c>
      <c r="AG880" s="17">
        <v>0.71351736082671402</v>
      </c>
      <c r="AH880" s="17">
        <v>0.69207760757038805</v>
      </c>
      <c r="AI880" s="17">
        <v>0.68606609655043804</v>
      </c>
      <c r="AJ880" s="17">
        <v>0.79895789576887599</v>
      </c>
      <c r="AK880" s="17">
        <v>0.72153263157807701</v>
      </c>
      <c r="AL880" s="17">
        <v>0.64707414890830095</v>
      </c>
      <c r="AM880" s="17">
        <v>0.70978026782594095</v>
      </c>
      <c r="AN880" s="17">
        <v>0.68652737070343495</v>
      </c>
      <c r="AO880" s="17">
        <v>0.73278635445324902</v>
      </c>
      <c r="AP880" s="17">
        <v>0.730189099004936</v>
      </c>
      <c r="AQ880" s="17">
        <v>0.73868909886113598</v>
      </c>
      <c r="AR880" s="17">
        <v>0.75276885990668696</v>
      </c>
      <c r="AS880" s="17">
        <v>0.66775118104329001</v>
      </c>
      <c r="AT880" s="17">
        <v>0.592686956524762</v>
      </c>
      <c r="AU880" s="17">
        <v>0.84331195447988005</v>
      </c>
      <c r="AV880" s="17"/>
      <c r="AW880" s="17">
        <v>0.73182016319968302</v>
      </c>
      <c r="AX880" s="17">
        <v>0.68523837877993299</v>
      </c>
      <c r="AY880" s="17"/>
      <c r="AZ880" s="17">
        <v>0.743152976462777</v>
      </c>
      <c r="BA880" s="17">
        <v>0.70592021191203103</v>
      </c>
      <c r="BB880" s="17"/>
      <c r="BC880" s="17">
        <v>0.76496061836900897</v>
      </c>
      <c r="BD880" s="17">
        <v>0.67614007274047805</v>
      </c>
      <c r="BE880" s="17"/>
      <c r="BF880" s="17">
        <v>0.76982573914486296</v>
      </c>
      <c r="BG880" s="17">
        <v>0.70811191047722899</v>
      </c>
      <c r="BH880" s="17"/>
      <c r="BI880" s="17">
        <v>0.611182446474966</v>
      </c>
      <c r="BJ880" s="17">
        <v>0.81329897977641397</v>
      </c>
      <c r="BK880" s="17">
        <v>0.72990944701361504</v>
      </c>
      <c r="BL880" s="17">
        <v>0.57098404489117405</v>
      </c>
      <c r="BM880" s="17">
        <v>0.75628397427632699</v>
      </c>
      <c r="BN880" s="17"/>
      <c r="BO880" s="17">
        <v>0.81463529772105403</v>
      </c>
      <c r="BP880" s="17">
        <v>0.65945494013696404</v>
      </c>
      <c r="BQ880" s="17">
        <v>0.74787331705530302</v>
      </c>
      <c r="BR880" s="17">
        <v>0.62999040184597899</v>
      </c>
      <c r="BS880" s="17">
        <v>0.75327945952660902</v>
      </c>
      <c r="BT880" s="17">
        <v>0.68370002518400896</v>
      </c>
      <c r="BU880" s="17"/>
      <c r="BV880" s="17">
        <v>0.81674325308771201</v>
      </c>
      <c r="BW880" s="17">
        <v>0.80691078447960196</v>
      </c>
      <c r="BX880" s="17"/>
      <c r="BY880" s="17">
        <v>0.78042301830099903</v>
      </c>
      <c r="BZ880" s="17"/>
      <c r="CA880" s="17">
        <v>0.83756822758261296</v>
      </c>
      <c r="CB880" s="17"/>
      <c r="CC880" s="17">
        <v>0.83468998880642198</v>
      </c>
    </row>
    <row r="881" spans="2:81" x14ac:dyDescent="0.3">
      <c r="B881" t="s">
        <v>124</v>
      </c>
      <c r="C881" s="17">
        <v>9.1280310202049797E-2</v>
      </c>
      <c r="D881" s="17">
        <v>6.9213630386014593E-2</v>
      </c>
      <c r="E881" s="17">
        <v>0.11318657662961901</v>
      </c>
      <c r="F881" s="17"/>
      <c r="G881" s="17">
        <v>9.9266142682071901E-2</v>
      </c>
      <c r="H881" s="17">
        <v>7.1389380233722405E-2</v>
      </c>
      <c r="I881" s="17">
        <v>6.0516676392093099E-2</v>
      </c>
      <c r="J881" s="17">
        <v>8.5845677230377004E-2</v>
      </c>
      <c r="K881" s="17">
        <v>0.110418747956539</v>
      </c>
      <c r="L881" s="17">
        <v>0.11861737396683</v>
      </c>
      <c r="M881" s="17"/>
      <c r="N881" s="17">
        <v>8.6219082727249596E-2</v>
      </c>
      <c r="O881" s="17">
        <v>9.8349570909363901E-2</v>
      </c>
      <c r="P881" s="17">
        <v>7.7964869911281695E-2</v>
      </c>
      <c r="Q881" s="17">
        <v>0.101843722299016</v>
      </c>
      <c r="R881" s="17"/>
      <c r="S881" s="17">
        <v>6.37688454534973E-2</v>
      </c>
      <c r="T881" s="17">
        <v>0.117728588496197</v>
      </c>
      <c r="U881" s="17">
        <v>9.9331253336966102E-2</v>
      </c>
      <c r="V881" s="17">
        <v>7.6277491420532306E-2</v>
      </c>
      <c r="W881" s="17">
        <v>9.0623406568625303E-2</v>
      </c>
      <c r="X881" s="17">
        <v>0.124612576772011</v>
      </c>
      <c r="Y881" s="17">
        <v>0.111322369655675</v>
      </c>
      <c r="Z881" s="17">
        <v>4.1241076380375399E-2</v>
      </c>
      <c r="AA881" s="17">
        <v>7.5952965916837104E-2</v>
      </c>
      <c r="AB881" s="17">
        <v>9.7093214345846807E-2</v>
      </c>
      <c r="AC881" s="17">
        <v>0.101768851924379</v>
      </c>
      <c r="AD881" s="17">
        <v>6.4077296092754601E-2</v>
      </c>
      <c r="AE881" s="17"/>
      <c r="AF881" s="17">
        <v>0.103767187117801</v>
      </c>
      <c r="AG881" s="17">
        <v>0.12422773307733501</v>
      </c>
      <c r="AH881" s="17">
        <v>0.13683524867375599</v>
      </c>
      <c r="AI881" s="17">
        <v>0.13083669925226599</v>
      </c>
      <c r="AJ881" s="17">
        <v>6.0671002224877403E-2</v>
      </c>
      <c r="AK881" s="17">
        <v>5.65208819697385E-2</v>
      </c>
      <c r="AL881" s="17">
        <v>0.13560470639410799</v>
      </c>
      <c r="AM881" s="17">
        <v>7.5651965076899003E-2</v>
      </c>
      <c r="AN881" s="17">
        <v>6.92926373366759E-2</v>
      </c>
      <c r="AO881" s="17">
        <v>6.1373558620808198E-2</v>
      </c>
      <c r="AP881" s="17">
        <v>6.4868289416223399E-2</v>
      </c>
      <c r="AQ881" s="17">
        <v>8.5709802196122398E-2</v>
      </c>
      <c r="AR881" s="17">
        <v>6.8594320895462593E-2</v>
      </c>
      <c r="AS881" s="17">
        <v>8.0555018915089094E-2</v>
      </c>
      <c r="AT881" s="17">
        <v>7.6434739826203704E-2</v>
      </c>
      <c r="AU881" s="17">
        <v>3.8618285745193798E-2</v>
      </c>
      <c r="AV881" s="17"/>
      <c r="AW881" s="17">
        <v>8.6885522845872198E-2</v>
      </c>
      <c r="AX881" s="17">
        <v>9.6972138300724695E-2</v>
      </c>
      <c r="AY881" s="17"/>
      <c r="AZ881" s="17">
        <v>8.0543998261649694E-2</v>
      </c>
      <c r="BA881" s="17">
        <v>9.3671508804286305E-2</v>
      </c>
      <c r="BB881" s="17"/>
      <c r="BC881" s="17">
        <v>7.51596035142236E-2</v>
      </c>
      <c r="BD881" s="17">
        <v>0.1031745439097</v>
      </c>
      <c r="BE881" s="17"/>
      <c r="BF881" s="17">
        <v>7.5316067781594401E-2</v>
      </c>
      <c r="BG881" s="17">
        <v>9.2563159775376394E-2</v>
      </c>
      <c r="BH881" s="17"/>
      <c r="BI881" s="17">
        <v>0.116933913799732</v>
      </c>
      <c r="BJ881" s="17">
        <v>5.29069424530672E-2</v>
      </c>
      <c r="BK881" s="17">
        <v>9.5874031983955693E-2</v>
      </c>
      <c r="BL881" s="17">
        <v>0.112429485595451</v>
      </c>
      <c r="BM881" s="17">
        <v>4.6072235821064997E-2</v>
      </c>
      <c r="BN881" s="17"/>
      <c r="BO881" s="17">
        <v>4.1441347967389901E-2</v>
      </c>
      <c r="BP881" s="17">
        <v>8.2237308961648797E-2</v>
      </c>
      <c r="BQ881" s="17">
        <v>8.0302097228748995E-2</v>
      </c>
      <c r="BR881" s="17">
        <v>8.3449827692711698E-2</v>
      </c>
      <c r="BS881" s="17">
        <v>8.2884597270702895E-2</v>
      </c>
      <c r="BT881" s="17">
        <v>0.213938637199414</v>
      </c>
      <c r="BU881" s="17"/>
      <c r="BV881" s="17">
        <v>4.5253594674336803E-2</v>
      </c>
      <c r="BW881" s="17">
        <v>6.7101832308228804E-2</v>
      </c>
      <c r="BX881" s="17"/>
      <c r="BY881" s="17">
        <v>5.44866333054293E-2</v>
      </c>
      <c r="BZ881" s="17"/>
      <c r="CA881" s="17">
        <v>2.86933471329937E-2</v>
      </c>
      <c r="CB881" s="17"/>
      <c r="CC881" s="17">
        <v>4.5182136111960099E-2</v>
      </c>
    </row>
    <row r="882" spans="2:81" x14ac:dyDescent="0.3">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c r="CC882" s="17"/>
    </row>
    <row r="883" spans="2:81" x14ac:dyDescent="0.3">
      <c r="B883" s="6" t="s">
        <v>345</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row>
    <row r="884" spans="2:81" x14ac:dyDescent="0.3">
      <c r="B884" s="24" t="s">
        <v>94</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row>
    <row r="885" spans="2:81" x14ac:dyDescent="0.3">
      <c r="B885" t="s">
        <v>342</v>
      </c>
      <c r="C885" s="17">
        <v>0.356916382604965</v>
      </c>
      <c r="D885" s="17">
        <v>0.38316024427186901</v>
      </c>
      <c r="E885" s="17">
        <v>0.33269923402581703</v>
      </c>
      <c r="F885" s="17"/>
      <c r="G885" s="17">
        <v>0.33033948101191501</v>
      </c>
      <c r="H885" s="17">
        <v>0.40634598930363203</v>
      </c>
      <c r="I885" s="17">
        <v>0.342205386532213</v>
      </c>
      <c r="J885" s="17">
        <v>0.33893603212400403</v>
      </c>
      <c r="K885" s="17">
        <v>0.30541734133582599</v>
      </c>
      <c r="L885" s="17">
        <v>0.395474770827136</v>
      </c>
      <c r="M885" s="17"/>
      <c r="N885" s="17">
        <v>0.42476589321057001</v>
      </c>
      <c r="O885" s="17">
        <v>0.359245688251285</v>
      </c>
      <c r="P885" s="17">
        <v>0.31472559418829998</v>
      </c>
      <c r="Q885" s="17">
        <v>0.32121508275845301</v>
      </c>
      <c r="R885" s="17"/>
      <c r="S885" s="17">
        <v>0.34156472933069199</v>
      </c>
      <c r="T885" s="17">
        <v>0.34709196306971501</v>
      </c>
      <c r="U885" s="17">
        <v>0.31609942982384598</v>
      </c>
      <c r="V885" s="17">
        <v>0.40095367100679902</v>
      </c>
      <c r="W885" s="17">
        <v>0.34547099021613198</v>
      </c>
      <c r="X885" s="17">
        <v>0.396151962151503</v>
      </c>
      <c r="Y885" s="17">
        <v>0.334884535233475</v>
      </c>
      <c r="Z885" s="17">
        <v>0.39353302395352602</v>
      </c>
      <c r="AA885" s="17">
        <v>0.385434651143233</v>
      </c>
      <c r="AB885" s="17">
        <v>0.39709449305168099</v>
      </c>
      <c r="AC885" s="17">
        <v>0.27445748135964398</v>
      </c>
      <c r="AD885" s="17">
        <v>0.27805493860918101</v>
      </c>
      <c r="AE885" s="17"/>
      <c r="AF885" s="17">
        <v>0</v>
      </c>
      <c r="AG885" s="17">
        <v>0.34267984390374601</v>
      </c>
      <c r="AH885" s="17">
        <v>0.21889357280749999</v>
      </c>
      <c r="AI885" s="17">
        <v>0.31293995177426798</v>
      </c>
      <c r="AJ885" s="17">
        <v>0.34832930500815801</v>
      </c>
      <c r="AK885" s="17">
        <v>0.33041042593110898</v>
      </c>
      <c r="AL885" s="17">
        <v>0.35814519896304597</v>
      </c>
      <c r="AM885" s="17">
        <v>0.32659056560249899</v>
      </c>
      <c r="AN885" s="17">
        <v>0.34707951696906603</v>
      </c>
      <c r="AO885" s="17">
        <v>0.35289395747572799</v>
      </c>
      <c r="AP885" s="17">
        <v>0.43557099896291201</v>
      </c>
      <c r="AQ885" s="17">
        <v>0.37147322801990501</v>
      </c>
      <c r="AR885" s="17">
        <v>0.44528063105461102</v>
      </c>
      <c r="AS885" s="17">
        <v>0.37782338324971698</v>
      </c>
      <c r="AT885" s="17">
        <v>0.49385350248705301</v>
      </c>
      <c r="AU885" s="17">
        <v>0.51721735215337405</v>
      </c>
      <c r="AV885" s="17"/>
      <c r="AW885" s="17">
        <v>0.36505446995381302</v>
      </c>
      <c r="AX885" s="17">
        <v>0.34539222550655602</v>
      </c>
      <c r="AY885" s="17"/>
      <c r="AZ885" s="17">
        <v>0.33923943425047398</v>
      </c>
      <c r="BA885" s="17">
        <v>0.36085340440832903</v>
      </c>
      <c r="BB885" s="17"/>
      <c r="BC885" s="17">
        <v>0.33128185497063001</v>
      </c>
      <c r="BD885" s="17">
        <v>0.37700460218171999</v>
      </c>
      <c r="BE885" s="17"/>
      <c r="BF885" s="17">
        <v>0.276968491710885</v>
      </c>
      <c r="BG885" s="17">
        <v>0.36334081008612301</v>
      </c>
      <c r="BH885" s="17"/>
      <c r="BI885" s="17">
        <v>0.432911001413057</v>
      </c>
      <c r="BJ885" s="17">
        <v>0.350763690685862</v>
      </c>
      <c r="BK885" s="17">
        <v>0.35610306088612897</v>
      </c>
      <c r="BL885" s="17">
        <v>0.35351934202488</v>
      </c>
      <c r="BM885" s="17">
        <v>0.28460818020765599</v>
      </c>
      <c r="BN885" s="17"/>
      <c r="BO885" s="17">
        <v>0.382919113555514</v>
      </c>
      <c r="BP885" s="17">
        <v>0.42148256807878398</v>
      </c>
      <c r="BQ885" s="17">
        <v>0.38173173446821701</v>
      </c>
      <c r="BR885" s="17">
        <v>0.32787788933845502</v>
      </c>
      <c r="BS885" s="17">
        <v>0.23252961852165699</v>
      </c>
      <c r="BT885" s="17">
        <v>0.36652897540896701</v>
      </c>
      <c r="BU885" s="17"/>
      <c r="BV885" s="17">
        <v>0.401271404519008</v>
      </c>
      <c r="BW885" s="17">
        <v>0.25708554415108498</v>
      </c>
      <c r="BX885" s="17"/>
      <c r="BY885" s="17">
        <v>0.39639928639192701</v>
      </c>
      <c r="BZ885" s="17"/>
      <c r="CA885" s="17">
        <v>0.362742531427661</v>
      </c>
      <c r="CB885" s="17"/>
      <c r="CC885" s="17">
        <v>0.37986204812906099</v>
      </c>
    </row>
    <row r="886" spans="2:81" x14ac:dyDescent="0.3">
      <c r="B886" t="s">
        <v>343</v>
      </c>
      <c r="C886" s="17">
        <v>0.24790275120562799</v>
      </c>
      <c r="D886" s="17">
        <v>0.224685936839744</v>
      </c>
      <c r="E886" s="17">
        <v>0.27154977778921902</v>
      </c>
      <c r="F886" s="17"/>
      <c r="G886" s="17">
        <v>0.22906205027441301</v>
      </c>
      <c r="H886" s="17">
        <v>0.22196239040068899</v>
      </c>
      <c r="I886" s="17">
        <v>0.24057619325311599</v>
      </c>
      <c r="J886" s="17">
        <v>0.26979458936634099</v>
      </c>
      <c r="K886" s="17">
        <v>0.29458261943206698</v>
      </c>
      <c r="L886" s="17">
        <v>0.23848972458325901</v>
      </c>
      <c r="M886" s="17"/>
      <c r="N886" s="17">
        <v>0.23491840733084801</v>
      </c>
      <c r="O886" s="17">
        <v>0.237170977208469</v>
      </c>
      <c r="P886" s="17">
        <v>0.25957282653485603</v>
      </c>
      <c r="Q886" s="17">
        <v>0.25680672785040998</v>
      </c>
      <c r="R886" s="17"/>
      <c r="S886" s="17">
        <v>0.25712801616891201</v>
      </c>
      <c r="T886" s="17">
        <v>0.247674814790007</v>
      </c>
      <c r="U886" s="17">
        <v>0.27531621924320498</v>
      </c>
      <c r="V886" s="17">
        <v>0.22745559557854</v>
      </c>
      <c r="W886" s="17">
        <v>0.25707249834809398</v>
      </c>
      <c r="X886" s="17">
        <v>0.25359528282537303</v>
      </c>
      <c r="Y886" s="17">
        <v>0.28906825535177</v>
      </c>
      <c r="Z886" s="17">
        <v>0.19987890661023699</v>
      </c>
      <c r="AA886" s="17">
        <v>0.23035583747091801</v>
      </c>
      <c r="AB886" s="17">
        <v>0.18587402337060399</v>
      </c>
      <c r="AC886" s="17">
        <v>0.32040027248924302</v>
      </c>
      <c r="AD886" s="17">
        <v>0.239733988590938</v>
      </c>
      <c r="AE886" s="17"/>
      <c r="AF886" s="17">
        <v>0.21593385629966599</v>
      </c>
      <c r="AG886" s="17">
        <v>0.15718966810915</v>
      </c>
      <c r="AH886" s="17">
        <v>0.25000575301940298</v>
      </c>
      <c r="AI886" s="17">
        <v>0.31494258983319301</v>
      </c>
      <c r="AJ886" s="17">
        <v>0.26063657022547898</v>
      </c>
      <c r="AK886" s="17">
        <v>0.229990379103477</v>
      </c>
      <c r="AL886" s="17">
        <v>0.23247511471479801</v>
      </c>
      <c r="AM886" s="17">
        <v>0.290059926333749</v>
      </c>
      <c r="AN886" s="17">
        <v>0.25207784023042501</v>
      </c>
      <c r="AO886" s="17">
        <v>0.25722094227601899</v>
      </c>
      <c r="AP886" s="17">
        <v>0.25740995504801101</v>
      </c>
      <c r="AQ886" s="17">
        <v>0.232169099368608</v>
      </c>
      <c r="AR886" s="17">
        <v>0.225197860308535</v>
      </c>
      <c r="AS886" s="17">
        <v>0.248975501570492</v>
      </c>
      <c r="AT886" s="17">
        <v>0.18404606161701401</v>
      </c>
      <c r="AU886" s="17">
        <v>0.25698994007575598</v>
      </c>
      <c r="AV886" s="17"/>
      <c r="AW886" s="17">
        <v>0.25214584996628803</v>
      </c>
      <c r="AX886" s="17">
        <v>0.243536765624672</v>
      </c>
      <c r="AY886" s="17"/>
      <c r="AZ886" s="17">
        <v>0.29547035730021498</v>
      </c>
      <c r="BA886" s="17">
        <v>0.23730846204594899</v>
      </c>
      <c r="BB886" s="17"/>
      <c r="BC886" s="17">
        <v>0.25756363744295402</v>
      </c>
      <c r="BD886" s="17">
        <v>0.240372223928281</v>
      </c>
      <c r="BE886" s="17"/>
      <c r="BF886" s="17">
        <v>0.33541122823205499</v>
      </c>
      <c r="BG886" s="17">
        <v>0.24087077252106701</v>
      </c>
      <c r="BH886" s="17"/>
      <c r="BI886" s="17">
        <v>0.290041322521644</v>
      </c>
      <c r="BJ886" s="17">
        <v>0.20609064967410601</v>
      </c>
      <c r="BK886" s="17">
        <v>0.184245947006137</v>
      </c>
      <c r="BL886" s="17">
        <v>0.30556304279695301</v>
      </c>
      <c r="BM886" s="17">
        <v>0.25374418648860803</v>
      </c>
      <c r="BN886" s="17"/>
      <c r="BO886" s="17">
        <v>0.17344266040070599</v>
      </c>
      <c r="BP886" s="17">
        <v>0.306790803840989</v>
      </c>
      <c r="BQ886" s="17">
        <v>0.188811287175915</v>
      </c>
      <c r="BR886" s="17">
        <v>0.34854108355103802</v>
      </c>
      <c r="BS886" s="17">
        <v>0.23550276508038401</v>
      </c>
      <c r="BT886" s="17">
        <v>0.17826332282326701</v>
      </c>
      <c r="BU886" s="17"/>
      <c r="BV886" s="17">
        <v>0.17490887953371301</v>
      </c>
      <c r="BW886" s="17">
        <v>0.26392439843722099</v>
      </c>
      <c r="BX886" s="17"/>
      <c r="BY886" s="17">
        <v>0.20747746600987799</v>
      </c>
      <c r="BZ886" s="17"/>
      <c r="CA886" s="17">
        <v>0.18712722760431999</v>
      </c>
      <c r="CB886" s="17"/>
      <c r="CC886" s="17">
        <v>0.19054913332445</v>
      </c>
    </row>
    <row r="887" spans="2:81" x14ac:dyDescent="0.3">
      <c r="B887" t="s">
        <v>344</v>
      </c>
      <c r="C887" s="17">
        <v>0.31528418627711002</v>
      </c>
      <c r="D887" s="17">
        <v>0.349776915038926</v>
      </c>
      <c r="E887" s="17">
        <v>0.27978762036421201</v>
      </c>
      <c r="F887" s="17"/>
      <c r="G887" s="17">
        <v>0.338366387410792</v>
      </c>
      <c r="H887" s="17">
        <v>0.28681756745699499</v>
      </c>
      <c r="I887" s="17">
        <v>0.34508437761912802</v>
      </c>
      <c r="J887" s="17">
        <v>0.302623063063927</v>
      </c>
      <c r="K887" s="17">
        <v>0.32063157958557997</v>
      </c>
      <c r="L887" s="17">
        <v>0.30553752321038902</v>
      </c>
      <c r="M887" s="17"/>
      <c r="N887" s="17">
        <v>0.29515973855813499</v>
      </c>
      <c r="O887" s="17">
        <v>0.331212634668691</v>
      </c>
      <c r="P887" s="17">
        <v>0.32136287312104</v>
      </c>
      <c r="Q887" s="17">
        <v>0.317617600865372</v>
      </c>
      <c r="R887" s="17"/>
      <c r="S887" s="17">
        <v>0.32626437749305298</v>
      </c>
      <c r="T887" s="17">
        <v>0.34063570134244198</v>
      </c>
      <c r="U887" s="17">
        <v>0.32558473462960402</v>
      </c>
      <c r="V887" s="17">
        <v>0.30522612168896102</v>
      </c>
      <c r="W887" s="17">
        <v>0.318534913981463</v>
      </c>
      <c r="X887" s="17">
        <v>0.227541105250266</v>
      </c>
      <c r="Y887" s="17">
        <v>0.30982534856891297</v>
      </c>
      <c r="Z887" s="17">
        <v>0.35229613377688801</v>
      </c>
      <c r="AA887" s="17">
        <v>0.30104899836139398</v>
      </c>
      <c r="AB887" s="17">
        <v>0.34252793332678</v>
      </c>
      <c r="AC887" s="17">
        <v>0.34816185320836701</v>
      </c>
      <c r="AD887" s="17">
        <v>0.29414768368934602</v>
      </c>
      <c r="AE887" s="17"/>
      <c r="AF887" s="17">
        <v>0.69371876060820303</v>
      </c>
      <c r="AG887" s="17">
        <v>0.37360584292437699</v>
      </c>
      <c r="AH887" s="17">
        <v>0.40083553833547497</v>
      </c>
      <c r="AI887" s="17">
        <v>0.280269660843674</v>
      </c>
      <c r="AJ887" s="17">
        <v>0.319042082407614</v>
      </c>
      <c r="AK887" s="17">
        <v>0.34470872595846203</v>
      </c>
      <c r="AL887" s="17">
        <v>0.31795989944074199</v>
      </c>
      <c r="AM887" s="17">
        <v>0.28531564980261598</v>
      </c>
      <c r="AN887" s="17">
        <v>0.32890689698665798</v>
      </c>
      <c r="AO887" s="17">
        <v>0.36243225341813501</v>
      </c>
      <c r="AP887" s="17">
        <v>0.26360034587661602</v>
      </c>
      <c r="AQ887" s="17">
        <v>0.36607708346913498</v>
      </c>
      <c r="AR887" s="17">
        <v>0.28884813900488998</v>
      </c>
      <c r="AS887" s="17">
        <v>0.29415503226022999</v>
      </c>
      <c r="AT887" s="17">
        <v>0.24591643110032901</v>
      </c>
      <c r="AU887" s="17">
        <v>0.19532924058531201</v>
      </c>
      <c r="AV887" s="17"/>
      <c r="AW887" s="17">
        <v>0.304647373398645</v>
      </c>
      <c r="AX887" s="17">
        <v>0.32805776169390299</v>
      </c>
      <c r="AY887" s="17"/>
      <c r="AZ887" s="17">
        <v>0.28883159483146398</v>
      </c>
      <c r="BA887" s="17">
        <v>0.32117572520048498</v>
      </c>
      <c r="BB887" s="17"/>
      <c r="BC887" s="17">
        <v>0.34319559399322302</v>
      </c>
      <c r="BD887" s="17">
        <v>0.29462647992627999</v>
      </c>
      <c r="BE887" s="17"/>
      <c r="BF887" s="17">
        <v>0.31809476079795301</v>
      </c>
      <c r="BG887" s="17">
        <v>0.31505833501339803</v>
      </c>
      <c r="BH887" s="17"/>
      <c r="BI887" s="17">
        <v>0.217410587146141</v>
      </c>
      <c r="BJ887" s="17">
        <v>0.384552648703127</v>
      </c>
      <c r="BK887" s="17">
        <v>0.38374853344500698</v>
      </c>
      <c r="BL887" s="17">
        <v>0.270438623618658</v>
      </c>
      <c r="BM887" s="17">
        <v>0.39459126297226799</v>
      </c>
      <c r="BN887" s="17"/>
      <c r="BO887" s="17">
        <v>0.39502361734929198</v>
      </c>
      <c r="BP887" s="17">
        <v>0.21487274587424801</v>
      </c>
      <c r="BQ887" s="17">
        <v>0.36368356336519098</v>
      </c>
      <c r="BR887" s="17">
        <v>0.28071521959505202</v>
      </c>
      <c r="BS887" s="17">
        <v>0.44550477015949702</v>
      </c>
      <c r="BT887" s="17">
        <v>0.27338665244543098</v>
      </c>
      <c r="BU887" s="17"/>
      <c r="BV887" s="17">
        <v>0.37512365825673499</v>
      </c>
      <c r="BW887" s="17">
        <v>0.40204087538529598</v>
      </c>
      <c r="BX887" s="17"/>
      <c r="BY887" s="17">
        <v>0.34975351625793899</v>
      </c>
      <c r="BZ887" s="17"/>
      <c r="CA887" s="17">
        <v>0.41184414160898097</v>
      </c>
      <c r="CB887" s="17"/>
      <c r="CC887" s="17">
        <v>0.38991237970674603</v>
      </c>
    </row>
    <row r="888" spans="2:81" x14ac:dyDescent="0.3">
      <c r="B888" t="s">
        <v>124</v>
      </c>
      <c r="C888" s="17">
        <v>7.9896679912296806E-2</v>
      </c>
      <c r="D888" s="17">
        <v>4.2376903849460697E-2</v>
      </c>
      <c r="E888" s="17">
        <v>0.11596336782075201</v>
      </c>
      <c r="F888" s="17"/>
      <c r="G888" s="17">
        <v>0.10223208130288</v>
      </c>
      <c r="H888" s="17">
        <v>8.4874052838683905E-2</v>
      </c>
      <c r="I888" s="17">
        <v>7.2134042595542194E-2</v>
      </c>
      <c r="J888" s="17">
        <v>8.8646315445728804E-2</v>
      </c>
      <c r="K888" s="17">
        <v>7.9368459646526904E-2</v>
      </c>
      <c r="L888" s="17">
        <v>6.0497981379216102E-2</v>
      </c>
      <c r="M888" s="17"/>
      <c r="N888" s="17">
        <v>4.5155960900447302E-2</v>
      </c>
      <c r="O888" s="17">
        <v>7.2370699871556102E-2</v>
      </c>
      <c r="P888" s="17">
        <v>0.104338706155804</v>
      </c>
      <c r="Q888" s="17">
        <v>0.10436058852576501</v>
      </c>
      <c r="R888" s="17"/>
      <c r="S888" s="17">
        <v>7.5042877007343606E-2</v>
      </c>
      <c r="T888" s="17">
        <v>6.4597520797835095E-2</v>
      </c>
      <c r="U888" s="17">
        <v>8.2999616303345305E-2</v>
      </c>
      <c r="V888" s="17">
        <v>6.6364611725699796E-2</v>
      </c>
      <c r="W888" s="17">
        <v>7.8921597454310294E-2</v>
      </c>
      <c r="X888" s="17">
        <v>0.12271164977285701</v>
      </c>
      <c r="Y888" s="17">
        <v>6.6221860845842404E-2</v>
      </c>
      <c r="Z888" s="17">
        <v>5.4291935659349103E-2</v>
      </c>
      <c r="AA888" s="17">
        <v>8.3160513024455499E-2</v>
      </c>
      <c r="AB888" s="17">
        <v>7.4503550250934206E-2</v>
      </c>
      <c r="AC888" s="17">
        <v>5.69803929427459E-2</v>
      </c>
      <c r="AD888" s="17">
        <v>0.18806338911053599</v>
      </c>
      <c r="AE888" s="17"/>
      <c r="AF888" s="17">
        <v>9.0347383092131098E-2</v>
      </c>
      <c r="AG888" s="17">
        <v>0.12652464506272701</v>
      </c>
      <c r="AH888" s="17">
        <v>0.130265135837622</v>
      </c>
      <c r="AI888" s="17">
        <v>9.1847797548864296E-2</v>
      </c>
      <c r="AJ888" s="17">
        <v>7.1992042358748606E-2</v>
      </c>
      <c r="AK888" s="17">
        <v>9.4890469006952402E-2</v>
      </c>
      <c r="AL888" s="17">
        <v>9.1419786881414097E-2</v>
      </c>
      <c r="AM888" s="17">
        <v>9.8033858261136406E-2</v>
      </c>
      <c r="AN888" s="17">
        <v>7.1935745813851204E-2</v>
      </c>
      <c r="AO888" s="17">
        <v>2.7452846830117901E-2</v>
      </c>
      <c r="AP888" s="17">
        <v>4.3418700112460303E-2</v>
      </c>
      <c r="AQ888" s="17">
        <v>3.0280589142351599E-2</v>
      </c>
      <c r="AR888" s="17">
        <v>4.06733696319646E-2</v>
      </c>
      <c r="AS888" s="17">
        <v>7.9046082919560307E-2</v>
      </c>
      <c r="AT888" s="17">
        <v>7.6184004795604401E-2</v>
      </c>
      <c r="AU888" s="17">
        <v>3.0463467185557799E-2</v>
      </c>
      <c r="AV888" s="17"/>
      <c r="AW888" s="17">
        <v>7.8152306681254294E-2</v>
      </c>
      <c r="AX888" s="17">
        <v>8.3013247174869007E-2</v>
      </c>
      <c r="AY888" s="17"/>
      <c r="AZ888" s="17">
        <v>7.6458613617847504E-2</v>
      </c>
      <c r="BA888" s="17">
        <v>8.0662408345237302E-2</v>
      </c>
      <c r="BB888" s="17"/>
      <c r="BC888" s="17">
        <v>6.7958913593193296E-2</v>
      </c>
      <c r="BD888" s="17">
        <v>8.79966939637193E-2</v>
      </c>
      <c r="BE888" s="17"/>
      <c r="BF888" s="17">
        <v>6.9525519259106605E-2</v>
      </c>
      <c r="BG888" s="17">
        <v>8.0730082379412801E-2</v>
      </c>
      <c r="BH888" s="17"/>
      <c r="BI888" s="17">
        <v>5.96370889191572E-2</v>
      </c>
      <c r="BJ888" s="17">
        <v>5.8593010936904603E-2</v>
      </c>
      <c r="BK888" s="17">
        <v>7.5902458662726699E-2</v>
      </c>
      <c r="BL888" s="17">
        <v>7.0478991559508E-2</v>
      </c>
      <c r="BM888" s="17">
        <v>6.7056370331467094E-2</v>
      </c>
      <c r="BN888" s="17"/>
      <c r="BO888" s="17">
        <v>4.8614608694487901E-2</v>
      </c>
      <c r="BP888" s="17">
        <v>5.6853882205979298E-2</v>
      </c>
      <c r="BQ888" s="17">
        <v>6.5773414990677001E-2</v>
      </c>
      <c r="BR888" s="17">
        <v>4.2865807515454699E-2</v>
      </c>
      <c r="BS888" s="17">
        <v>8.6462846238462204E-2</v>
      </c>
      <c r="BT888" s="17">
        <v>0.181821049322335</v>
      </c>
      <c r="BU888" s="17"/>
      <c r="BV888" s="17">
        <v>4.8696057690544498E-2</v>
      </c>
      <c r="BW888" s="17">
        <v>7.6949182026397403E-2</v>
      </c>
      <c r="BX888" s="17"/>
      <c r="BY888" s="17">
        <v>4.6369731340256001E-2</v>
      </c>
      <c r="BZ888" s="17"/>
      <c r="CA888" s="17">
        <v>3.8286099359037797E-2</v>
      </c>
      <c r="CB888" s="17"/>
      <c r="CC888" s="17">
        <v>3.9676438839742902E-2</v>
      </c>
    </row>
    <row r="889" spans="2:81" x14ac:dyDescent="0.3">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row>
    <row r="890" spans="2:81" x14ac:dyDescent="0.3">
      <c r="B890" s="6" t="s">
        <v>348</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row>
    <row r="891" spans="2:81" x14ac:dyDescent="0.3">
      <c r="B891" s="24" t="s">
        <v>94</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c r="CC891" s="17"/>
    </row>
    <row r="892" spans="2:81" x14ac:dyDescent="0.3">
      <c r="B892" t="s">
        <v>230</v>
      </c>
      <c r="C892" s="17">
        <v>0.17219072334139901</v>
      </c>
      <c r="D892" s="17">
        <v>0.183981868428824</v>
      </c>
      <c r="E892" s="17">
        <v>0.15843166278801901</v>
      </c>
      <c r="F892" s="17"/>
      <c r="G892" s="17">
        <v>0.23872479392145299</v>
      </c>
      <c r="H892" s="17">
        <v>0.242358358518135</v>
      </c>
      <c r="I892" s="17">
        <v>0.23065855582193601</v>
      </c>
      <c r="J892" s="17">
        <v>0.138691817057852</v>
      </c>
      <c r="K892" s="17">
        <v>0.13163902856154</v>
      </c>
      <c r="L892" s="17">
        <v>7.7697331857492696E-2</v>
      </c>
      <c r="M892" s="17"/>
      <c r="N892" s="17">
        <v>0.17990773305962501</v>
      </c>
      <c r="O892" s="17">
        <v>0.13363118422933701</v>
      </c>
      <c r="P892" s="17">
        <v>0.18693559227301601</v>
      </c>
      <c r="Q892" s="17">
        <v>0.19235218696231801</v>
      </c>
      <c r="R892" s="17"/>
      <c r="S892" s="17">
        <v>0.24038450651437401</v>
      </c>
      <c r="T892" s="17">
        <v>0.15365159963532601</v>
      </c>
      <c r="U892" s="17">
        <v>0.138474247660994</v>
      </c>
      <c r="V892" s="17">
        <v>0.173292134924</v>
      </c>
      <c r="W892" s="17">
        <v>0.16143789947793</v>
      </c>
      <c r="X892" s="17">
        <v>0.18123098509621799</v>
      </c>
      <c r="Y892" s="17">
        <v>0.11990067032527001</v>
      </c>
      <c r="Z892" s="17">
        <v>0.116778680156369</v>
      </c>
      <c r="AA892" s="17">
        <v>0.15807155908099699</v>
      </c>
      <c r="AB892" s="17">
        <v>0.20435928209246401</v>
      </c>
      <c r="AC892" s="17">
        <v>0.20329059551065901</v>
      </c>
      <c r="AD892" s="17">
        <v>0.135781687486077</v>
      </c>
      <c r="AE892" s="17"/>
      <c r="AF892" s="17">
        <v>0.40019086055946901</v>
      </c>
      <c r="AG892" s="17">
        <v>0.21452790260211499</v>
      </c>
      <c r="AH892" s="17">
        <v>0.20066423157838301</v>
      </c>
      <c r="AI892" s="17">
        <v>0.17702883252367399</v>
      </c>
      <c r="AJ892" s="17">
        <v>0.19272423958568599</v>
      </c>
      <c r="AK892" s="17">
        <v>0.15194185349925601</v>
      </c>
      <c r="AL892" s="17">
        <v>0.16583712728462899</v>
      </c>
      <c r="AM892" s="17">
        <v>0.139525108224443</v>
      </c>
      <c r="AN892" s="17">
        <v>0.112301718568054</v>
      </c>
      <c r="AO892" s="17">
        <v>0.23296262229775699</v>
      </c>
      <c r="AP892" s="17">
        <v>0.164439023971168</v>
      </c>
      <c r="AQ892" s="17">
        <v>0.14037679864768701</v>
      </c>
      <c r="AR892" s="17">
        <v>0.17923311977085701</v>
      </c>
      <c r="AS892" s="17">
        <v>0.221471111879951</v>
      </c>
      <c r="AT892" s="17">
        <v>0.15404852362749699</v>
      </c>
      <c r="AU892" s="17">
        <v>0.24698707811120099</v>
      </c>
      <c r="AV892" s="17"/>
      <c r="AW892" s="17">
        <v>0.17074425956356201</v>
      </c>
      <c r="AX892" s="17">
        <v>0.17554515462638801</v>
      </c>
      <c r="AY892" s="17"/>
      <c r="AZ892" s="17">
        <v>0.172539107176441</v>
      </c>
      <c r="BA892" s="17">
        <v>0.172113131059802</v>
      </c>
      <c r="BB892" s="17"/>
      <c r="BC892" s="17">
        <v>0.21412168432727299</v>
      </c>
      <c r="BD892" s="17">
        <v>0.143213093897469</v>
      </c>
      <c r="BE892" s="17"/>
      <c r="BF892" s="17">
        <v>0.19646484608200199</v>
      </c>
      <c r="BG892" s="17">
        <v>0.17024011101790101</v>
      </c>
      <c r="BH892" s="17"/>
      <c r="BI892" s="17">
        <v>0.115837675410583</v>
      </c>
      <c r="BJ892" s="17">
        <v>0.19915308312787899</v>
      </c>
      <c r="BK892" s="17">
        <v>0.14343933664814201</v>
      </c>
      <c r="BL892" s="17">
        <v>0.148990468294495</v>
      </c>
      <c r="BM892" s="17">
        <v>0.26611983080192803</v>
      </c>
      <c r="BN892" s="17"/>
      <c r="BO892" s="17">
        <v>0.20229483880048801</v>
      </c>
      <c r="BP892" s="17">
        <v>0.122057835263162</v>
      </c>
      <c r="BQ892" s="17">
        <v>0.17523408519643099</v>
      </c>
      <c r="BR892" s="17">
        <v>0.18132940575972201</v>
      </c>
      <c r="BS892" s="17">
        <v>0.26570641587567501</v>
      </c>
      <c r="BT892" s="17">
        <v>8.2720004042119002E-2</v>
      </c>
      <c r="BU892" s="17"/>
      <c r="BV892" s="17">
        <v>0.182758506604105</v>
      </c>
      <c r="BW892" s="17">
        <v>0.22956058775268401</v>
      </c>
      <c r="BX892" s="17"/>
      <c r="BY892" s="17">
        <v>0.255772881025287</v>
      </c>
      <c r="BZ892" s="17"/>
      <c r="CA892" s="17">
        <v>0.19484671063901801</v>
      </c>
      <c r="CB892" s="17"/>
      <c r="CC892" s="17">
        <v>0.19703637768416499</v>
      </c>
    </row>
    <row r="893" spans="2:81" x14ac:dyDescent="0.3">
      <c r="B893" t="s">
        <v>231</v>
      </c>
      <c r="C893" s="17">
        <v>0.34850231458240699</v>
      </c>
      <c r="D893" s="17">
        <v>0.32893010567828501</v>
      </c>
      <c r="E893" s="17">
        <v>0.36898747921222103</v>
      </c>
      <c r="F893" s="17"/>
      <c r="G893" s="17">
        <v>0.40268059050032801</v>
      </c>
      <c r="H893" s="17">
        <v>0.40542327732585798</v>
      </c>
      <c r="I893" s="17">
        <v>0.34701449760501601</v>
      </c>
      <c r="J893" s="17">
        <v>0.35819049568532502</v>
      </c>
      <c r="K893" s="17">
        <v>0.28777550411635699</v>
      </c>
      <c r="L893" s="17">
        <v>0.300122485858896</v>
      </c>
      <c r="M893" s="17"/>
      <c r="N893" s="17">
        <v>0.340170373320972</v>
      </c>
      <c r="O893" s="17">
        <v>0.36224372260093202</v>
      </c>
      <c r="P893" s="17">
        <v>0.34891372521793301</v>
      </c>
      <c r="Q893" s="17">
        <v>0.34120894317684303</v>
      </c>
      <c r="R893" s="17"/>
      <c r="S893" s="17">
        <v>0.36877986369216298</v>
      </c>
      <c r="T893" s="17">
        <v>0.306257446045756</v>
      </c>
      <c r="U893" s="17">
        <v>0.33457218008823603</v>
      </c>
      <c r="V893" s="17">
        <v>0.32286808488405899</v>
      </c>
      <c r="W893" s="17">
        <v>0.31460975556437898</v>
      </c>
      <c r="X893" s="17">
        <v>0.33065645855013998</v>
      </c>
      <c r="Y893" s="17">
        <v>0.32620624227105899</v>
      </c>
      <c r="Z893" s="17">
        <v>0.46775674716433002</v>
      </c>
      <c r="AA893" s="17">
        <v>0.39948923361698002</v>
      </c>
      <c r="AB893" s="17">
        <v>0.34880178172649601</v>
      </c>
      <c r="AC893" s="17">
        <v>0.368919185982444</v>
      </c>
      <c r="AD893" s="17">
        <v>0.36302146668719498</v>
      </c>
      <c r="AE893" s="17"/>
      <c r="AF893" s="17">
        <v>0.30127138796867398</v>
      </c>
      <c r="AG893" s="17">
        <v>0.39368835585418199</v>
      </c>
      <c r="AH893" s="17">
        <v>0.32486154762760799</v>
      </c>
      <c r="AI893" s="17">
        <v>0.359865324356547</v>
      </c>
      <c r="AJ893" s="17">
        <v>0.316692505706824</v>
      </c>
      <c r="AK893" s="17">
        <v>0.35190360788812902</v>
      </c>
      <c r="AL893" s="17">
        <v>0.37111209920862498</v>
      </c>
      <c r="AM893" s="17">
        <v>0.34140260142662898</v>
      </c>
      <c r="AN893" s="17">
        <v>0.32398298334609099</v>
      </c>
      <c r="AO893" s="17">
        <v>0.33822683428124101</v>
      </c>
      <c r="AP893" s="17">
        <v>0.358253228614623</v>
      </c>
      <c r="AQ893" s="17">
        <v>0.35281010222251202</v>
      </c>
      <c r="AR893" s="17">
        <v>0.42031380850144701</v>
      </c>
      <c r="AS893" s="17">
        <v>0.40285815006730602</v>
      </c>
      <c r="AT893" s="17">
        <v>0.30326780556438199</v>
      </c>
      <c r="AU893" s="17">
        <v>0.37874190750904602</v>
      </c>
      <c r="AV893" s="17"/>
      <c r="AW893" s="17">
        <v>0.35473535702082298</v>
      </c>
      <c r="AX893" s="17">
        <v>0.33835434284981503</v>
      </c>
      <c r="AY893" s="17"/>
      <c r="AZ893" s="17">
        <v>0.37621158050298198</v>
      </c>
      <c r="BA893" s="17">
        <v>0.342330888276418</v>
      </c>
      <c r="BB893" s="17"/>
      <c r="BC893" s="17">
        <v>0.36768886568707498</v>
      </c>
      <c r="BD893" s="17">
        <v>0.33423731657294198</v>
      </c>
      <c r="BE893" s="17"/>
      <c r="BF893" s="17">
        <v>0.35647592154950902</v>
      </c>
      <c r="BG893" s="17">
        <v>0.34786157398061501</v>
      </c>
      <c r="BH893" s="17"/>
      <c r="BI893" s="17">
        <v>0.28418836039044398</v>
      </c>
      <c r="BJ893" s="17">
        <v>0.445367681435267</v>
      </c>
      <c r="BK893" s="17">
        <v>0.37344409099501902</v>
      </c>
      <c r="BL893" s="17">
        <v>0.27705143462698001</v>
      </c>
      <c r="BM893" s="17">
        <v>0.31242784037502802</v>
      </c>
      <c r="BN893" s="17"/>
      <c r="BO893" s="17">
        <v>0.43206708141141298</v>
      </c>
      <c r="BP893" s="17">
        <v>0.34819558622108299</v>
      </c>
      <c r="BQ893" s="17">
        <v>0.38901858102120801</v>
      </c>
      <c r="BR893" s="17">
        <v>0.28338461180979302</v>
      </c>
      <c r="BS893" s="17">
        <v>0.33169356141447198</v>
      </c>
      <c r="BT893" s="17">
        <v>0.340299949107981</v>
      </c>
      <c r="BU893" s="17"/>
      <c r="BV893" s="17">
        <v>0.44377037210679698</v>
      </c>
      <c r="BW893" s="17">
        <v>0.448330258158263</v>
      </c>
      <c r="BX893" s="17"/>
      <c r="BY893" s="17">
        <v>0.44092291862282201</v>
      </c>
      <c r="BZ893" s="17"/>
      <c r="CA893" s="17">
        <v>0.45584596409750799</v>
      </c>
      <c r="CB893" s="17"/>
      <c r="CC893" s="17">
        <v>0.43700888815732197</v>
      </c>
    </row>
    <row r="894" spans="2:81" x14ac:dyDescent="0.3">
      <c r="B894" t="s">
        <v>232</v>
      </c>
      <c r="C894" s="17">
        <v>0.24816411033812999</v>
      </c>
      <c r="D894" s="17">
        <v>0.24342700175561599</v>
      </c>
      <c r="E894" s="17">
        <v>0.25274926247839502</v>
      </c>
      <c r="F894" s="17"/>
      <c r="G894" s="17">
        <v>0.22806421110327901</v>
      </c>
      <c r="H894" s="17">
        <v>0.22335624272496399</v>
      </c>
      <c r="I894" s="17">
        <v>0.228876681631206</v>
      </c>
      <c r="J894" s="17">
        <v>0.25500375769311401</v>
      </c>
      <c r="K894" s="17">
        <v>0.28738873237899498</v>
      </c>
      <c r="L894" s="17">
        <v>0.26554893379358202</v>
      </c>
      <c r="M894" s="17"/>
      <c r="N894" s="17">
        <v>0.24097314823180599</v>
      </c>
      <c r="O894" s="17">
        <v>0.25734716376459099</v>
      </c>
      <c r="P894" s="17">
        <v>0.25250423343328798</v>
      </c>
      <c r="Q894" s="17">
        <v>0.242745283842486</v>
      </c>
      <c r="R894" s="17"/>
      <c r="S894" s="17">
        <v>0.22488657441962701</v>
      </c>
      <c r="T894" s="17">
        <v>0.26142150799840103</v>
      </c>
      <c r="U894" s="17">
        <v>0.29245170912217</v>
      </c>
      <c r="V894" s="17">
        <v>0.18259139789388601</v>
      </c>
      <c r="W894" s="17">
        <v>0.26629038456755</v>
      </c>
      <c r="X894" s="17">
        <v>0.27033951483546198</v>
      </c>
      <c r="Y894" s="17">
        <v>0.31164854823578497</v>
      </c>
      <c r="Z894" s="17">
        <v>0.21051093851233599</v>
      </c>
      <c r="AA894" s="17">
        <v>0.23760430849359901</v>
      </c>
      <c r="AB894" s="17">
        <v>0.22926613602007601</v>
      </c>
      <c r="AC894" s="17">
        <v>0.198754220412833</v>
      </c>
      <c r="AD894" s="17">
        <v>0.32738318481380502</v>
      </c>
      <c r="AE894" s="17"/>
      <c r="AF894" s="17">
        <v>0.103767187117801</v>
      </c>
      <c r="AG894" s="17">
        <v>0.17609502006705099</v>
      </c>
      <c r="AH894" s="17">
        <v>0.247539781781765</v>
      </c>
      <c r="AI894" s="17">
        <v>0.26369999414894701</v>
      </c>
      <c r="AJ894" s="17">
        <v>0.26865987636171601</v>
      </c>
      <c r="AK894" s="17">
        <v>0.23722678508217099</v>
      </c>
      <c r="AL894" s="17">
        <v>0.27743225834690899</v>
      </c>
      <c r="AM894" s="17">
        <v>0.28881622461360101</v>
      </c>
      <c r="AN894" s="17">
        <v>0.30179058850468199</v>
      </c>
      <c r="AO894" s="17">
        <v>0.198101676671218</v>
      </c>
      <c r="AP894" s="17">
        <v>0.238272101367482</v>
      </c>
      <c r="AQ894" s="17">
        <v>0.26496234638763599</v>
      </c>
      <c r="AR894" s="17">
        <v>0.21574785722359099</v>
      </c>
      <c r="AS894" s="17">
        <v>0.197978382151344</v>
      </c>
      <c r="AT894" s="17">
        <v>0.25749310786943003</v>
      </c>
      <c r="AU894" s="17">
        <v>0.189400203503446</v>
      </c>
      <c r="AV894" s="17"/>
      <c r="AW894" s="17">
        <v>0.249808253439773</v>
      </c>
      <c r="AX894" s="17">
        <v>0.24498483068790899</v>
      </c>
      <c r="AY894" s="17"/>
      <c r="AZ894" s="17">
        <v>0.24331654741790201</v>
      </c>
      <c r="BA894" s="17">
        <v>0.24924376280570401</v>
      </c>
      <c r="BB894" s="17"/>
      <c r="BC894" s="17">
        <v>0.22742828599502701</v>
      </c>
      <c r="BD894" s="17">
        <v>0.26211443862512201</v>
      </c>
      <c r="BE894" s="17"/>
      <c r="BF894" s="17">
        <v>0.29156547518591103</v>
      </c>
      <c r="BG894" s="17">
        <v>0.24467647710691401</v>
      </c>
      <c r="BH894" s="17"/>
      <c r="BI894" s="17">
        <v>0.275834567100391</v>
      </c>
      <c r="BJ894" s="17">
        <v>0.22814186494914801</v>
      </c>
      <c r="BK894" s="17">
        <v>0.22745611760273199</v>
      </c>
      <c r="BL894" s="17">
        <v>0.272416476933104</v>
      </c>
      <c r="BM894" s="17">
        <v>0.27199551855274601</v>
      </c>
      <c r="BN894" s="17"/>
      <c r="BO894" s="17">
        <v>0.236021206790273</v>
      </c>
      <c r="BP894" s="17">
        <v>0.25234967168737099</v>
      </c>
      <c r="BQ894" s="17">
        <v>0.20643480681789</v>
      </c>
      <c r="BR894" s="17">
        <v>0.239847046377276</v>
      </c>
      <c r="BS894" s="17">
        <v>0.295468957654759</v>
      </c>
      <c r="BT894" s="17">
        <v>0.255219434237209</v>
      </c>
      <c r="BU894" s="17"/>
      <c r="BV894" s="17">
        <v>0.24560552367017999</v>
      </c>
      <c r="BW894" s="17">
        <v>0.195751502041284</v>
      </c>
      <c r="BX894" s="17"/>
      <c r="BY894" s="17">
        <v>0.204139296451642</v>
      </c>
      <c r="BZ894" s="17"/>
      <c r="CA894" s="17">
        <v>0.231557946959876</v>
      </c>
      <c r="CB894" s="17"/>
      <c r="CC894" s="17">
        <v>0.24373140638524901</v>
      </c>
    </row>
    <row r="895" spans="2:81" x14ac:dyDescent="0.3">
      <c r="B895" t="s">
        <v>233</v>
      </c>
      <c r="C895" s="17">
        <v>0.124276075355764</v>
      </c>
      <c r="D895" s="17">
        <v>0.15569627169804501</v>
      </c>
      <c r="E895" s="17">
        <v>9.40870940137956E-2</v>
      </c>
      <c r="F895" s="17"/>
      <c r="G895" s="17">
        <v>6.3235200608575598E-2</v>
      </c>
      <c r="H895" s="17">
        <v>5.3703017994804599E-2</v>
      </c>
      <c r="I895" s="17">
        <v>0.105126602653621</v>
      </c>
      <c r="J895" s="17">
        <v>0.11664470738294599</v>
      </c>
      <c r="K895" s="17">
        <v>0.15395635461934701</v>
      </c>
      <c r="L895" s="17">
        <v>0.224178850610111</v>
      </c>
      <c r="M895" s="17"/>
      <c r="N895" s="17">
        <v>0.13316173320914901</v>
      </c>
      <c r="O895" s="17">
        <v>0.14371317072485301</v>
      </c>
      <c r="P895" s="17">
        <v>0.119090403583987</v>
      </c>
      <c r="Q895" s="17">
        <v>9.8256943780146502E-2</v>
      </c>
      <c r="R895" s="17"/>
      <c r="S895" s="17">
        <v>7.7695089550642901E-2</v>
      </c>
      <c r="T895" s="17">
        <v>0.167589178492422</v>
      </c>
      <c r="U895" s="17">
        <v>0.119735905675542</v>
      </c>
      <c r="V895" s="17">
        <v>0.20030825824024001</v>
      </c>
      <c r="W895" s="17">
        <v>9.9232950176221302E-2</v>
      </c>
      <c r="X895" s="17">
        <v>0.125306560123808</v>
      </c>
      <c r="Y895" s="17">
        <v>0.16502956058465501</v>
      </c>
      <c r="Z895" s="17">
        <v>0.10330475064559599</v>
      </c>
      <c r="AA895" s="17">
        <v>6.0222829305607899E-2</v>
      </c>
      <c r="AB895" s="17">
        <v>0.15316466375155699</v>
      </c>
      <c r="AC895" s="17">
        <v>0.11674676641211899</v>
      </c>
      <c r="AD895" s="17">
        <v>7.2089727698306696E-2</v>
      </c>
      <c r="AE895" s="17"/>
      <c r="AF895" s="17">
        <v>0</v>
      </c>
      <c r="AG895" s="17">
        <v>0.10474853143706001</v>
      </c>
      <c r="AH895" s="17">
        <v>9.2382652578566496E-2</v>
      </c>
      <c r="AI895" s="17">
        <v>9.0429059145557197E-2</v>
      </c>
      <c r="AJ895" s="17">
        <v>9.8036243101432399E-2</v>
      </c>
      <c r="AK895" s="17">
        <v>0.150980328157513</v>
      </c>
      <c r="AL895" s="17">
        <v>0.103746638154424</v>
      </c>
      <c r="AM895" s="17">
        <v>0.14774391561915001</v>
      </c>
      <c r="AN895" s="17">
        <v>0.16286335507636501</v>
      </c>
      <c r="AO895" s="17">
        <v>0.13276796849673</v>
      </c>
      <c r="AP895" s="17">
        <v>0.14578235666868</v>
      </c>
      <c r="AQ895" s="17">
        <v>0.163539933509631</v>
      </c>
      <c r="AR895" s="17">
        <v>0.109529614833845</v>
      </c>
      <c r="AS895" s="17">
        <v>0.105347096703944</v>
      </c>
      <c r="AT895" s="17">
        <v>0.141250541771239</v>
      </c>
      <c r="AU895" s="17">
        <v>0.104188509245753</v>
      </c>
      <c r="AV895" s="17"/>
      <c r="AW895" s="17">
        <v>0.12751687129349401</v>
      </c>
      <c r="AX895" s="17">
        <v>0.120468416600981</v>
      </c>
      <c r="AY895" s="17"/>
      <c r="AZ895" s="17">
        <v>9.1570864598740601E-2</v>
      </c>
      <c r="BA895" s="17">
        <v>0.13156020184931</v>
      </c>
      <c r="BB895" s="17"/>
      <c r="BC895" s="17">
        <v>9.5227167157510506E-2</v>
      </c>
      <c r="BD895" s="17">
        <v>0.144582086424524</v>
      </c>
      <c r="BE895" s="17"/>
      <c r="BF895" s="17">
        <v>7.5290549853169395E-2</v>
      </c>
      <c r="BG895" s="17">
        <v>0.12821243881324099</v>
      </c>
      <c r="BH895" s="17"/>
      <c r="BI895" s="17">
        <v>0.18978775499828299</v>
      </c>
      <c r="BJ895" s="17">
        <v>6.8201155103668906E-2</v>
      </c>
      <c r="BK895" s="17">
        <v>0.14472814950523899</v>
      </c>
      <c r="BL895" s="17">
        <v>0.157676522411379</v>
      </c>
      <c r="BM895" s="17">
        <v>8.7102718328763803E-2</v>
      </c>
      <c r="BN895" s="17"/>
      <c r="BO895" s="17">
        <v>6.5705595000899897E-2</v>
      </c>
      <c r="BP895" s="17">
        <v>0.170187842427825</v>
      </c>
      <c r="BQ895" s="17">
        <v>0.13867152203213901</v>
      </c>
      <c r="BR895" s="17">
        <v>0.166678339969697</v>
      </c>
      <c r="BS895" s="17">
        <v>5.5693055174895298E-2</v>
      </c>
      <c r="BT895" s="17">
        <v>0.120772832126663</v>
      </c>
      <c r="BU895" s="17"/>
      <c r="BV895" s="17">
        <v>6.8396891914406302E-2</v>
      </c>
      <c r="BW895" s="17">
        <v>6.78381162676788E-2</v>
      </c>
      <c r="BX895" s="17"/>
      <c r="BY895" s="17">
        <v>4.5810454660700203E-2</v>
      </c>
      <c r="BZ895" s="17"/>
      <c r="CA895" s="17">
        <v>6.6543781183732095E-2</v>
      </c>
      <c r="CB895" s="17"/>
      <c r="CC895" s="17">
        <v>6.5762952308639294E-2</v>
      </c>
    </row>
    <row r="896" spans="2:81" x14ac:dyDescent="0.3">
      <c r="B896" t="s">
        <v>234</v>
      </c>
      <c r="C896" s="17">
        <v>3.6623615372224902E-2</v>
      </c>
      <c r="D896" s="17">
        <v>4.6067254037757598E-2</v>
      </c>
      <c r="E896" s="17">
        <v>2.75471557744402E-2</v>
      </c>
      <c r="F896" s="17"/>
      <c r="G896" s="17">
        <v>1.0714926708510901E-2</v>
      </c>
      <c r="H896" s="17">
        <v>2.6201278023798801E-2</v>
      </c>
      <c r="I896" s="17">
        <v>2.6362025662205898E-2</v>
      </c>
      <c r="J896" s="17">
        <v>4.25702406082639E-2</v>
      </c>
      <c r="K896" s="17">
        <v>6.9472415556207007E-2</v>
      </c>
      <c r="L896" s="17">
        <v>4.3879368427729701E-2</v>
      </c>
      <c r="M896" s="17"/>
      <c r="N896" s="17">
        <v>4.7373517565125998E-2</v>
      </c>
      <c r="O896" s="17">
        <v>1.8515291080103899E-2</v>
      </c>
      <c r="P896" s="17">
        <v>3.5712405629331201E-2</v>
      </c>
      <c r="Q896" s="17">
        <v>4.4941135631355898E-2</v>
      </c>
      <c r="R896" s="17"/>
      <c r="S896" s="17">
        <v>3.17664141980449E-2</v>
      </c>
      <c r="T896" s="17">
        <v>5.5451521374568498E-2</v>
      </c>
      <c r="U896" s="17">
        <v>4.1189858252196503E-2</v>
      </c>
      <c r="V896" s="17">
        <v>4.5533031310581798E-2</v>
      </c>
      <c r="W896" s="17">
        <v>3.3421875682298201E-2</v>
      </c>
      <c r="X896" s="17">
        <v>1.7423690615475999E-2</v>
      </c>
      <c r="Y896" s="17">
        <v>1.7712067026686099E-2</v>
      </c>
      <c r="Z896" s="17">
        <v>4.4807817146175197E-2</v>
      </c>
      <c r="AA896" s="17">
        <v>3.5283075133432699E-2</v>
      </c>
      <c r="AB896" s="17">
        <v>3.9370467336964199E-2</v>
      </c>
      <c r="AC896" s="17">
        <v>6.07539362167452E-2</v>
      </c>
      <c r="AD896" s="17">
        <v>0</v>
      </c>
      <c r="AE896" s="17"/>
      <c r="AF896" s="17">
        <v>0.104423181261926</v>
      </c>
      <c r="AG896" s="17">
        <v>3.1820053578106598E-2</v>
      </c>
      <c r="AH896" s="17">
        <v>1.89308199497666E-2</v>
      </c>
      <c r="AI896" s="17">
        <v>3.2375579057899298E-2</v>
      </c>
      <c r="AJ896" s="17">
        <v>3.8985909678116298E-2</v>
      </c>
      <c r="AK896" s="17">
        <v>4.2425092396434098E-2</v>
      </c>
      <c r="AL896" s="17">
        <v>2.5166281958170202E-2</v>
      </c>
      <c r="AM896" s="17">
        <v>2.6464104288615498E-2</v>
      </c>
      <c r="AN896" s="17">
        <v>3.7472359478482403E-2</v>
      </c>
      <c r="AO896" s="17">
        <v>3.9356087736651703E-2</v>
      </c>
      <c r="AP896" s="17">
        <v>3.9321167932916998E-2</v>
      </c>
      <c r="AQ896" s="17">
        <v>3.4683286893555203E-2</v>
      </c>
      <c r="AR896" s="17">
        <v>3.8089900454356403E-2</v>
      </c>
      <c r="AS896" s="17">
        <v>5.3409221974035803E-2</v>
      </c>
      <c r="AT896" s="17">
        <v>6.3122865667776806E-2</v>
      </c>
      <c r="AU896" s="17">
        <v>4.0685831853375799E-2</v>
      </c>
      <c r="AV896" s="17"/>
      <c r="AW896" s="17">
        <v>3.2914946254600702E-2</v>
      </c>
      <c r="AX896" s="17">
        <v>4.1225389613766497E-2</v>
      </c>
      <c r="AY896" s="17"/>
      <c r="AZ896" s="17">
        <v>3.2359430257853601E-2</v>
      </c>
      <c r="BA896" s="17">
        <v>3.7573337543280003E-2</v>
      </c>
      <c r="BB896" s="17"/>
      <c r="BC896" s="17">
        <v>2.688140888713E-2</v>
      </c>
      <c r="BD896" s="17">
        <v>4.4007029596412998E-2</v>
      </c>
      <c r="BE896" s="17"/>
      <c r="BF896" s="17">
        <v>1.9346674724197099E-2</v>
      </c>
      <c r="BG896" s="17">
        <v>3.8011950337015502E-2</v>
      </c>
      <c r="BH896" s="17"/>
      <c r="BI896" s="17">
        <v>6.6651094199046496E-2</v>
      </c>
      <c r="BJ896" s="17">
        <v>1.88303071089885E-2</v>
      </c>
      <c r="BK896" s="17">
        <v>2.0407061164865001E-2</v>
      </c>
      <c r="BL896" s="17">
        <v>8.1733737993957598E-2</v>
      </c>
      <c r="BM896" s="17">
        <v>0</v>
      </c>
      <c r="BN896" s="17"/>
      <c r="BO896" s="17">
        <v>2.1136913853251199E-2</v>
      </c>
      <c r="BP896" s="17">
        <v>5.7561146273967599E-2</v>
      </c>
      <c r="BQ896" s="17">
        <v>2.5323213489303002E-2</v>
      </c>
      <c r="BR896" s="17">
        <v>6.8069819399470002E-2</v>
      </c>
      <c r="BS896" s="17">
        <v>7.4969279299866498E-3</v>
      </c>
      <c r="BT896" s="17">
        <v>1.46737238586209E-2</v>
      </c>
      <c r="BU896" s="17"/>
      <c r="BV896" s="17">
        <v>2.43230131328021E-2</v>
      </c>
      <c r="BW896" s="17">
        <v>8.64282324323511E-3</v>
      </c>
      <c r="BX896" s="17"/>
      <c r="BY896" s="17">
        <v>2.5308231094258799E-2</v>
      </c>
      <c r="BZ896" s="17"/>
      <c r="CA896" s="17">
        <v>2.0239810496327899E-2</v>
      </c>
      <c r="CB896" s="17"/>
      <c r="CC896" s="17">
        <v>1.7572916079504501E-2</v>
      </c>
    </row>
    <row r="897" spans="2:81" x14ac:dyDescent="0.3">
      <c r="B897" t="s">
        <v>92</v>
      </c>
      <c r="C897" s="17">
        <v>7.0243161010075605E-2</v>
      </c>
      <c r="D897" s="17">
        <v>4.1897498401473103E-2</v>
      </c>
      <c r="E897" s="17">
        <v>9.8197345733128105E-2</v>
      </c>
      <c r="F897" s="17"/>
      <c r="G897" s="17">
        <v>5.6580277157854103E-2</v>
      </c>
      <c r="H897" s="17">
        <v>4.8957825412439197E-2</v>
      </c>
      <c r="I897" s="17">
        <v>6.1961636626015698E-2</v>
      </c>
      <c r="J897" s="17">
        <v>8.88989815724993E-2</v>
      </c>
      <c r="K897" s="17">
        <v>6.9767964767553703E-2</v>
      </c>
      <c r="L897" s="17">
        <v>8.8573029452188395E-2</v>
      </c>
      <c r="M897" s="17"/>
      <c r="N897" s="17">
        <v>5.8413494613322001E-2</v>
      </c>
      <c r="O897" s="17">
        <v>8.4549467600182296E-2</v>
      </c>
      <c r="P897" s="17">
        <v>5.6843639862444902E-2</v>
      </c>
      <c r="Q897" s="17">
        <v>8.04955066068508E-2</v>
      </c>
      <c r="R897" s="17"/>
      <c r="S897" s="17">
        <v>5.6487551625148201E-2</v>
      </c>
      <c r="T897" s="17">
        <v>5.5628746453527098E-2</v>
      </c>
      <c r="U897" s="17">
        <v>7.3576099200861597E-2</v>
      </c>
      <c r="V897" s="17">
        <v>7.5407092747234006E-2</v>
      </c>
      <c r="W897" s="17">
        <v>0.12500713453162099</v>
      </c>
      <c r="X897" s="17">
        <v>7.5042790778896598E-2</v>
      </c>
      <c r="Y897" s="17">
        <v>5.9502911556545302E-2</v>
      </c>
      <c r="Z897" s="17">
        <v>5.6841066375194101E-2</v>
      </c>
      <c r="AA897" s="17">
        <v>0.109328994369383</v>
      </c>
      <c r="AB897" s="17">
        <v>2.5037669072442599E-2</v>
      </c>
      <c r="AC897" s="17">
        <v>5.15352954651992E-2</v>
      </c>
      <c r="AD897" s="17">
        <v>0.101723933314616</v>
      </c>
      <c r="AE897" s="17"/>
      <c r="AF897" s="17">
        <v>9.0347383092131098E-2</v>
      </c>
      <c r="AG897" s="17">
        <v>7.9120136461485593E-2</v>
      </c>
      <c r="AH897" s="17">
        <v>0.115620966483912</v>
      </c>
      <c r="AI897" s="17">
        <v>7.6601210767375597E-2</v>
      </c>
      <c r="AJ897" s="17">
        <v>8.4901225566225202E-2</v>
      </c>
      <c r="AK897" s="17">
        <v>6.5522332976496997E-2</v>
      </c>
      <c r="AL897" s="17">
        <v>5.6705595047242902E-2</v>
      </c>
      <c r="AM897" s="17">
        <v>5.6048045827560899E-2</v>
      </c>
      <c r="AN897" s="17">
        <v>6.1588995026325401E-2</v>
      </c>
      <c r="AO897" s="17">
        <v>5.85848105164022E-2</v>
      </c>
      <c r="AP897" s="17">
        <v>5.39321214451303E-2</v>
      </c>
      <c r="AQ897" s="17">
        <v>4.3627532338978502E-2</v>
      </c>
      <c r="AR897" s="17">
        <v>3.70856992159036E-2</v>
      </c>
      <c r="AS897" s="17">
        <v>1.8936037223420001E-2</v>
      </c>
      <c r="AT897" s="17">
        <v>8.0817155499675594E-2</v>
      </c>
      <c r="AU897" s="17">
        <v>3.9996469777178099E-2</v>
      </c>
      <c r="AV897" s="17"/>
      <c r="AW897" s="17">
        <v>6.4280312427747094E-2</v>
      </c>
      <c r="AX897" s="17">
        <v>7.9421865621140994E-2</v>
      </c>
      <c r="AY897" s="17"/>
      <c r="AZ897" s="17">
        <v>8.4002470046080205E-2</v>
      </c>
      <c r="BA897" s="17">
        <v>6.7178678465485198E-2</v>
      </c>
      <c r="BB897" s="17"/>
      <c r="BC897" s="17">
        <v>6.8652587945984403E-2</v>
      </c>
      <c r="BD897" s="17">
        <v>7.1846034883530696E-2</v>
      </c>
      <c r="BE897" s="17"/>
      <c r="BF897" s="17">
        <v>6.0856532605210498E-2</v>
      </c>
      <c r="BG897" s="17">
        <v>7.0997448744313907E-2</v>
      </c>
      <c r="BH897" s="17"/>
      <c r="BI897" s="17">
        <v>6.7700547901253003E-2</v>
      </c>
      <c r="BJ897" s="17">
        <v>4.0305908275048402E-2</v>
      </c>
      <c r="BK897" s="17">
        <v>9.0525244084002504E-2</v>
      </c>
      <c r="BL897" s="17">
        <v>6.2131359740084199E-2</v>
      </c>
      <c r="BM897" s="17">
        <v>6.2354091941533601E-2</v>
      </c>
      <c r="BN897" s="17"/>
      <c r="BO897" s="17">
        <v>4.2774364143674901E-2</v>
      </c>
      <c r="BP897" s="17">
        <v>4.9647918126591799E-2</v>
      </c>
      <c r="BQ897" s="17">
        <v>6.5317791443029405E-2</v>
      </c>
      <c r="BR897" s="17">
        <v>6.0690776684041901E-2</v>
      </c>
      <c r="BS897" s="17">
        <v>4.3941081950212103E-2</v>
      </c>
      <c r="BT897" s="17">
        <v>0.18631405662740699</v>
      </c>
      <c r="BU897" s="17"/>
      <c r="BV897" s="17">
        <v>3.5145692571709901E-2</v>
      </c>
      <c r="BW897" s="17">
        <v>4.9876712536855598E-2</v>
      </c>
      <c r="BX897" s="17"/>
      <c r="BY897" s="17">
        <v>2.8046218145289702E-2</v>
      </c>
      <c r="BZ897" s="17"/>
      <c r="CA897" s="17">
        <v>3.09657866235378E-2</v>
      </c>
      <c r="CB897" s="17"/>
      <c r="CC897" s="17">
        <v>3.8887459385120601E-2</v>
      </c>
    </row>
    <row r="898" spans="2:81" x14ac:dyDescent="0.3">
      <c r="B898" t="s">
        <v>192</v>
      </c>
      <c r="C898" s="17">
        <v>0.52069303792380595</v>
      </c>
      <c r="D898" s="17">
        <v>0.51291197410710798</v>
      </c>
      <c r="E898" s="17">
        <v>0.52741914200024098</v>
      </c>
      <c r="F898" s="17"/>
      <c r="G898" s="17">
        <v>0.64140538442178097</v>
      </c>
      <c r="H898" s="17">
        <v>0.64778163584399395</v>
      </c>
      <c r="I898" s="17">
        <v>0.57767305342695197</v>
      </c>
      <c r="J898" s="17">
        <v>0.49688231274317601</v>
      </c>
      <c r="K898" s="17">
        <v>0.41941453267789702</v>
      </c>
      <c r="L898" s="17">
        <v>0.37781981771638901</v>
      </c>
      <c r="M898" s="17"/>
      <c r="N898" s="17">
        <v>0.52007810638059704</v>
      </c>
      <c r="O898" s="17">
        <v>0.49587490683027002</v>
      </c>
      <c r="P898" s="17">
        <v>0.535849317490949</v>
      </c>
      <c r="Q898" s="17">
        <v>0.53356113013916096</v>
      </c>
      <c r="R898" s="17"/>
      <c r="S898" s="17">
        <v>0.60916437020653702</v>
      </c>
      <c r="T898" s="17">
        <v>0.45990904568108198</v>
      </c>
      <c r="U898" s="17">
        <v>0.47304642774923</v>
      </c>
      <c r="V898" s="17">
        <v>0.49616021980805802</v>
      </c>
      <c r="W898" s="17">
        <v>0.476047655042309</v>
      </c>
      <c r="X898" s="17">
        <v>0.51188744364635697</v>
      </c>
      <c r="Y898" s="17">
        <v>0.44610691259632901</v>
      </c>
      <c r="Z898" s="17">
        <v>0.58453542732069896</v>
      </c>
      <c r="AA898" s="17">
        <v>0.55756079269797698</v>
      </c>
      <c r="AB898" s="17">
        <v>0.55316106381896002</v>
      </c>
      <c r="AC898" s="17">
        <v>0.57220978149310397</v>
      </c>
      <c r="AD898" s="17">
        <v>0.49880315417327198</v>
      </c>
      <c r="AE898" s="17"/>
      <c r="AF898" s="17">
        <v>0.70146224852814298</v>
      </c>
      <c r="AG898" s="17">
        <v>0.60821625845629701</v>
      </c>
      <c r="AH898" s="17">
        <v>0.52552577920598997</v>
      </c>
      <c r="AI898" s="17">
        <v>0.53689415688022102</v>
      </c>
      <c r="AJ898" s="17">
        <v>0.50941674529251002</v>
      </c>
      <c r="AK898" s="17">
        <v>0.50384546138738495</v>
      </c>
      <c r="AL898" s="17">
        <v>0.53694922649325405</v>
      </c>
      <c r="AM898" s="17">
        <v>0.48092770965107301</v>
      </c>
      <c r="AN898" s="17">
        <v>0.43628470191414498</v>
      </c>
      <c r="AO898" s="17">
        <v>0.571189456578999</v>
      </c>
      <c r="AP898" s="17">
        <v>0.522692252585791</v>
      </c>
      <c r="AQ898" s="17">
        <v>0.49318690087019901</v>
      </c>
      <c r="AR898" s="17">
        <v>0.59954692827230405</v>
      </c>
      <c r="AS898" s="17">
        <v>0.62432926194725602</v>
      </c>
      <c r="AT898" s="17">
        <v>0.45731632919187898</v>
      </c>
      <c r="AU898" s="17">
        <v>0.62572898562024704</v>
      </c>
      <c r="AV898" s="17"/>
      <c r="AW898" s="17">
        <v>0.52547961658438502</v>
      </c>
      <c r="AX898" s="17">
        <v>0.51389949747620201</v>
      </c>
      <c r="AY898" s="17"/>
      <c r="AZ898" s="17">
        <v>0.54875068767942403</v>
      </c>
      <c r="BA898" s="17">
        <v>0.51444401933622097</v>
      </c>
      <c r="BB898" s="17"/>
      <c r="BC898" s="17">
        <v>0.581810550014348</v>
      </c>
      <c r="BD898" s="17">
        <v>0.47745041047040998</v>
      </c>
      <c r="BE898" s="17"/>
      <c r="BF898" s="17">
        <v>0.55294076763151201</v>
      </c>
      <c r="BG898" s="17">
        <v>0.51810168499851605</v>
      </c>
      <c r="BH898" s="17"/>
      <c r="BI898" s="17">
        <v>0.40002603580102702</v>
      </c>
      <c r="BJ898" s="17">
        <v>0.644520764563146</v>
      </c>
      <c r="BK898" s="17">
        <v>0.51688342764316197</v>
      </c>
      <c r="BL898" s="17">
        <v>0.42604190292147498</v>
      </c>
      <c r="BM898" s="17">
        <v>0.57854767117695705</v>
      </c>
      <c r="BN898" s="17"/>
      <c r="BO898" s="17">
        <v>0.63436192021190096</v>
      </c>
      <c r="BP898" s="17">
        <v>0.47025342148424398</v>
      </c>
      <c r="BQ898" s="17">
        <v>0.56425266621763903</v>
      </c>
      <c r="BR898" s="17">
        <v>0.46471401756951503</v>
      </c>
      <c r="BS898" s="17">
        <v>0.59739997729014604</v>
      </c>
      <c r="BT898" s="17">
        <v>0.42301995315009999</v>
      </c>
      <c r="BU898" s="17"/>
      <c r="BV898" s="17">
        <v>0.62652887871090202</v>
      </c>
      <c r="BW898" s="17">
        <v>0.67789084591094695</v>
      </c>
      <c r="BX898" s="17"/>
      <c r="BY898" s="17">
        <v>0.69669579964810902</v>
      </c>
      <c r="BZ898" s="17"/>
      <c r="CA898" s="17">
        <v>0.65069267473652603</v>
      </c>
      <c r="CB898" s="17"/>
      <c r="CC898" s="17">
        <v>0.63404526584148702</v>
      </c>
    </row>
    <row r="899" spans="2:81" x14ac:dyDescent="0.3">
      <c r="B899" t="s">
        <v>193</v>
      </c>
      <c r="C899" s="17">
        <v>0.16089969072798899</v>
      </c>
      <c r="D899" s="17">
        <v>0.201763525735803</v>
      </c>
      <c r="E899" s="17">
        <v>0.121634249788236</v>
      </c>
      <c r="F899" s="17"/>
      <c r="G899" s="17">
        <v>7.39501273170865E-2</v>
      </c>
      <c r="H899" s="17">
        <v>7.9904296018603396E-2</v>
      </c>
      <c r="I899" s="17">
        <v>0.131488628315827</v>
      </c>
      <c r="J899" s="17">
        <v>0.15921494799121</v>
      </c>
      <c r="K899" s="17">
        <v>0.22342877017555399</v>
      </c>
      <c r="L899" s="17">
        <v>0.26805821903784099</v>
      </c>
      <c r="M899" s="17"/>
      <c r="N899" s="17">
        <v>0.18053525077427501</v>
      </c>
      <c r="O899" s="17">
        <v>0.16222846180495701</v>
      </c>
      <c r="P899" s="17">
        <v>0.15480280921331799</v>
      </c>
      <c r="Q899" s="17">
        <v>0.14319807941150201</v>
      </c>
      <c r="R899" s="17"/>
      <c r="S899" s="17">
        <v>0.109461503748688</v>
      </c>
      <c r="T899" s="17">
        <v>0.22304069986698999</v>
      </c>
      <c r="U899" s="17">
        <v>0.160925763927739</v>
      </c>
      <c r="V899" s="17">
        <v>0.24584128955082099</v>
      </c>
      <c r="W899" s="17">
        <v>0.13265482585851901</v>
      </c>
      <c r="X899" s="17">
        <v>0.142730250739284</v>
      </c>
      <c r="Y899" s="17">
        <v>0.182741627611341</v>
      </c>
      <c r="Z899" s="17">
        <v>0.14811256779177101</v>
      </c>
      <c r="AA899" s="17">
        <v>9.5505904439040695E-2</v>
      </c>
      <c r="AB899" s="17">
        <v>0.19253513108852099</v>
      </c>
      <c r="AC899" s="17">
        <v>0.177500702628865</v>
      </c>
      <c r="AD899" s="17">
        <v>7.2089727698306696E-2</v>
      </c>
      <c r="AE899" s="17"/>
      <c r="AF899" s="17">
        <v>0.104423181261926</v>
      </c>
      <c r="AG899" s="17">
        <v>0.136568585015166</v>
      </c>
      <c r="AH899" s="17">
        <v>0.111313472528333</v>
      </c>
      <c r="AI899" s="17">
        <v>0.12280463820345699</v>
      </c>
      <c r="AJ899" s="17">
        <v>0.13702215277954899</v>
      </c>
      <c r="AK899" s="17">
        <v>0.19340542055394699</v>
      </c>
      <c r="AL899" s="17">
        <v>0.128912920112594</v>
      </c>
      <c r="AM899" s="17">
        <v>0.17420801990776499</v>
      </c>
      <c r="AN899" s="17">
        <v>0.200335714554848</v>
      </c>
      <c r="AO899" s="17">
        <v>0.17212405623338101</v>
      </c>
      <c r="AP899" s="17">
        <v>0.18510352460159701</v>
      </c>
      <c r="AQ899" s="17">
        <v>0.19822322040318699</v>
      </c>
      <c r="AR899" s="17">
        <v>0.147619515288202</v>
      </c>
      <c r="AS899" s="17">
        <v>0.15875631867798001</v>
      </c>
      <c r="AT899" s="17">
        <v>0.204373407439016</v>
      </c>
      <c r="AU899" s="17">
        <v>0.144874341099129</v>
      </c>
      <c r="AV899" s="17"/>
      <c r="AW899" s="17">
        <v>0.16043181754809399</v>
      </c>
      <c r="AX899" s="17">
        <v>0.16169380621474699</v>
      </c>
      <c r="AY899" s="17"/>
      <c r="AZ899" s="17">
        <v>0.123930294856594</v>
      </c>
      <c r="BA899" s="17">
        <v>0.16913353939258999</v>
      </c>
      <c r="BB899" s="17"/>
      <c r="BC899" s="17">
        <v>0.122108576044641</v>
      </c>
      <c r="BD899" s="17">
        <v>0.188589116020937</v>
      </c>
      <c r="BE899" s="17"/>
      <c r="BF899" s="17">
        <v>9.4637224577366494E-2</v>
      </c>
      <c r="BG899" s="17">
        <v>0.166224389150256</v>
      </c>
      <c r="BH899" s="17"/>
      <c r="BI899" s="17">
        <v>0.25643884919733001</v>
      </c>
      <c r="BJ899" s="17">
        <v>8.7031462212657507E-2</v>
      </c>
      <c r="BK899" s="17">
        <v>0.165135210670104</v>
      </c>
      <c r="BL899" s="17">
        <v>0.239410260405337</v>
      </c>
      <c r="BM899" s="17">
        <v>8.7102718328763803E-2</v>
      </c>
      <c r="BN899" s="17"/>
      <c r="BO899" s="17">
        <v>8.6842508854151096E-2</v>
      </c>
      <c r="BP899" s="17">
        <v>0.227748988701793</v>
      </c>
      <c r="BQ899" s="17">
        <v>0.163994735521442</v>
      </c>
      <c r="BR899" s="17">
        <v>0.23474815936916699</v>
      </c>
      <c r="BS899" s="17">
        <v>6.3189983104881997E-2</v>
      </c>
      <c r="BT899" s="17">
        <v>0.13544655598528399</v>
      </c>
      <c r="BU899" s="17"/>
      <c r="BV899" s="17">
        <v>9.2719905047208395E-2</v>
      </c>
      <c r="BW899" s="17">
        <v>7.6480939510913906E-2</v>
      </c>
      <c r="BX899" s="17"/>
      <c r="BY899" s="17">
        <v>7.1118685754958999E-2</v>
      </c>
      <c r="BZ899" s="17"/>
      <c r="CA899" s="17">
        <v>8.6783591680060002E-2</v>
      </c>
      <c r="CB899" s="17"/>
      <c r="CC899" s="17">
        <v>8.3335868388143899E-2</v>
      </c>
    </row>
    <row r="900" spans="2:81" x14ac:dyDescent="0.3">
      <c r="B900" t="s">
        <v>194</v>
      </c>
      <c r="C900" s="17">
        <v>0.35979334719581701</v>
      </c>
      <c r="D900" s="17">
        <v>0.31114844837130601</v>
      </c>
      <c r="E900" s="17">
        <v>0.40578489221200498</v>
      </c>
      <c r="F900" s="17"/>
      <c r="G900" s="17">
        <v>0.56745525710469402</v>
      </c>
      <c r="H900" s="17">
        <v>0.56787733982539002</v>
      </c>
      <c r="I900" s="17">
        <v>0.44618442511112499</v>
      </c>
      <c r="J900" s="17">
        <v>0.33766736475196601</v>
      </c>
      <c r="K900" s="17">
        <v>0.19598576250234301</v>
      </c>
      <c r="L900" s="17">
        <v>0.109761598678548</v>
      </c>
      <c r="M900" s="17"/>
      <c r="N900" s="17">
        <v>0.33954285560632202</v>
      </c>
      <c r="O900" s="17">
        <v>0.33364644502531299</v>
      </c>
      <c r="P900" s="17">
        <v>0.38104650827763098</v>
      </c>
      <c r="Q900" s="17">
        <v>0.39036305072765898</v>
      </c>
      <c r="R900" s="17"/>
      <c r="S900" s="17">
        <v>0.499702866457849</v>
      </c>
      <c r="T900" s="17">
        <v>0.236868345814092</v>
      </c>
      <c r="U900" s="17">
        <v>0.31212066382149101</v>
      </c>
      <c r="V900" s="17">
        <v>0.250318930257237</v>
      </c>
      <c r="W900" s="17">
        <v>0.34339282918378899</v>
      </c>
      <c r="X900" s="17">
        <v>0.369157192907073</v>
      </c>
      <c r="Y900" s="17">
        <v>0.26336528498498901</v>
      </c>
      <c r="Z900" s="17">
        <v>0.43642285952892801</v>
      </c>
      <c r="AA900" s="17">
        <v>0.46205488825893598</v>
      </c>
      <c r="AB900" s="17">
        <v>0.36062593273043902</v>
      </c>
      <c r="AC900" s="17">
        <v>0.394709078864239</v>
      </c>
      <c r="AD900" s="17">
        <v>0.42671342647496502</v>
      </c>
      <c r="AE900" s="17"/>
      <c r="AF900" s="17">
        <v>0.59703906726621703</v>
      </c>
      <c r="AG900" s="17">
        <v>0.47164767344113101</v>
      </c>
      <c r="AH900" s="17">
        <v>0.41421230667765702</v>
      </c>
      <c r="AI900" s="17">
        <v>0.41408951867676402</v>
      </c>
      <c r="AJ900" s="17">
        <v>0.37239459251296197</v>
      </c>
      <c r="AK900" s="17">
        <v>0.31044004083343801</v>
      </c>
      <c r="AL900" s="17">
        <v>0.40803630638066002</v>
      </c>
      <c r="AM900" s="17">
        <v>0.30671968974330799</v>
      </c>
      <c r="AN900" s="17">
        <v>0.23594898735929701</v>
      </c>
      <c r="AO900" s="17">
        <v>0.39906540034561699</v>
      </c>
      <c r="AP900" s="17">
        <v>0.33758872798419398</v>
      </c>
      <c r="AQ900" s="17">
        <v>0.29496368046701199</v>
      </c>
      <c r="AR900" s="17">
        <v>0.45192741298410199</v>
      </c>
      <c r="AS900" s="17">
        <v>0.46557294326927601</v>
      </c>
      <c r="AT900" s="17">
        <v>0.25294292175286298</v>
      </c>
      <c r="AU900" s="17">
        <v>0.48085464452111798</v>
      </c>
      <c r="AV900" s="17"/>
      <c r="AW900" s="17">
        <v>0.36504779903629098</v>
      </c>
      <c r="AX900" s="17">
        <v>0.35220569126145501</v>
      </c>
      <c r="AY900" s="17"/>
      <c r="AZ900" s="17">
        <v>0.42482039282282902</v>
      </c>
      <c r="BA900" s="17">
        <v>0.34531047994363101</v>
      </c>
      <c r="BB900" s="17"/>
      <c r="BC900" s="17">
        <v>0.45970197396970702</v>
      </c>
      <c r="BD900" s="17">
        <v>0.28886129444947301</v>
      </c>
      <c r="BE900" s="17"/>
      <c r="BF900" s="17">
        <v>0.458303543054145</v>
      </c>
      <c r="BG900" s="17">
        <v>0.35187729584826</v>
      </c>
      <c r="BH900" s="17"/>
      <c r="BI900" s="17">
        <v>0.14358718660369699</v>
      </c>
      <c r="BJ900" s="17">
        <v>0.55748930235048899</v>
      </c>
      <c r="BK900" s="17">
        <v>0.35174821697305703</v>
      </c>
      <c r="BL900" s="17">
        <v>0.18663164251613901</v>
      </c>
      <c r="BM900" s="17">
        <v>0.49144495284819301</v>
      </c>
      <c r="BN900" s="17"/>
      <c r="BO900" s="17">
        <v>0.54751941135774895</v>
      </c>
      <c r="BP900" s="17">
        <v>0.24250443278245201</v>
      </c>
      <c r="BQ900" s="17">
        <v>0.40025793069619803</v>
      </c>
      <c r="BR900" s="17">
        <v>0.22996585820034801</v>
      </c>
      <c r="BS900" s="17">
        <v>0.53420999418526405</v>
      </c>
      <c r="BT900" s="17">
        <v>0.287573397164816</v>
      </c>
      <c r="BU900" s="17"/>
      <c r="BV900" s="17">
        <v>0.53380897366369395</v>
      </c>
      <c r="BW900" s="17">
        <v>0.601409906400033</v>
      </c>
      <c r="BX900" s="17"/>
      <c r="BY900" s="17">
        <v>0.62557711389315096</v>
      </c>
      <c r="BZ900" s="17"/>
      <c r="CA900" s="17">
        <v>0.56390908305646603</v>
      </c>
      <c r="CB900" s="17"/>
      <c r="CC900" s="17">
        <v>0.55070939745334302</v>
      </c>
    </row>
    <row r="901" spans="2:81" x14ac:dyDescent="0.3">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c r="CB901" s="17"/>
      <c r="CC901" s="17"/>
    </row>
    <row r="902" spans="2:81" x14ac:dyDescent="0.3">
      <c r="B902" s="6" t="s">
        <v>349</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c r="CC902" s="17"/>
    </row>
    <row r="903" spans="2:81" x14ac:dyDescent="0.3">
      <c r="B903" s="24" t="s">
        <v>94</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c r="CB903" s="17"/>
      <c r="CC903" s="17"/>
    </row>
    <row r="904" spans="2:81" x14ac:dyDescent="0.3">
      <c r="B904" t="s">
        <v>230</v>
      </c>
      <c r="C904" s="17">
        <v>0.207036755361967</v>
      </c>
      <c r="D904" s="17">
        <v>0.24585033937706799</v>
      </c>
      <c r="E904" s="17">
        <v>0.16995518449379601</v>
      </c>
      <c r="F904" s="17"/>
      <c r="G904" s="17">
        <v>0.20503462455033999</v>
      </c>
      <c r="H904" s="17">
        <v>0.24099176497658001</v>
      </c>
      <c r="I904" s="17">
        <v>0.26237565266333601</v>
      </c>
      <c r="J904" s="17">
        <v>0.179700563860267</v>
      </c>
      <c r="K904" s="17">
        <v>0.189186655914556</v>
      </c>
      <c r="L904" s="17">
        <v>0.170052315719114</v>
      </c>
      <c r="M904" s="17"/>
      <c r="N904" s="17">
        <v>0.241276839225921</v>
      </c>
      <c r="O904" s="17">
        <v>0.194096046947378</v>
      </c>
      <c r="P904" s="17">
        <v>0.21024116880131</v>
      </c>
      <c r="Q904" s="17">
        <v>0.18235257225510401</v>
      </c>
      <c r="R904" s="17"/>
      <c r="S904" s="17">
        <v>0.254288821863279</v>
      </c>
      <c r="T904" s="17">
        <v>0.16052263673633199</v>
      </c>
      <c r="U904" s="17">
        <v>0.177955667241915</v>
      </c>
      <c r="V904" s="17">
        <v>0.26059936601915501</v>
      </c>
      <c r="W904" s="17">
        <v>0.180622333243038</v>
      </c>
      <c r="X904" s="17">
        <v>0.212252841775388</v>
      </c>
      <c r="Y904" s="17">
        <v>0.16526530783732701</v>
      </c>
      <c r="Z904" s="17">
        <v>0.223525118848553</v>
      </c>
      <c r="AA904" s="17">
        <v>0.245960699660076</v>
      </c>
      <c r="AB904" s="17">
        <v>0.20502552354032899</v>
      </c>
      <c r="AC904" s="17">
        <v>0.19151563274124001</v>
      </c>
      <c r="AD904" s="17">
        <v>0.129117091700343</v>
      </c>
      <c r="AE904" s="17"/>
      <c r="AF904" s="17">
        <v>8.8927453862851502E-2</v>
      </c>
      <c r="AG904" s="17">
        <v>0.24811799525063999</v>
      </c>
      <c r="AH904" s="17">
        <v>0.17463648360592501</v>
      </c>
      <c r="AI904" s="17">
        <v>0.14328086817288199</v>
      </c>
      <c r="AJ904" s="17">
        <v>0.21917578487845901</v>
      </c>
      <c r="AK904" s="17">
        <v>0.15049029483391499</v>
      </c>
      <c r="AL904" s="17">
        <v>0.21145189578033299</v>
      </c>
      <c r="AM904" s="17">
        <v>0.20102241347389599</v>
      </c>
      <c r="AN904" s="17">
        <v>0.13209536470630001</v>
      </c>
      <c r="AO904" s="17">
        <v>0.25097511508321402</v>
      </c>
      <c r="AP904" s="17">
        <v>0.21988041162060301</v>
      </c>
      <c r="AQ904" s="17">
        <v>0.19202142857472401</v>
      </c>
      <c r="AR904" s="17">
        <v>0.224353576071424</v>
      </c>
      <c r="AS904" s="17">
        <v>0.28426978874117298</v>
      </c>
      <c r="AT904" s="17">
        <v>0.24693540287749399</v>
      </c>
      <c r="AU904" s="17">
        <v>0.45380244573349099</v>
      </c>
      <c r="AV904" s="17"/>
      <c r="AW904" s="17">
        <v>0.22685786700675301</v>
      </c>
      <c r="AX904" s="17">
        <v>0.17726798659521201</v>
      </c>
      <c r="AY904" s="17"/>
      <c r="AZ904" s="17">
        <v>0.218910885421637</v>
      </c>
      <c r="BA904" s="17">
        <v>0.20439214114443299</v>
      </c>
      <c r="BB904" s="17"/>
      <c r="BC904" s="17">
        <v>0.23708342760116399</v>
      </c>
      <c r="BD904" s="17">
        <v>0.184472943478279</v>
      </c>
      <c r="BE904" s="17"/>
      <c r="BF904" s="17">
        <v>0.2544233057993</v>
      </c>
      <c r="BG904" s="17">
        <v>0.20322888184007301</v>
      </c>
      <c r="BH904" s="17"/>
      <c r="BI904" s="17">
        <v>0.24526010684521399</v>
      </c>
      <c r="BJ904" s="17">
        <v>0.23071541504161799</v>
      </c>
      <c r="BK904" s="17">
        <v>0.18511093941783699</v>
      </c>
      <c r="BL904" s="17">
        <v>0.22081521370750901</v>
      </c>
      <c r="BM904" s="17">
        <v>0.100487949708188</v>
      </c>
      <c r="BN904" s="17"/>
      <c r="BO904" s="17">
        <v>0.22807109581011301</v>
      </c>
      <c r="BP904" s="17">
        <v>0.27108858191053498</v>
      </c>
      <c r="BQ904" s="17">
        <v>0.18279193103692401</v>
      </c>
      <c r="BR904" s="17">
        <v>0.21994485433619099</v>
      </c>
      <c r="BS904" s="17">
        <v>0.14190996123427399</v>
      </c>
      <c r="BT904" s="17">
        <v>0.12616216640160899</v>
      </c>
      <c r="BU904" s="17"/>
      <c r="BV904" s="17">
        <v>0.226783511526571</v>
      </c>
      <c r="BW904" s="17">
        <v>0.23800803245962199</v>
      </c>
      <c r="BX904" s="17"/>
      <c r="BY904" s="17">
        <v>0.29046605733340702</v>
      </c>
      <c r="BZ904" s="17"/>
      <c r="CA904" s="17">
        <v>0.25319728765474298</v>
      </c>
      <c r="CB904" s="17"/>
      <c r="CC904" s="17">
        <v>0.22792741572490899</v>
      </c>
    </row>
    <row r="905" spans="2:81" x14ac:dyDescent="0.3">
      <c r="B905" t="s">
        <v>231</v>
      </c>
      <c r="C905" s="17">
        <v>0.42243564318198701</v>
      </c>
      <c r="D905" s="17">
        <v>0.43035962801262101</v>
      </c>
      <c r="E905" s="17">
        <v>0.41636471933728703</v>
      </c>
      <c r="F905" s="17"/>
      <c r="G905" s="17">
        <v>0.37049844822190803</v>
      </c>
      <c r="H905" s="17">
        <v>0.42632099278382501</v>
      </c>
      <c r="I905" s="17">
        <v>0.40464299412996102</v>
      </c>
      <c r="J905" s="17">
        <v>0.42033573054173201</v>
      </c>
      <c r="K905" s="17">
        <v>0.42065341848710602</v>
      </c>
      <c r="L905" s="17">
        <v>0.47125779753359698</v>
      </c>
      <c r="M905" s="17"/>
      <c r="N905" s="17">
        <v>0.43177425061688801</v>
      </c>
      <c r="O905" s="17">
        <v>0.42361005766360499</v>
      </c>
      <c r="P905" s="17">
        <v>0.42130532175550001</v>
      </c>
      <c r="Q905" s="17">
        <v>0.41343768448017298</v>
      </c>
      <c r="R905" s="17"/>
      <c r="S905" s="17">
        <v>0.40180788995828698</v>
      </c>
      <c r="T905" s="17">
        <v>0.44657793217293101</v>
      </c>
      <c r="U905" s="17">
        <v>0.39732547090748099</v>
      </c>
      <c r="V905" s="17">
        <v>0.32986341927994001</v>
      </c>
      <c r="W905" s="17">
        <v>0.47031077660319798</v>
      </c>
      <c r="X905" s="17">
        <v>0.43381907336412501</v>
      </c>
      <c r="Y905" s="17">
        <v>0.40352646075023302</v>
      </c>
      <c r="Z905" s="17">
        <v>0.417756967643166</v>
      </c>
      <c r="AA905" s="17">
        <v>0.47151592442108797</v>
      </c>
      <c r="AB905" s="17">
        <v>0.41118661569992399</v>
      </c>
      <c r="AC905" s="17">
        <v>0.46164832519947802</v>
      </c>
      <c r="AD905" s="17">
        <v>0.45938021134864998</v>
      </c>
      <c r="AE905" s="17"/>
      <c r="AF905" s="17">
        <v>0.295114440273543</v>
      </c>
      <c r="AG905" s="17">
        <v>0.34801530743723502</v>
      </c>
      <c r="AH905" s="17">
        <v>0.32183336813790497</v>
      </c>
      <c r="AI905" s="17">
        <v>0.42117633482613898</v>
      </c>
      <c r="AJ905" s="17">
        <v>0.40833646444608701</v>
      </c>
      <c r="AK905" s="17">
        <v>0.51499968308256905</v>
      </c>
      <c r="AL905" s="17">
        <v>0.45781288830580502</v>
      </c>
      <c r="AM905" s="17">
        <v>0.45062201488889397</v>
      </c>
      <c r="AN905" s="17">
        <v>0.45369990057616599</v>
      </c>
      <c r="AO905" s="17">
        <v>0.392810939230196</v>
      </c>
      <c r="AP905" s="17">
        <v>0.48285071600469898</v>
      </c>
      <c r="AQ905" s="17">
        <v>0.441808132269501</v>
      </c>
      <c r="AR905" s="17">
        <v>0.43083655416258199</v>
      </c>
      <c r="AS905" s="17">
        <v>0.38613374635258302</v>
      </c>
      <c r="AT905" s="17">
        <v>0.43998299220052201</v>
      </c>
      <c r="AU905" s="17">
        <v>0.28588415159201902</v>
      </c>
      <c r="AV905" s="17"/>
      <c r="AW905" s="17">
        <v>0.42791267365077201</v>
      </c>
      <c r="AX905" s="17">
        <v>0.41648429447327601</v>
      </c>
      <c r="AY905" s="17"/>
      <c r="AZ905" s="17">
        <v>0.39194603947113799</v>
      </c>
      <c r="BA905" s="17">
        <v>0.42922630818695801</v>
      </c>
      <c r="BB905" s="17"/>
      <c r="BC905" s="17">
        <v>0.37888895313003301</v>
      </c>
      <c r="BD905" s="17">
        <v>0.45379130578585403</v>
      </c>
      <c r="BE905" s="17"/>
      <c r="BF905" s="17">
        <v>0.334693078850548</v>
      </c>
      <c r="BG905" s="17">
        <v>0.42948643258060798</v>
      </c>
      <c r="BH905" s="17"/>
      <c r="BI905" s="17">
        <v>0.449510432958864</v>
      </c>
      <c r="BJ905" s="17">
        <v>0.43631549659151803</v>
      </c>
      <c r="BK905" s="17">
        <v>0.43137587054744297</v>
      </c>
      <c r="BL905" s="17">
        <v>0.39863904676280298</v>
      </c>
      <c r="BM905" s="17">
        <v>0.416234870216936</v>
      </c>
      <c r="BN905" s="17"/>
      <c r="BO905" s="17">
        <v>0.44961440264706298</v>
      </c>
      <c r="BP905" s="17">
        <v>0.43106750579318498</v>
      </c>
      <c r="BQ905" s="17">
        <v>0.42815800341874699</v>
      </c>
      <c r="BR905" s="17">
        <v>0.45507282193770199</v>
      </c>
      <c r="BS905" s="17">
        <v>0.32230136240568602</v>
      </c>
      <c r="BT905" s="17">
        <v>0.40512915236221198</v>
      </c>
      <c r="BU905" s="17"/>
      <c r="BV905" s="17">
        <v>0.45759894607936802</v>
      </c>
      <c r="BW905" s="17">
        <v>0.39684045508647398</v>
      </c>
      <c r="BX905" s="17"/>
      <c r="BY905" s="17">
        <v>0.46239065123883799</v>
      </c>
      <c r="BZ905" s="17"/>
      <c r="CA905" s="17">
        <v>0.43550806762556399</v>
      </c>
      <c r="CB905" s="17"/>
      <c r="CC905" s="17">
        <v>0.46091996744535901</v>
      </c>
    </row>
    <row r="906" spans="2:81" x14ac:dyDescent="0.3">
      <c r="B906" t="s">
        <v>232</v>
      </c>
      <c r="C906" s="17">
        <v>0.20641932813882699</v>
      </c>
      <c r="D906" s="17">
        <v>0.18807435400277001</v>
      </c>
      <c r="E906" s="17">
        <v>0.22426248284446701</v>
      </c>
      <c r="F906" s="17"/>
      <c r="G906" s="17">
        <v>0.22959092348482199</v>
      </c>
      <c r="H906" s="17">
        <v>0.18704371694343899</v>
      </c>
      <c r="I906" s="17">
        <v>0.18488703020826899</v>
      </c>
      <c r="J906" s="17">
        <v>0.23758494525631699</v>
      </c>
      <c r="K906" s="17">
        <v>0.194352576404247</v>
      </c>
      <c r="L906" s="17">
        <v>0.206975423691178</v>
      </c>
      <c r="M906" s="17"/>
      <c r="N906" s="17">
        <v>0.189013372484232</v>
      </c>
      <c r="O906" s="17">
        <v>0.20313018438417499</v>
      </c>
      <c r="P906" s="17">
        <v>0.21821001312383101</v>
      </c>
      <c r="Q906" s="17">
        <v>0.216341712223557</v>
      </c>
      <c r="R906" s="17"/>
      <c r="S906" s="17">
        <v>0.225332234137327</v>
      </c>
      <c r="T906" s="17">
        <v>0.22357359774122701</v>
      </c>
      <c r="U906" s="17">
        <v>0.26009698929896802</v>
      </c>
      <c r="V906" s="17">
        <v>0.19338219769606599</v>
      </c>
      <c r="W906" s="17">
        <v>0.18719169301754299</v>
      </c>
      <c r="X906" s="17">
        <v>0.159964806066097</v>
      </c>
      <c r="Y906" s="17">
        <v>0.231914012789561</v>
      </c>
      <c r="Z906" s="17">
        <v>0.20398694297526099</v>
      </c>
      <c r="AA906" s="17">
        <v>0.156365195309491</v>
      </c>
      <c r="AB906" s="17">
        <v>0.192176239222837</v>
      </c>
      <c r="AC906" s="17">
        <v>0.263924252583703</v>
      </c>
      <c r="AD906" s="17">
        <v>0.189846786158058</v>
      </c>
      <c r="AE906" s="17"/>
      <c r="AF906" s="17">
        <v>0.41223302805621898</v>
      </c>
      <c r="AG906" s="17">
        <v>0.21725864581278401</v>
      </c>
      <c r="AH906" s="17">
        <v>0.251859376173028</v>
      </c>
      <c r="AI906" s="17">
        <v>0.236545022010277</v>
      </c>
      <c r="AJ906" s="17">
        <v>0.21620124887558501</v>
      </c>
      <c r="AK906" s="17">
        <v>0.180991741166772</v>
      </c>
      <c r="AL906" s="17">
        <v>0.14245376818459499</v>
      </c>
      <c r="AM906" s="17">
        <v>0.23540060594082801</v>
      </c>
      <c r="AN906" s="17">
        <v>0.27372542616043</v>
      </c>
      <c r="AO906" s="17">
        <v>0.216886085519398</v>
      </c>
      <c r="AP906" s="17">
        <v>0.14893514547471901</v>
      </c>
      <c r="AQ906" s="17">
        <v>0.189418180239459</v>
      </c>
      <c r="AR906" s="17">
        <v>0.21499430304661099</v>
      </c>
      <c r="AS906" s="17">
        <v>0.25771677917234198</v>
      </c>
      <c r="AT906" s="17">
        <v>0.224562426984171</v>
      </c>
      <c r="AU906" s="17">
        <v>0.10365782136358</v>
      </c>
      <c r="AV906" s="17"/>
      <c r="AW906" s="17">
        <v>0.201061933026906</v>
      </c>
      <c r="AX906" s="17">
        <v>0.213191897147017</v>
      </c>
      <c r="AY906" s="17"/>
      <c r="AZ906" s="17">
        <v>0.18771404414534101</v>
      </c>
      <c r="BA906" s="17">
        <v>0.21058538154598999</v>
      </c>
      <c r="BB906" s="17"/>
      <c r="BC906" s="17">
        <v>0.20945017825795501</v>
      </c>
      <c r="BD906" s="17">
        <v>0.203907233054475</v>
      </c>
      <c r="BE906" s="17"/>
      <c r="BF906" s="17">
        <v>0.25066220219990398</v>
      </c>
      <c r="BG906" s="17">
        <v>0.202864073174817</v>
      </c>
      <c r="BH906" s="17"/>
      <c r="BI906" s="17">
        <v>0.185886852998527</v>
      </c>
      <c r="BJ906" s="17">
        <v>0.18990990139589101</v>
      </c>
      <c r="BK906" s="17">
        <v>0.193681746516086</v>
      </c>
      <c r="BL906" s="17">
        <v>0.209789340293806</v>
      </c>
      <c r="BM906" s="17">
        <v>0.29637767373870699</v>
      </c>
      <c r="BN906" s="17"/>
      <c r="BO906" s="17">
        <v>0.178171951556088</v>
      </c>
      <c r="BP906" s="17">
        <v>0.18061167670721101</v>
      </c>
      <c r="BQ906" s="17">
        <v>0.19670643079571501</v>
      </c>
      <c r="BR906" s="17">
        <v>0.18602903828167</v>
      </c>
      <c r="BS906" s="17">
        <v>0.30094086624570598</v>
      </c>
      <c r="BT906" s="17">
        <v>0.24965286011385501</v>
      </c>
      <c r="BU906" s="17"/>
      <c r="BV906" s="17">
        <v>0.17760090812485901</v>
      </c>
      <c r="BW906" s="17">
        <v>0.212739754260516</v>
      </c>
      <c r="BX906" s="17"/>
      <c r="BY906" s="17">
        <v>0.16866602874790601</v>
      </c>
      <c r="BZ906" s="17"/>
      <c r="CA906" s="17">
        <v>0.159543502923508</v>
      </c>
      <c r="CB906" s="17"/>
      <c r="CC906" s="17">
        <v>0.17006800275810699</v>
      </c>
    </row>
    <row r="907" spans="2:81" x14ac:dyDescent="0.3">
      <c r="B907" t="s">
        <v>233</v>
      </c>
      <c r="C907" s="17">
        <v>7.1775795986251695E-2</v>
      </c>
      <c r="D907" s="17">
        <v>7.8233048295951693E-2</v>
      </c>
      <c r="E907" s="17">
        <v>6.3728515129361202E-2</v>
      </c>
      <c r="F907" s="17"/>
      <c r="G907" s="17">
        <v>9.9162147863498099E-2</v>
      </c>
      <c r="H907" s="17">
        <v>6.50838247146973E-2</v>
      </c>
      <c r="I907" s="17">
        <v>6.6399876477578598E-2</v>
      </c>
      <c r="J907" s="17">
        <v>6.6059233104592399E-2</v>
      </c>
      <c r="K907" s="17">
        <v>8.08889126556811E-2</v>
      </c>
      <c r="L907" s="17">
        <v>6.1813941390214601E-2</v>
      </c>
      <c r="M907" s="17"/>
      <c r="N907" s="17">
        <v>7.8461967668851204E-2</v>
      </c>
      <c r="O907" s="17">
        <v>8.6424896003589199E-2</v>
      </c>
      <c r="P907" s="17">
        <v>4.7751787525383199E-2</v>
      </c>
      <c r="Q907" s="17">
        <v>6.8681110506565599E-2</v>
      </c>
      <c r="R907" s="17"/>
      <c r="S907" s="17">
        <v>5.3348588736591603E-2</v>
      </c>
      <c r="T907" s="17">
        <v>8.6446275828631305E-2</v>
      </c>
      <c r="U907" s="17">
        <v>5.9479372263306303E-2</v>
      </c>
      <c r="V907" s="17">
        <v>8.9930798693337297E-2</v>
      </c>
      <c r="W907" s="17">
        <v>6.2406380033722002E-2</v>
      </c>
      <c r="X907" s="17">
        <v>7.8013049110617294E-2</v>
      </c>
      <c r="Y907" s="17">
        <v>0.128200283205266</v>
      </c>
      <c r="Z907" s="17">
        <v>8.7420006430334707E-2</v>
      </c>
      <c r="AA907" s="17">
        <v>3.0684412842881301E-2</v>
      </c>
      <c r="AB907" s="17">
        <v>9.3238934607977803E-2</v>
      </c>
      <c r="AC907" s="17">
        <v>1.9807497847744601E-2</v>
      </c>
      <c r="AD907" s="17">
        <v>7.6482385214832999E-2</v>
      </c>
      <c r="AE907" s="17"/>
      <c r="AF907" s="17">
        <v>0.203725077807387</v>
      </c>
      <c r="AG907" s="17">
        <v>9.6357991032022805E-2</v>
      </c>
      <c r="AH907" s="17">
        <v>6.1296839684522299E-2</v>
      </c>
      <c r="AI907" s="17">
        <v>0.100225095438246</v>
      </c>
      <c r="AJ907" s="17">
        <v>5.2623721692254398E-2</v>
      </c>
      <c r="AK907" s="17">
        <v>6.3418258258344004E-2</v>
      </c>
      <c r="AL907" s="17">
        <v>8.0509583199513901E-2</v>
      </c>
      <c r="AM907" s="17">
        <v>5.7610860201445201E-2</v>
      </c>
      <c r="AN907" s="17">
        <v>8.5314093844837596E-2</v>
      </c>
      <c r="AO907" s="17">
        <v>9.0596002780062496E-2</v>
      </c>
      <c r="AP907" s="17">
        <v>4.1474429316601599E-2</v>
      </c>
      <c r="AQ907" s="17">
        <v>0.112261644908732</v>
      </c>
      <c r="AR907" s="17">
        <v>8.1520844922414501E-2</v>
      </c>
      <c r="AS907" s="17">
        <v>5.5748546486034202E-2</v>
      </c>
      <c r="AT907" s="17">
        <v>0</v>
      </c>
      <c r="AU907" s="17">
        <v>9.1801036740427694E-2</v>
      </c>
      <c r="AV907" s="17"/>
      <c r="AW907" s="17">
        <v>5.88436822424152E-2</v>
      </c>
      <c r="AX907" s="17">
        <v>8.9863825866970407E-2</v>
      </c>
      <c r="AY907" s="17"/>
      <c r="AZ907" s="17">
        <v>8.2406247517163203E-2</v>
      </c>
      <c r="BA907" s="17">
        <v>6.9408174685476498E-2</v>
      </c>
      <c r="BB907" s="17"/>
      <c r="BC907" s="17">
        <v>6.6160009129233602E-2</v>
      </c>
      <c r="BD907" s="17">
        <v>7.5591421334877507E-2</v>
      </c>
      <c r="BE907" s="17"/>
      <c r="BF907" s="17">
        <v>7.8906968117892995E-2</v>
      </c>
      <c r="BG907" s="17">
        <v>7.1202751498110298E-2</v>
      </c>
      <c r="BH907" s="17"/>
      <c r="BI907" s="17">
        <v>4.4781607545267103E-2</v>
      </c>
      <c r="BJ907" s="17">
        <v>7.4241154578389895E-2</v>
      </c>
      <c r="BK907" s="17">
        <v>0.108692956718301</v>
      </c>
      <c r="BL907" s="17">
        <v>7.9283186248058996E-2</v>
      </c>
      <c r="BM907" s="17">
        <v>5.9836720254275597E-2</v>
      </c>
      <c r="BN907" s="17"/>
      <c r="BO907" s="17">
        <v>6.6874120364929304E-2</v>
      </c>
      <c r="BP907" s="17">
        <v>5.3826189908014598E-2</v>
      </c>
      <c r="BQ907" s="17">
        <v>9.8283029160558602E-2</v>
      </c>
      <c r="BR907" s="17">
        <v>7.2378810972708194E-2</v>
      </c>
      <c r="BS907" s="17">
        <v>0.103721904894299</v>
      </c>
      <c r="BT907" s="17">
        <v>5.4844838088282298E-2</v>
      </c>
      <c r="BU907" s="17"/>
      <c r="BV907" s="17">
        <v>6.3187816757979798E-2</v>
      </c>
      <c r="BW907" s="17">
        <v>9.4742106244098595E-2</v>
      </c>
      <c r="BX907" s="17"/>
      <c r="BY907" s="17">
        <v>3.9797960056504801E-2</v>
      </c>
      <c r="BZ907" s="17"/>
      <c r="CA907" s="17">
        <v>8.8078041616707806E-2</v>
      </c>
      <c r="CB907" s="17"/>
      <c r="CC907" s="17">
        <v>7.2002928138642494E-2</v>
      </c>
    </row>
    <row r="908" spans="2:81" x14ac:dyDescent="0.3">
      <c r="B908" t="s">
        <v>234</v>
      </c>
      <c r="C908" s="17">
        <v>1.6420620954153801E-2</v>
      </c>
      <c r="D908" s="17">
        <v>1.9906675435880001E-2</v>
      </c>
      <c r="E908" s="17">
        <v>1.3081551298747199E-2</v>
      </c>
      <c r="F908" s="17"/>
      <c r="G908" s="17">
        <v>3.0474747571557499E-2</v>
      </c>
      <c r="H908" s="17">
        <v>1.55483009843036E-2</v>
      </c>
      <c r="I908" s="17">
        <v>1.3262290416584799E-2</v>
      </c>
      <c r="J908" s="17">
        <v>1.1241486380133701E-2</v>
      </c>
      <c r="K908" s="17">
        <v>2.8008486968806E-2</v>
      </c>
      <c r="L908" s="17">
        <v>6.7401579568430103E-3</v>
      </c>
      <c r="M908" s="17"/>
      <c r="N908" s="17">
        <v>1.1782386142905501E-2</v>
      </c>
      <c r="O908" s="17">
        <v>1.433467515553E-2</v>
      </c>
      <c r="P908" s="17">
        <v>1.4659498697349499E-2</v>
      </c>
      <c r="Q908" s="17">
        <v>2.5279703106064502E-2</v>
      </c>
      <c r="R908" s="17"/>
      <c r="S908" s="17">
        <v>1.6215188824254E-2</v>
      </c>
      <c r="T908" s="17">
        <v>6.82130256074531E-3</v>
      </c>
      <c r="U908" s="17">
        <v>1.80083029701638E-2</v>
      </c>
      <c r="V908" s="17">
        <v>2.42337328899783E-2</v>
      </c>
      <c r="W908" s="17">
        <v>1.15156577758182E-2</v>
      </c>
      <c r="X908" s="17">
        <v>1.54663036311857E-2</v>
      </c>
      <c r="Y908" s="17">
        <v>5.5983044708449101E-3</v>
      </c>
      <c r="Z908" s="17">
        <v>0</v>
      </c>
      <c r="AA908" s="17">
        <v>1.69068032074851E-2</v>
      </c>
      <c r="AB908" s="17">
        <v>2.8922517437214201E-2</v>
      </c>
      <c r="AC908" s="17">
        <v>3.64165759089198E-2</v>
      </c>
      <c r="AD908" s="17">
        <v>2.3737393664198699E-2</v>
      </c>
      <c r="AE908" s="17"/>
      <c r="AF908" s="17">
        <v>0</v>
      </c>
      <c r="AG908" s="17">
        <v>1.06816098038943E-2</v>
      </c>
      <c r="AH908" s="17">
        <v>3.6250007246525301E-2</v>
      </c>
      <c r="AI908" s="17">
        <v>1.5945554724200599E-2</v>
      </c>
      <c r="AJ908" s="17">
        <v>2.04646255723499E-2</v>
      </c>
      <c r="AK908" s="17">
        <v>1.8120220383527501E-2</v>
      </c>
      <c r="AL908" s="17">
        <v>1.5679645592195701E-2</v>
      </c>
      <c r="AM908" s="17">
        <v>5.5167846806010896E-3</v>
      </c>
      <c r="AN908" s="17">
        <v>1.6586337343555E-2</v>
      </c>
      <c r="AO908" s="17">
        <v>1.2995157254395401E-2</v>
      </c>
      <c r="AP908" s="17">
        <v>1.77796913194289E-2</v>
      </c>
      <c r="AQ908" s="17">
        <v>1.87202762252133E-2</v>
      </c>
      <c r="AR908" s="17">
        <v>9.4582670281001292E-3</v>
      </c>
      <c r="AS908" s="17">
        <v>1.6131139247868499E-2</v>
      </c>
      <c r="AT908" s="17">
        <v>0</v>
      </c>
      <c r="AU908" s="17">
        <v>2.1170316357363401E-2</v>
      </c>
      <c r="AV908" s="17"/>
      <c r="AW908" s="17">
        <v>1.39359531255913E-2</v>
      </c>
      <c r="AX908" s="17">
        <v>2.0151902196404E-2</v>
      </c>
      <c r="AY908" s="17"/>
      <c r="AZ908" s="17">
        <v>2.3112566527072002E-2</v>
      </c>
      <c r="BA908" s="17">
        <v>1.4930186344109499E-2</v>
      </c>
      <c r="BB908" s="17"/>
      <c r="BC908" s="17">
        <v>2.2808029780067799E-2</v>
      </c>
      <c r="BD908" s="17">
        <v>1.23550200474805E-2</v>
      </c>
      <c r="BE908" s="17"/>
      <c r="BF908" s="17">
        <v>1.9168128867115199E-2</v>
      </c>
      <c r="BG908" s="17">
        <v>1.6199837577089999E-2</v>
      </c>
      <c r="BH908" s="17"/>
      <c r="BI908" s="17">
        <v>1.5802108332283502E-2</v>
      </c>
      <c r="BJ908" s="17">
        <v>1.0462604239903301E-2</v>
      </c>
      <c r="BK908" s="17">
        <v>1.7989801154420601E-2</v>
      </c>
      <c r="BL908" s="17">
        <v>2.0840675487500501E-2</v>
      </c>
      <c r="BM908" s="17">
        <v>3.3923907117976798E-2</v>
      </c>
      <c r="BN908" s="17"/>
      <c r="BO908" s="17">
        <v>1.25457835802075E-2</v>
      </c>
      <c r="BP908" s="17">
        <v>7.9875573914567292E-3</v>
      </c>
      <c r="BQ908" s="17">
        <v>2.7710605871118999E-2</v>
      </c>
      <c r="BR908" s="17">
        <v>1.70122088619254E-2</v>
      </c>
      <c r="BS908" s="17">
        <v>5.6213659058808901E-2</v>
      </c>
      <c r="BT908" s="17">
        <v>9.2814277753919192E-3</v>
      </c>
      <c r="BU908" s="17"/>
      <c r="BV908" s="17">
        <v>1.22619207649319E-2</v>
      </c>
      <c r="BW908" s="17">
        <v>7.1253588113948003E-3</v>
      </c>
      <c r="BX908" s="17"/>
      <c r="BY908" s="17">
        <v>1.14133513493843E-2</v>
      </c>
      <c r="BZ908" s="17"/>
      <c r="CA908" s="17">
        <v>1.29860361792399E-2</v>
      </c>
      <c r="CB908" s="17"/>
      <c r="CC908" s="17">
        <v>7.9032550529116001E-3</v>
      </c>
    </row>
    <row r="909" spans="2:81" x14ac:dyDescent="0.3">
      <c r="B909" t="s">
        <v>92</v>
      </c>
      <c r="C909" s="17">
        <v>7.5911856376813594E-2</v>
      </c>
      <c r="D909" s="17">
        <v>3.7575954875709298E-2</v>
      </c>
      <c r="E909" s="17">
        <v>0.112607546896342</v>
      </c>
      <c r="F909" s="17"/>
      <c r="G909" s="17">
        <v>6.5239108307874799E-2</v>
      </c>
      <c r="H909" s="17">
        <v>6.5011399597154504E-2</v>
      </c>
      <c r="I909" s="17">
        <v>6.8432156104271794E-2</v>
      </c>
      <c r="J909" s="17">
        <v>8.5078040856958706E-2</v>
      </c>
      <c r="K909" s="17">
        <v>8.6909949569604197E-2</v>
      </c>
      <c r="L909" s="17">
        <v>8.3160363709053997E-2</v>
      </c>
      <c r="M909" s="17"/>
      <c r="N909" s="17">
        <v>4.76911838612026E-2</v>
      </c>
      <c r="O909" s="17">
        <v>7.84041398457236E-2</v>
      </c>
      <c r="P909" s="17">
        <v>8.7832210096626895E-2</v>
      </c>
      <c r="Q909" s="17">
        <v>9.3907217428536E-2</v>
      </c>
      <c r="R909" s="17"/>
      <c r="S909" s="17">
        <v>4.9007276480261298E-2</v>
      </c>
      <c r="T909" s="17">
        <v>7.6058254960133104E-2</v>
      </c>
      <c r="U909" s="17">
        <v>8.7134197318165504E-2</v>
      </c>
      <c r="V909" s="17">
        <v>0.101990485421523</v>
      </c>
      <c r="W909" s="17">
        <v>8.7953159326680103E-2</v>
      </c>
      <c r="X909" s="17">
        <v>0.10048392605258601</v>
      </c>
      <c r="Y909" s="17">
        <v>6.5495630946767303E-2</v>
      </c>
      <c r="Z909" s="17">
        <v>6.7310964102685195E-2</v>
      </c>
      <c r="AA909" s="17">
        <v>7.8566964558977895E-2</v>
      </c>
      <c r="AB909" s="17">
        <v>6.9450169491717506E-2</v>
      </c>
      <c r="AC909" s="17">
        <v>2.6687715718914099E-2</v>
      </c>
      <c r="AD909" s="17">
        <v>0.121436131913918</v>
      </c>
      <c r="AE909" s="17"/>
      <c r="AF909" s="17">
        <v>0</v>
      </c>
      <c r="AG909" s="17">
        <v>7.9568450663423801E-2</v>
      </c>
      <c r="AH909" s="17">
        <v>0.154123925152094</v>
      </c>
      <c r="AI909" s="17">
        <v>8.2827124828255605E-2</v>
      </c>
      <c r="AJ909" s="17">
        <v>8.3198154535263899E-2</v>
      </c>
      <c r="AK909" s="17">
        <v>7.1979802274871996E-2</v>
      </c>
      <c r="AL909" s="17">
        <v>9.2092218937557202E-2</v>
      </c>
      <c r="AM909" s="17">
        <v>4.98273208143356E-2</v>
      </c>
      <c r="AN909" s="17">
        <v>3.8578877368710698E-2</v>
      </c>
      <c r="AO909" s="17">
        <v>3.5736700132734001E-2</v>
      </c>
      <c r="AP909" s="17">
        <v>8.9079606263947494E-2</v>
      </c>
      <c r="AQ909" s="17">
        <v>4.5770337782369303E-2</v>
      </c>
      <c r="AR909" s="17">
        <v>3.8836454768867601E-2</v>
      </c>
      <c r="AS909" s="17">
        <v>0</v>
      </c>
      <c r="AT909" s="17">
        <v>8.8519177937812304E-2</v>
      </c>
      <c r="AU909" s="17">
        <v>4.3684228213119E-2</v>
      </c>
      <c r="AV909" s="17"/>
      <c r="AW909" s="17">
        <v>7.1387890947561497E-2</v>
      </c>
      <c r="AX909" s="17">
        <v>8.3040093721120298E-2</v>
      </c>
      <c r="AY909" s="17"/>
      <c r="AZ909" s="17">
        <v>9.5910216917648006E-2</v>
      </c>
      <c r="BA909" s="17">
        <v>7.1457808093033703E-2</v>
      </c>
      <c r="BB909" s="17"/>
      <c r="BC909" s="17">
        <v>8.5609402101547494E-2</v>
      </c>
      <c r="BD909" s="17">
        <v>6.9882076299033494E-2</v>
      </c>
      <c r="BE909" s="17"/>
      <c r="BF909" s="17">
        <v>6.2146316165239399E-2</v>
      </c>
      <c r="BG909" s="17">
        <v>7.7018023329302396E-2</v>
      </c>
      <c r="BH909" s="17"/>
      <c r="BI909" s="17">
        <v>5.87588913198447E-2</v>
      </c>
      <c r="BJ909" s="17">
        <v>5.8355428152680099E-2</v>
      </c>
      <c r="BK909" s="17">
        <v>6.3148685645911598E-2</v>
      </c>
      <c r="BL909" s="17">
        <v>7.0632537500322806E-2</v>
      </c>
      <c r="BM909" s="17">
        <v>9.3138878963915803E-2</v>
      </c>
      <c r="BN909" s="17"/>
      <c r="BO909" s="17">
        <v>6.4722646041599705E-2</v>
      </c>
      <c r="BP909" s="17">
        <v>5.5418488289597299E-2</v>
      </c>
      <c r="BQ909" s="17">
        <v>6.6349999716937294E-2</v>
      </c>
      <c r="BR909" s="17">
        <v>4.9562265609803299E-2</v>
      </c>
      <c r="BS909" s="17">
        <v>7.4912246161225396E-2</v>
      </c>
      <c r="BT909" s="17">
        <v>0.15492955525864999</v>
      </c>
      <c r="BU909" s="17"/>
      <c r="BV909" s="17">
        <v>6.2566896746290596E-2</v>
      </c>
      <c r="BW909" s="17">
        <v>5.0544293137894498E-2</v>
      </c>
      <c r="BX909" s="17"/>
      <c r="BY909" s="17">
        <v>2.72659512739599E-2</v>
      </c>
      <c r="BZ909" s="17"/>
      <c r="CA909" s="17">
        <v>5.0687064000237397E-2</v>
      </c>
      <c r="CB909" s="17"/>
      <c r="CC909" s="17">
        <v>6.1178430880071202E-2</v>
      </c>
    </row>
    <row r="910" spans="2:81" x14ac:dyDescent="0.3">
      <c r="B910" t="s">
        <v>192</v>
      </c>
      <c r="C910" s="17">
        <v>0.62947239854395398</v>
      </c>
      <c r="D910" s="17">
        <v>0.67620996738968897</v>
      </c>
      <c r="E910" s="17">
        <v>0.58631990383108301</v>
      </c>
      <c r="F910" s="17"/>
      <c r="G910" s="17">
        <v>0.57553307277224797</v>
      </c>
      <c r="H910" s="17">
        <v>0.66731275776040599</v>
      </c>
      <c r="I910" s="17">
        <v>0.66701864679329603</v>
      </c>
      <c r="J910" s="17">
        <v>0.60003629440199802</v>
      </c>
      <c r="K910" s="17">
        <v>0.60984007440166199</v>
      </c>
      <c r="L910" s="17">
        <v>0.64131011325271003</v>
      </c>
      <c r="M910" s="17"/>
      <c r="N910" s="17">
        <v>0.67305108984280904</v>
      </c>
      <c r="O910" s="17">
        <v>0.61770610461098296</v>
      </c>
      <c r="P910" s="17">
        <v>0.63154649055681</v>
      </c>
      <c r="Q910" s="17">
        <v>0.59579025673527697</v>
      </c>
      <c r="R910" s="17"/>
      <c r="S910" s="17">
        <v>0.65609671182156604</v>
      </c>
      <c r="T910" s="17">
        <v>0.60710056890926301</v>
      </c>
      <c r="U910" s="17">
        <v>0.57528113814939597</v>
      </c>
      <c r="V910" s="17">
        <v>0.59046278529909502</v>
      </c>
      <c r="W910" s="17">
        <v>0.65093310984623598</v>
      </c>
      <c r="X910" s="17">
        <v>0.64607191513951301</v>
      </c>
      <c r="Y910" s="17">
        <v>0.56879176858756098</v>
      </c>
      <c r="Z910" s="17">
        <v>0.64128208649171903</v>
      </c>
      <c r="AA910" s="17">
        <v>0.71747662408116497</v>
      </c>
      <c r="AB910" s="17">
        <v>0.61621213924025298</v>
      </c>
      <c r="AC910" s="17">
        <v>0.65316395794071902</v>
      </c>
      <c r="AD910" s="17">
        <v>0.58849730304899295</v>
      </c>
      <c r="AE910" s="17"/>
      <c r="AF910" s="17">
        <v>0.384041894136394</v>
      </c>
      <c r="AG910" s="17">
        <v>0.59613330268787501</v>
      </c>
      <c r="AH910" s="17">
        <v>0.49646985174383101</v>
      </c>
      <c r="AI910" s="17">
        <v>0.56445720299902102</v>
      </c>
      <c r="AJ910" s="17">
        <v>0.62751224932454697</v>
      </c>
      <c r="AK910" s="17">
        <v>0.66548997791648401</v>
      </c>
      <c r="AL910" s="17">
        <v>0.66926478408613799</v>
      </c>
      <c r="AM910" s="17">
        <v>0.65164442836279002</v>
      </c>
      <c r="AN910" s="17">
        <v>0.58579526528246595</v>
      </c>
      <c r="AO910" s="17">
        <v>0.64378605431340996</v>
      </c>
      <c r="AP910" s="17">
        <v>0.70273112762530299</v>
      </c>
      <c r="AQ910" s="17">
        <v>0.63382956084422604</v>
      </c>
      <c r="AR910" s="17">
        <v>0.65519013023400696</v>
      </c>
      <c r="AS910" s="17">
        <v>0.67040353509375505</v>
      </c>
      <c r="AT910" s="17">
        <v>0.686918395078017</v>
      </c>
      <c r="AU910" s="17">
        <v>0.73968659732551001</v>
      </c>
      <c r="AV910" s="17"/>
      <c r="AW910" s="17">
        <v>0.65477054065752605</v>
      </c>
      <c r="AX910" s="17">
        <v>0.59375228106848799</v>
      </c>
      <c r="AY910" s="17"/>
      <c r="AZ910" s="17">
        <v>0.61085692489277599</v>
      </c>
      <c r="BA910" s="17">
        <v>0.633618449331391</v>
      </c>
      <c r="BB910" s="17"/>
      <c r="BC910" s="17">
        <v>0.61597238073119598</v>
      </c>
      <c r="BD910" s="17">
        <v>0.63826424926413305</v>
      </c>
      <c r="BE910" s="17"/>
      <c r="BF910" s="17">
        <v>0.58911638464984795</v>
      </c>
      <c r="BG910" s="17">
        <v>0.63271531442068096</v>
      </c>
      <c r="BH910" s="17"/>
      <c r="BI910" s="17">
        <v>0.69477053980407799</v>
      </c>
      <c r="BJ910" s="17">
        <v>0.66703091163313599</v>
      </c>
      <c r="BK910" s="17">
        <v>0.61648680996528005</v>
      </c>
      <c r="BL910" s="17">
        <v>0.61945426047031105</v>
      </c>
      <c r="BM910" s="17">
        <v>0.51672281992512403</v>
      </c>
      <c r="BN910" s="17"/>
      <c r="BO910" s="17">
        <v>0.67768549845717596</v>
      </c>
      <c r="BP910" s="17">
        <v>0.70215608770372095</v>
      </c>
      <c r="BQ910" s="17">
        <v>0.61094993445567003</v>
      </c>
      <c r="BR910" s="17">
        <v>0.67501767627389297</v>
      </c>
      <c r="BS910" s="17">
        <v>0.46421132363995998</v>
      </c>
      <c r="BT910" s="17">
        <v>0.53129131876382096</v>
      </c>
      <c r="BU910" s="17"/>
      <c r="BV910" s="17">
        <v>0.68438245760593897</v>
      </c>
      <c r="BW910" s="17">
        <v>0.63484848754609602</v>
      </c>
      <c r="BX910" s="17"/>
      <c r="BY910" s="17">
        <v>0.75285670857224496</v>
      </c>
      <c r="BZ910" s="17"/>
      <c r="CA910" s="17">
        <v>0.68870535528030696</v>
      </c>
      <c r="CB910" s="17"/>
      <c r="CC910" s="17">
        <v>0.68884738317026795</v>
      </c>
    </row>
    <row r="911" spans="2:81" x14ac:dyDescent="0.3">
      <c r="B911" t="s">
        <v>193</v>
      </c>
      <c r="C911" s="17">
        <v>8.8196416940405503E-2</v>
      </c>
      <c r="D911" s="17">
        <v>9.8139723731831705E-2</v>
      </c>
      <c r="E911" s="17">
        <v>7.6810066428108406E-2</v>
      </c>
      <c r="F911" s="17"/>
      <c r="G911" s="17">
        <v>0.12963689543505599</v>
      </c>
      <c r="H911" s="17">
        <v>8.0632125699000898E-2</v>
      </c>
      <c r="I911" s="17">
        <v>7.9662166894163305E-2</v>
      </c>
      <c r="J911" s="17">
        <v>7.7300719484726096E-2</v>
      </c>
      <c r="K911" s="17">
        <v>0.108897399624487</v>
      </c>
      <c r="L911" s="17">
        <v>6.8554099347057695E-2</v>
      </c>
      <c r="M911" s="17"/>
      <c r="N911" s="17">
        <v>9.0244353811756703E-2</v>
      </c>
      <c r="O911" s="17">
        <v>0.100759571159119</v>
      </c>
      <c r="P911" s="17">
        <v>6.2411286222732697E-2</v>
      </c>
      <c r="Q911" s="17">
        <v>9.3960813612630104E-2</v>
      </c>
      <c r="R911" s="17"/>
      <c r="S911" s="17">
        <v>6.9563777560845599E-2</v>
      </c>
      <c r="T911" s="17">
        <v>9.3267578389376701E-2</v>
      </c>
      <c r="U911" s="17">
        <v>7.7487675233470096E-2</v>
      </c>
      <c r="V911" s="17">
        <v>0.11416453158331601</v>
      </c>
      <c r="W911" s="17">
        <v>7.3922037809540306E-2</v>
      </c>
      <c r="X911" s="17">
        <v>9.3479352741802996E-2</v>
      </c>
      <c r="Y911" s="17">
        <v>0.133798587676111</v>
      </c>
      <c r="Z911" s="17">
        <v>8.7420006430334707E-2</v>
      </c>
      <c r="AA911" s="17">
        <v>4.75912160503663E-2</v>
      </c>
      <c r="AB911" s="17">
        <v>0.12216145204519201</v>
      </c>
      <c r="AC911" s="17">
        <v>5.6224073756664397E-2</v>
      </c>
      <c r="AD911" s="17">
        <v>0.100219778879032</v>
      </c>
      <c r="AE911" s="17"/>
      <c r="AF911" s="17">
        <v>0.203725077807387</v>
      </c>
      <c r="AG911" s="17">
        <v>0.107039600835917</v>
      </c>
      <c r="AH911" s="17">
        <v>9.7546846931047496E-2</v>
      </c>
      <c r="AI911" s="17">
        <v>0.116170650162447</v>
      </c>
      <c r="AJ911" s="17">
        <v>7.3088347264604198E-2</v>
      </c>
      <c r="AK911" s="17">
        <v>8.1538478641871595E-2</v>
      </c>
      <c r="AL911" s="17">
        <v>9.6189228791709602E-2</v>
      </c>
      <c r="AM911" s="17">
        <v>6.3127644882046294E-2</v>
      </c>
      <c r="AN911" s="17">
        <v>0.101900431188393</v>
      </c>
      <c r="AO911" s="17">
        <v>0.10359116003445799</v>
      </c>
      <c r="AP911" s="17">
        <v>5.92541206360305E-2</v>
      </c>
      <c r="AQ911" s="17">
        <v>0.13098192113394599</v>
      </c>
      <c r="AR911" s="17">
        <v>9.0979111950514599E-2</v>
      </c>
      <c r="AS911" s="17">
        <v>7.1879685733902798E-2</v>
      </c>
      <c r="AT911" s="17">
        <v>0</v>
      </c>
      <c r="AU911" s="17">
        <v>0.11297135309779099</v>
      </c>
      <c r="AV911" s="17"/>
      <c r="AW911" s="17">
        <v>7.2779635368006496E-2</v>
      </c>
      <c r="AX911" s="17">
        <v>0.11001572806337399</v>
      </c>
      <c r="AY911" s="17"/>
      <c r="AZ911" s="17">
        <v>0.10551881404423499</v>
      </c>
      <c r="BA911" s="17">
        <v>8.4338361029585904E-2</v>
      </c>
      <c r="BB911" s="17"/>
      <c r="BC911" s="17">
        <v>8.8968038909301494E-2</v>
      </c>
      <c r="BD911" s="17">
        <v>8.7946441382357896E-2</v>
      </c>
      <c r="BE911" s="17"/>
      <c r="BF911" s="17">
        <v>9.8075096985008103E-2</v>
      </c>
      <c r="BG911" s="17">
        <v>8.7402589075200293E-2</v>
      </c>
      <c r="BH911" s="17"/>
      <c r="BI911" s="17">
        <v>6.0583715877550598E-2</v>
      </c>
      <c r="BJ911" s="17">
        <v>8.4703758818293104E-2</v>
      </c>
      <c r="BK911" s="17">
        <v>0.12668275787272101</v>
      </c>
      <c r="BL911" s="17">
        <v>0.10012386173556</v>
      </c>
      <c r="BM911" s="17">
        <v>9.3760627372252395E-2</v>
      </c>
      <c r="BN911" s="17"/>
      <c r="BO911" s="17">
        <v>7.9419903945136705E-2</v>
      </c>
      <c r="BP911" s="17">
        <v>6.1813747299471297E-2</v>
      </c>
      <c r="BQ911" s="17">
        <v>0.12599363503167799</v>
      </c>
      <c r="BR911" s="17">
        <v>8.9391019834633503E-2</v>
      </c>
      <c r="BS911" s="17">
        <v>0.15993556395310801</v>
      </c>
      <c r="BT911" s="17">
        <v>6.4126265863674203E-2</v>
      </c>
      <c r="BU911" s="17"/>
      <c r="BV911" s="17">
        <v>7.5449737522911703E-2</v>
      </c>
      <c r="BW911" s="17">
        <v>0.101867465055493</v>
      </c>
      <c r="BX911" s="17"/>
      <c r="BY911" s="17">
        <v>5.1211311405889103E-2</v>
      </c>
      <c r="BZ911" s="17"/>
      <c r="CA911" s="17">
        <v>0.101064077795948</v>
      </c>
      <c r="CB911" s="17"/>
      <c r="CC911" s="17">
        <v>7.9906183191554098E-2</v>
      </c>
    </row>
    <row r="912" spans="2:81" x14ac:dyDescent="0.3">
      <c r="B912" t="s">
        <v>194</v>
      </c>
      <c r="C912" s="17">
        <v>0.54127598160354795</v>
      </c>
      <c r="D912" s="17">
        <v>0.57807024365785697</v>
      </c>
      <c r="E912" s="17">
        <v>0.50950983740297395</v>
      </c>
      <c r="F912" s="17"/>
      <c r="G912" s="17">
        <v>0.445896177337192</v>
      </c>
      <c r="H912" s="17">
        <v>0.58668063206140497</v>
      </c>
      <c r="I912" s="17">
        <v>0.58735647989913298</v>
      </c>
      <c r="J912" s="17">
        <v>0.52273557491727196</v>
      </c>
      <c r="K912" s="17">
        <v>0.50094267477717502</v>
      </c>
      <c r="L912" s="17">
        <v>0.57275601390565301</v>
      </c>
      <c r="M912" s="17"/>
      <c r="N912" s="17">
        <v>0.58280673603105204</v>
      </c>
      <c r="O912" s="17">
        <v>0.51694653345186303</v>
      </c>
      <c r="P912" s="17">
        <v>0.56913520433407705</v>
      </c>
      <c r="Q912" s="17">
        <v>0.50182944312264699</v>
      </c>
      <c r="R912" s="17"/>
      <c r="S912" s="17">
        <v>0.58653293426071995</v>
      </c>
      <c r="T912" s="17">
        <v>0.51383299051988596</v>
      </c>
      <c r="U912" s="17">
        <v>0.49779346291592602</v>
      </c>
      <c r="V912" s="17">
        <v>0.476298253715779</v>
      </c>
      <c r="W912" s="17">
        <v>0.57701107203669599</v>
      </c>
      <c r="X912" s="17">
        <v>0.55259256239771004</v>
      </c>
      <c r="Y912" s="17">
        <v>0.43499318091145001</v>
      </c>
      <c r="Z912" s="17">
        <v>0.55386208006138404</v>
      </c>
      <c r="AA912" s="17">
        <v>0.66988540803079799</v>
      </c>
      <c r="AB912" s="17">
        <v>0.49405068719506101</v>
      </c>
      <c r="AC912" s="17">
        <v>0.59693988418405397</v>
      </c>
      <c r="AD912" s="17">
        <v>0.48827752416996101</v>
      </c>
      <c r="AE912" s="17"/>
      <c r="AF912" s="17">
        <v>0.18031681632900701</v>
      </c>
      <c r="AG912" s="17">
        <v>0.489093701851958</v>
      </c>
      <c r="AH912" s="17">
        <v>0.39892300481278298</v>
      </c>
      <c r="AI912" s="17">
        <v>0.44828655283657398</v>
      </c>
      <c r="AJ912" s="17">
        <v>0.55442390205994196</v>
      </c>
      <c r="AK912" s="17">
        <v>0.58395149927461298</v>
      </c>
      <c r="AL912" s="17">
        <v>0.573075555294428</v>
      </c>
      <c r="AM912" s="17">
        <v>0.58851678348074299</v>
      </c>
      <c r="AN912" s="17">
        <v>0.48389483409407402</v>
      </c>
      <c r="AO912" s="17">
        <v>0.54019489427895195</v>
      </c>
      <c r="AP912" s="17">
        <v>0.64347700698927202</v>
      </c>
      <c r="AQ912" s="17">
        <v>0.50284763971028001</v>
      </c>
      <c r="AR912" s="17">
        <v>0.56421101828349196</v>
      </c>
      <c r="AS912" s="17">
        <v>0.59852384935985303</v>
      </c>
      <c r="AT912" s="17">
        <v>0.686918395078017</v>
      </c>
      <c r="AU912" s="17">
        <v>0.62671524422771896</v>
      </c>
      <c r="AV912" s="17"/>
      <c r="AW912" s="17">
        <v>0.58199090528951902</v>
      </c>
      <c r="AX912" s="17">
        <v>0.48373655300511398</v>
      </c>
      <c r="AY912" s="17"/>
      <c r="AZ912" s="17">
        <v>0.50533811084853997</v>
      </c>
      <c r="BA912" s="17">
        <v>0.54928008830180497</v>
      </c>
      <c r="BB912" s="17"/>
      <c r="BC912" s="17">
        <v>0.52700434182189504</v>
      </c>
      <c r="BD912" s="17">
        <v>0.55031780788177598</v>
      </c>
      <c r="BE912" s="17"/>
      <c r="BF912" s="17">
        <v>0.49104128766484001</v>
      </c>
      <c r="BG912" s="17">
        <v>0.54531272534548103</v>
      </c>
      <c r="BH912" s="17"/>
      <c r="BI912" s="17">
        <v>0.63418682392652703</v>
      </c>
      <c r="BJ912" s="17">
        <v>0.58232715281484304</v>
      </c>
      <c r="BK912" s="17">
        <v>0.48980405209255901</v>
      </c>
      <c r="BL912" s="17">
        <v>0.51933039873475195</v>
      </c>
      <c r="BM912" s="17">
        <v>0.42296219255287199</v>
      </c>
      <c r="BN912" s="17"/>
      <c r="BO912" s="17">
        <v>0.59826559451203898</v>
      </c>
      <c r="BP912" s="17">
        <v>0.64034234040424898</v>
      </c>
      <c r="BQ912" s="17">
        <v>0.48495629942399299</v>
      </c>
      <c r="BR912" s="17">
        <v>0.58562665643926004</v>
      </c>
      <c r="BS912" s="17">
        <v>0.304275759686852</v>
      </c>
      <c r="BT912" s="17">
        <v>0.46716505290014598</v>
      </c>
      <c r="BU912" s="17"/>
      <c r="BV912" s="17">
        <v>0.60893272008302701</v>
      </c>
      <c r="BW912" s="17">
        <v>0.53298102249060297</v>
      </c>
      <c r="BX912" s="17"/>
      <c r="BY912" s="17">
        <v>0.70164539716635599</v>
      </c>
      <c r="BZ912" s="17"/>
      <c r="CA912" s="17">
        <v>0.58764127748435901</v>
      </c>
      <c r="CB912" s="17"/>
      <c r="CC912" s="17">
        <v>0.60894119997871399</v>
      </c>
    </row>
    <row r="913" spans="2:81" x14ac:dyDescent="0.3">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c r="CC913" s="17"/>
    </row>
    <row r="914" spans="2:81" x14ac:dyDescent="0.3">
      <c r="B914" s="6" t="s">
        <v>177</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row>
    <row r="915" spans="2:81" x14ac:dyDescent="0.3">
      <c r="B915" s="24" t="s">
        <v>94</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row>
    <row r="916" spans="2:81" x14ac:dyDescent="0.3">
      <c r="B916" t="s">
        <v>350</v>
      </c>
      <c r="C916" s="17">
        <v>0.35382669754229301</v>
      </c>
      <c r="D916" s="17">
        <v>0.42033144839217801</v>
      </c>
      <c r="E916" s="17">
        <v>0.29028602517524099</v>
      </c>
      <c r="F916" s="17"/>
      <c r="G916" s="17">
        <v>0.26493007507685701</v>
      </c>
      <c r="H916" s="17">
        <v>0.31640330804955502</v>
      </c>
      <c r="I916" s="17">
        <v>0.34591237701484101</v>
      </c>
      <c r="J916" s="17">
        <v>0.33269553229863003</v>
      </c>
      <c r="K916" s="17">
        <v>0.38805562954131601</v>
      </c>
      <c r="L916" s="17">
        <v>0.44417609664256302</v>
      </c>
      <c r="M916" s="17"/>
      <c r="N916" s="17">
        <v>0.43715112530029099</v>
      </c>
      <c r="O916" s="17">
        <v>0.35399945002934202</v>
      </c>
      <c r="P916" s="17">
        <v>0.31056297556111101</v>
      </c>
      <c r="Q916" s="17">
        <v>0.30280950149569602</v>
      </c>
      <c r="R916" s="17"/>
      <c r="S916" s="17">
        <v>0.38541258096705999</v>
      </c>
      <c r="T916" s="17">
        <v>0.36941548333965601</v>
      </c>
      <c r="U916" s="17">
        <v>0.334416077494188</v>
      </c>
      <c r="V916" s="17">
        <v>0.41853259649539898</v>
      </c>
      <c r="W916" s="17">
        <v>0.38674500405526402</v>
      </c>
      <c r="X916" s="17">
        <v>0.35005115137904103</v>
      </c>
      <c r="Y916" s="17">
        <v>0.29825902306199797</v>
      </c>
      <c r="Z916" s="17">
        <v>0.36147666569628301</v>
      </c>
      <c r="AA916" s="17">
        <v>0.32471999628183601</v>
      </c>
      <c r="AB916" s="17">
        <v>0.29181537992872603</v>
      </c>
      <c r="AC916" s="17">
        <v>0.369149221630581</v>
      </c>
      <c r="AD916" s="17">
        <v>0.33722392401015699</v>
      </c>
      <c r="AE916" s="17"/>
      <c r="AF916" s="17">
        <v>0.200589177773636</v>
      </c>
      <c r="AG916" s="17">
        <v>0.279170626423762</v>
      </c>
      <c r="AH916" s="17">
        <v>0.26128175024359002</v>
      </c>
      <c r="AI916" s="17">
        <v>0.28815244746169599</v>
      </c>
      <c r="AJ916" s="17">
        <v>0.30565900375886901</v>
      </c>
      <c r="AK916" s="17">
        <v>0.35836248073071703</v>
      </c>
      <c r="AL916" s="17">
        <v>0.34766683355472999</v>
      </c>
      <c r="AM916" s="17">
        <v>0.37461052817056401</v>
      </c>
      <c r="AN916" s="17">
        <v>0.385222528766624</v>
      </c>
      <c r="AO916" s="17">
        <v>0.336103098766808</v>
      </c>
      <c r="AP916" s="17">
        <v>0.38924990858795999</v>
      </c>
      <c r="AQ916" s="17">
        <v>0.40654146170948502</v>
      </c>
      <c r="AR916" s="17">
        <v>0.352636589840296</v>
      </c>
      <c r="AS916" s="17">
        <v>0.48962388050285499</v>
      </c>
      <c r="AT916" s="17">
        <v>0.55949515094936597</v>
      </c>
      <c r="AU916" s="17">
        <v>0.39892055068973298</v>
      </c>
      <c r="AV916" s="17"/>
      <c r="AW916" s="17">
        <v>0.33245758352885901</v>
      </c>
      <c r="AX916" s="17">
        <v>0.38500242242177501</v>
      </c>
      <c r="AY916" s="17"/>
      <c r="AZ916" s="17">
        <v>0.26392583081056498</v>
      </c>
      <c r="BA916" s="17">
        <v>0.373849478927755</v>
      </c>
      <c r="BB916" s="17"/>
      <c r="BC916" s="17">
        <v>0.29472603892003002</v>
      </c>
      <c r="BD916" s="17">
        <v>0.39645648300219799</v>
      </c>
      <c r="BE916" s="17"/>
      <c r="BF916" s="17">
        <v>0.28098407371108097</v>
      </c>
      <c r="BG916" s="17">
        <v>0.35968016220668098</v>
      </c>
      <c r="BH916" s="17"/>
      <c r="BI916" s="17">
        <v>0.48986434593813899</v>
      </c>
      <c r="BJ916" s="17">
        <v>0.28376950189439898</v>
      </c>
      <c r="BK916" s="17">
        <v>0.39672870467654098</v>
      </c>
      <c r="BL916" s="17">
        <v>0.46352776911106702</v>
      </c>
      <c r="BM916" s="17">
        <v>0.30719402683907898</v>
      </c>
      <c r="BN916" s="17"/>
      <c r="BO916" s="17">
        <v>0.32581097631059502</v>
      </c>
      <c r="BP916" s="17">
        <v>0.47376787342082599</v>
      </c>
      <c r="BQ916" s="17">
        <v>0.349166993676091</v>
      </c>
      <c r="BR916" s="17">
        <v>0.42040785951591397</v>
      </c>
      <c r="BS916" s="17">
        <v>0.19860777385848499</v>
      </c>
      <c r="BT916" s="17">
        <v>0.26050820728379198</v>
      </c>
      <c r="BU916" s="17"/>
      <c r="BV916" s="17">
        <v>0.31807750128956302</v>
      </c>
      <c r="BW916" s="17">
        <v>0.22013744352659201</v>
      </c>
      <c r="BX916" s="17"/>
      <c r="BY916" s="17">
        <v>0.26757221389629998</v>
      </c>
      <c r="BZ916" s="17"/>
      <c r="CA916" s="17">
        <v>0.25597010366793599</v>
      </c>
      <c r="CB916" s="17"/>
      <c r="CC916" s="17">
        <v>0.29832731032256699</v>
      </c>
    </row>
    <row r="917" spans="2:81" x14ac:dyDescent="0.3">
      <c r="B917" t="s">
        <v>351</v>
      </c>
      <c r="C917" s="17">
        <v>0.48828590481497303</v>
      </c>
      <c r="D917" s="17">
        <v>0.46425055112131203</v>
      </c>
      <c r="E917" s="17">
        <v>0.50973607862584203</v>
      </c>
      <c r="F917" s="17"/>
      <c r="G917" s="17">
        <v>0.63047677177404604</v>
      </c>
      <c r="H917" s="17">
        <v>0.55130629309457002</v>
      </c>
      <c r="I917" s="17">
        <v>0.53067800182616598</v>
      </c>
      <c r="J917" s="17">
        <v>0.459793424360111</v>
      </c>
      <c r="K917" s="17">
        <v>0.400345016058968</v>
      </c>
      <c r="L917" s="17">
        <v>0.389808526098119</v>
      </c>
      <c r="M917" s="17"/>
      <c r="N917" s="17">
        <v>0.42261777820813201</v>
      </c>
      <c r="O917" s="17">
        <v>0.476248732525762</v>
      </c>
      <c r="P917" s="17">
        <v>0.52958446417534599</v>
      </c>
      <c r="Q917" s="17">
        <v>0.53689982700597805</v>
      </c>
      <c r="R917" s="17"/>
      <c r="S917" s="17">
        <v>0.48707613426832103</v>
      </c>
      <c r="T917" s="17">
        <v>0.45380554771019299</v>
      </c>
      <c r="U917" s="17">
        <v>0.47099815479142298</v>
      </c>
      <c r="V917" s="17">
        <v>0.42747941411162999</v>
      </c>
      <c r="W917" s="17">
        <v>0.45022155318374801</v>
      </c>
      <c r="X917" s="17">
        <v>0.47893546871706799</v>
      </c>
      <c r="Y917" s="17">
        <v>0.50514666101980998</v>
      </c>
      <c r="Z917" s="17">
        <v>0.52858512176124695</v>
      </c>
      <c r="AA917" s="17">
        <v>0.54438822752766303</v>
      </c>
      <c r="AB917" s="17">
        <v>0.56524085370257204</v>
      </c>
      <c r="AC917" s="17">
        <v>0.48637936213000998</v>
      </c>
      <c r="AD917" s="17">
        <v>0.45619167916522801</v>
      </c>
      <c r="AE917" s="17"/>
      <c r="AF917" s="17">
        <v>0.605296252016432</v>
      </c>
      <c r="AG917" s="17">
        <v>0.61681844276258702</v>
      </c>
      <c r="AH917" s="17">
        <v>0.53379097556078103</v>
      </c>
      <c r="AI917" s="17">
        <v>0.54902607656503799</v>
      </c>
      <c r="AJ917" s="17">
        <v>0.54312011136068605</v>
      </c>
      <c r="AK917" s="17">
        <v>0.47555689944944302</v>
      </c>
      <c r="AL917" s="17">
        <v>0.47894806771707799</v>
      </c>
      <c r="AM917" s="17">
        <v>0.46051601318067298</v>
      </c>
      <c r="AN917" s="17">
        <v>0.47733000045817697</v>
      </c>
      <c r="AO917" s="17">
        <v>0.54139139725943897</v>
      </c>
      <c r="AP917" s="17">
        <v>0.47955423016812698</v>
      </c>
      <c r="AQ917" s="17">
        <v>0.48059077838153402</v>
      </c>
      <c r="AR917" s="17">
        <v>0.49942959605251203</v>
      </c>
      <c r="AS917" s="17">
        <v>0.37415549725077202</v>
      </c>
      <c r="AT917" s="17">
        <v>0.33024530520122403</v>
      </c>
      <c r="AU917" s="17">
        <v>0.51870636070909104</v>
      </c>
      <c r="AV917" s="17"/>
      <c r="AW917" s="17">
        <v>0.50243484174360198</v>
      </c>
      <c r="AX917" s="17">
        <v>0.46875153005708797</v>
      </c>
      <c r="AY917" s="17"/>
      <c r="AZ917" s="17">
        <v>0.52912250822395301</v>
      </c>
      <c r="BA917" s="17">
        <v>0.47919074909169401</v>
      </c>
      <c r="BB917" s="17"/>
      <c r="BC917" s="17">
        <v>0.54629954169197303</v>
      </c>
      <c r="BD917" s="17">
        <v>0.44843539627344198</v>
      </c>
      <c r="BE917" s="17"/>
      <c r="BF917" s="17">
        <v>0.51678283673750203</v>
      </c>
      <c r="BG917" s="17">
        <v>0.48599595731886802</v>
      </c>
      <c r="BH917" s="17"/>
      <c r="BI917" s="17">
        <v>0.37693085289559303</v>
      </c>
      <c r="BJ917" s="17">
        <v>0.59323504078538702</v>
      </c>
      <c r="BK917" s="17">
        <v>0.390562146931065</v>
      </c>
      <c r="BL917" s="17">
        <v>0.38363110128147698</v>
      </c>
      <c r="BM917" s="17">
        <v>0.57030023759845005</v>
      </c>
      <c r="BN917" s="17"/>
      <c r="BO917" s="17">
        <v>0.56313660072741101</v>
      </c>
      <c r="BP917" s="17">
        <v>0.40530999610790802</v>
      </c>
      <c r="BQ917" s="17">
        <v>0.48744052953156097</v>
      </c>
      <c r="BR917" s="17">
        <v>0.44471807563187898</v>
      </c>
      <c r="BS917" s="17">
        <v>0.66711939407226195</v>
      </c>
      <c r="BT917" s="17">
        <v>0.38547866438259498</v>
      </c>
      <c r="BU917" s="17"/>
      <c r="BV917" s="17">
        <v>0.57123645039404503</v>
      </c>
      <c r="BW917" s="17">
        <v>0.63403647521670203</v>
      </c>
      <c r="BX917" s="17"/>
      <c r="BY917" s="17">
        <v>0.64238141432019003</v>
      </c>
      <c r="BZ917" s="17"/>
      <c r="CA917" s="17">
        <v>0.63996870590837296</v>
      </c>
      <c r="CB917" s="17"/>
      <c r="CC917" s="17">
        <v>0.60758876331257705</v>
      </c>
    </row>
    <row r="918" spans="2:81" x14ac:dyDescent="0.3">
      <c r="B918" t="s">
        <v>124</v>
      </c>
      <c r="C918" s="17">
        <v>0.15788739764273399</v>
      </c>
      <c r="D918" s="17">
        <v>0.11541800048651001</v>
      </c>
      <c r="E918" s="17">
        <v>0.19997789619891701</v>
      </c>
      <c r="F918" s="17"/>
      <c r="G918" s="17">
        <v>0.10459315314909701</v>
      </c>
      <c r="H918" s="17">
        <v>0.13229039885587501</v>
      </c>
      <c r="I918" s="17">
        <v>0.123409621158992</v>
      </c>
      <c r="J918" s="17">
        <v>0.207511043341259</v>
      </c>
      <c r="K918" s="17">
        <v>0.211599354399716</v>
      </c>
      <c r="L918" s="17">
        <v>0.166015377259319</v>
      </c>
      <c r="M918" s="17"/>
      <c r="N918" s="17">
        <v>0.140231096491577</v>
      </c>
      <c r="O918" s="17">
        <v>0.16975181744489701</v>
      </c>
      <c r="P918" s="17">
        <v>0.159852560263543</v>
      </c>
      <c r="Q918" s="17">
        <v>0.16029067149832599</v>
      </c>
      <c r="R918" s="17"/>
      <c r="S918" s="17">
        <v>0.12751128476461801</v>
      </c>
      <c r="T918" s="17">
        <v>0.17677896895015099</v>
      </c>
      <c r="U918" s="17">
        <v>0.19458576771438901</v>
      </c>
      <c r="V918" s="17">
        <v>0.15398798939297101</v>
      </c>
      <c r="W918" s="17">
        <v>0.163033442760987</v>
      </c>
      <c r="X918" s="17">
        <v>0.17101337990389101</v>
      </c>
      <c r="Y918" s="17">
        <v>0.19659431591819199</v>
      </c>
      <c r="Z918" s="17">
        <v>0.10993821254247001</v>
      </c>
      <c r="AA918" s="17">
        <v>0.13089177619050199</v>
      </c>
      <c r="AB918" s="17">
        <v>0.14294376636870201</v>
      </c>
      <c r="AC918" s="17">
        <v>0.14447141623940901</v>
      </c>
      <c r="AD918" s="17">
        <v>0.20658439682461499</v>
      </c>
      <c r="AE918" s="17"/>
      <c r="AF918" s="17">
        <v>0.194114570209932</v>
      </c>
      <c r="AG918" s="17">
        <v>0.104010930813651</v>
      </c>
      <c r="AH918" s="17">
        <v>0.20492727419562901</v>
      </c>
      <c r="AI918" s="17">
        <v>0.16282147597326499</v>
      </c>
      <c r="AJ918" s="17">
        <v>0.15122088488044599</v>
      </c>
      <c r="AK918" s="17">
        <v>0.16608061981983999</v>
      </c>
      <c r="AL918" s="17">
        <v>0.17338509872819199</v>
      </c>
      <c r="AM918" s="17">
        <v>0.16487345864876299</v>
      </c>
      <c r="AN918" s="17">
        <v>0.137447470775199</v>
      </c>
      <c r="AO918" s="17">
        <v>0.122505503973753</v>
      </c>
      <c r="AP918" s="17">
        <v>0.131195861243913</v>
      </c>
      <c r="AQ918" s="17">
        <v>0.112867759908981</v>
      </c>
      <c r="AR918" s="17">
        <v>0.147933814107192</v>
      </c>
      <c r="AS918" s="17">
        <v>0.13622062224637299</v>
      </c>
      <c r="AT918" s="17">
        <v>0.110259543849409</v>
      </c>
      <c r="AU918" s="17">
        <v>8.2373088601175301E-2</v>
      </c>
      <c r="AV918" s="17"/>
      <c r="AW918" s="17">
        <v>0.16510757472754001</v>
      </c>
      <c r="AX918" s="17">
        <v>0.14624604752113701</v>
      </c>
      <c r="AY918" s="17"/>
      <c r="AZ918" s="17">
        <v>0.20695166096548201</v>
      </c>
      <c r="BA918" s="17">
        <v>0.14695977198055199</v>
      </c>
      <c r="BB918" s="17"/>
      <c r="BC918" s="17">
        <v>0.158974419387997</v>
      </c>
      <c r="BD918" s="17">
        <v>0.15510812072436</v>
      </c>
      <c r="BE918" s="17"/>
      <c r="BF918" s="17">
        <v>0.202233089551417</v>
      </c>
      <c r="BG918" s="17">
        <v>0.154323880474451</v>
      </c>
      <c r="BH918" s="17"/>
      <c r="BI918" s="17">
        <v>0.13320480116626801</v>
      </c>
      <c r="BJ918" s="17">
        <v>0.122995457320214</v>
      </c>
      <c r="BK918" s="17">
        <v>0.21270914839239399</v>
      </c>
      <c r="BL918" s="17">
        <v>0.15284112960745599</v>
      </c>
      <c r="BM918" s="17">
        <v>0.12250573556247001</v>
      </c>
      <c r="BN918" s="17"/>
      <c r="BO918" s="17">
        <v>0.111052422961994</v>
      </c>
      <c r="BP918" s="17">
        <v>0.120922130471266</v>
      </c>
      <c r="BQ918" s="17">
        <v>0.163392476792348</v>
      </c>
      <c r="BR918" s="17">
        <v>0.13487406485220599</v>
      </c>
      <c r="BS918" s="17">
        <v>0.134272832069253</v>
      </c>
      <c r="BT918" s="17">
        <v>0.35401312833361298</v>
      </c>
      <c r="BU918" s="17"/>
      <c r="BV918" s="17">
        <v>0.110686048316393</v>
      </c>
      <c r="BW918" s="17">
        <v>0.14582608125670601</v>
      </c>
      <c r="BX918" s="17"/>
      <c r="BY918" s="17">
        <v>9.0046371783509202E-2</v>
      </c>
      <c r="BZ918" s="17"/>
      <c r="CA918" s="17">
        <v>0.104061190423692</v>
      </c>
      <c r="CB918" s="17"/>
      <c r="CC918" s="17">
        <v>9.4083926364855602E-2</v>
      </c>
    </row>
    <row r="919" spans="2:81" x14ac:dyDescent="0.3">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c r="CB919" s="17"/>
      <c r="CC919" s="17"/>
    </row>
    <row r="920" spans="2:81" x14ac:dyDescent="0.3">
      <c r="B920" s="6" t="s">
        <v>365</v>
      </c>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c r="CB920" s="17"/>
      <c r="CC920" s="17"/>
    </row>
    <row r="921" spans="2:81" x14ac:dyDescent="0.3">
      <c r="B921" s="24" t="s">
        <v>94</v>
      </c>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row>
    <row r="922" spans="2:81" x14ac:dyDescent="0.3">
      <c r="B922" t="s">
        <v>352</v>
      </c>
      <c r="C922" s="17">
        <v>0.32691458508989601</v>
      </c>
      <c r="D922" s="17">
        <v>0.30722923438280503</v>
      </c>
      <c r="E922" s="17">
        <v>0.34538322589638198</v>
      </c>
      <c r="F922" s="17"/>
      <c r="G922" s="17">
        <v>0.318794322859768</v>
      </c>
      <c r="H922" s="17">
        <v>0.31270333856586602</v>
      </c>
      <c r="I922" s="17">
        <v>0.34126591088886499</v>
      </c>
      <c r="J922" s="17">
        <v>0.32318072398380598</v>
      </c>
      <c r="K922" s="17">
        <v>0.31782772313534902</v>
      </c>
      <c r="L922" s="17">
        <v>0.341366509504063</v>
      </c>
      <c r="M922" s="17"/>
      <c r="N922" s="17">
        <v>0.33062719797939499</v>
      </c>
      <c r="O922" s="17">
        <v>0.36637442364856898</v>
      </c>
      <c r="P922" s="17">
        <v>0.284864881818928</v>
      </c>
      <c r="Q922" s="17">
        <v>0.32149438050654</v>
      </c>
      <c r="R922" s="17"/>
      <c r="S922" s="17">
        <v>0.27406488859918099</v>
      </c>
      <c r="T922" s="17">
        <v>0.36674166162484201</v>
      </c>
      <c r="U922" s="17">
        <v>0.32391514578582897</v>
      </c>
      <c r="V922" s="17">
        <v>0.31917921258523202</v>
      </c>
      <c r="W922" s="17">
        <v>0.300175946278261</v>
      </c>
      <c r="X922" s="17">
        <v>0.35242006496650402</v>
      </c>
      <c r="Y922" s="17">
        <v>0.34230962069577298</v>
      </c>
      <c r="Z922" s="17">
        <v>0.303929832896004</v>
      </c>
      <c r="AA922" s="17">
        <v>0.34705945009977801</v>
      </c>
      <c r="AB922" s="17">
        <v>0.33635531372288402</v>
      </c>
      <c r="AC922" s="17">
        <v>0.33628191920339101</v>
      </c>
      <c r="AD922" s="17">
        <v>0.28903551798243798</v>
      </c>
      <c r="AE922" s="17"/>
      <c r="AF922" s="17">
        <v>0.41641090746399401</v>
      </c>
      <c r="AG922" s="17">
        <v>0.25815669683294201</v>
      </c>
      <c r="AH922" s="17">
        <v>0.30967777668249702</v>
      </c>
      <c r="AI922" s="17">
        <v>0.34225618904742</v>
      </c>
      <c r="AJ922" s="17">
        <v>0.34055841554932598</v>
      </c>
      <c r="AK922" s="17">
        <v>0.38985787471584399</v>
      </c>
      <c r="AL922" s="17">
        <v>0.27732173811052402</v>
      </c>
      <c r="AM922" s="17">
        <v>0.308932777984889</v>
      </c>
      <c r="AN922" s="17">
        <v>0.28566042185745599</v>
      </c>
      <c r="AO922" s="17">
        <v>0.29890316805717998</v>
      </c>
      <c r="AP922" s="17">
        <v>0.34427425062612299</v>
      </c>
      <c r="AQ922" s="17">
        <v>0.34330851330766698</v>
      </c>
      <c r="AR922" s="17">
        <v>0.39075837298574601</v>
      </c>
      <c r="AS922" s="17">
        <v>0.29848270069475602</v>
      </c>
      <c r="AT922" s="17">
        <v>0.28090161397542701</v>
      </c>
      <c r="AU922" s="17">
        <v>0.419478892697564</v>
      </c>
      <c r="AV922" s="17"/>
      <c r="AW922" s="17">
        <v>0.32363210089753602</v>
      </c>
      <c r="AX922" s="17">
        <v>0.33150259628183998</v>
      </c>
      <c r="AY922" s="17"/>
      <c r="AZ922" s="17">
        <v>0.32748036129942898</v>
      </c>
      <c r="BA922" s="17">
        <v>0.32678857503272601</v>
      </c>
      <c r="BB922" s="17"/>
      <c r="BC922" s="17">
        <v>0.34816094257157898</v>
      </c>
      <c r="BD922" s="17">
        <v>0.31470232481517302</v>
      </c>
      <c r="BE922" s="17"/>
      <c r="BF922" s="17">
        <v>0.35972633915372099</v>
      </c>
      <c r="BG922" s="17">
        <v>0.32427790847272497</v>
      </c>
      <c r="BH922" s="17"/>
      <c r="BI922" s="17">
        <v>0.27824724347930202</v>
      </c>
      <c r="BJ922" s="17">
        <v>0.35995085099895402</v>
      </c>
      <c r="BK922" s="17">
        <v>0.42910784972730698</v>
      </c>
      <c r="BL922" s="17">
        <v>0.242480025199247</v>
      </c>
      <c r="BM922" s="17">
        <v>0.339623821891333</v>
      </c>
      <c r="BN922" s="17"/>
      <c r="BO922" s="17">
        <v>0.35901070360881698</v>
      </c>
      <c r="BP922" s="17">
        <v>0.30691664739096097</v>
      </c>
      <c r="BQ922" s="17">
        <v>0.386646674657599</v>
      </c>
      <c r="BR922" s="17">
        <v>0.26898480970729999</v>
      </c>
      <c r="BS922" s="17">
        <v>0.39096391957462401</v>
      </c>
      <c r="BT922" s="17">
        <v>0.296305101501668</v>
      </c>
      <c r="BU922" s="17"/>
      <c r="BV922" s="17">
        <v>0.36070704126782799</v>
      </c>
      <c r="BW922" s="17">
        <v>0.358548322603988</v>
      </c>
      <c r="BX922" s="17"/>
      <c r="BY922" s="17">
        <v>0.275165962552336</v>
      </c>
      <c r="BZ922" s="17"/>
      <c r="CA922" s="17">
        <v>0.37208344468090099</v>
      </c>
      <c r="CB922" s="17"/>
      <c r="CC922" s="17">
        <v>0.34489053130085701</v>
      </c>
    </row>
    <row r="923" spans="2:81" x14ac:dyDescent="0.3">
      <c r="B923" t="s">
        <v>353</v>
      </c>
      <c r="C923" s="17">
        <v>0.31098174385043298</v>
      </c>
      <c r="D923" s="17">
        <v>0.30102433580200899</v>
      </c>
      <c r="E923" s="17">
        <v>0.31990546214765903</v>
      </c>
      <c r="F923" s="17"/>
      <c r="G923" s="17">
        <v>0.33233567360562399</v>
      </c>
      <c r="H923" s="17">
        <v>0.34928428835545799</v>
      </c>
      <c r="I923" s="17">
        <v>0.32208698626412802</v>
      </c>
      <c r="J923" s="17">
        <v>0.32577890149783301</v>
      </c>
      <c r="K923" s="17">
        <v>0.29817119186566998</v>
      </c>
      <c r="L923" s="17">
        <v>0.253203358000469</v>
      </c>
      <c r="M923" s="17"/>
      <c r="N923" s="17">
        <v>0.26977787011718102</v>
      </c>
      <c r="O923" s="17">
        <v>0.33674912341299401</v>
      </c>
      <c r="P923" s="17">
        <v>0.28951667182013602</v>
      </c>
      <c r="Q923" s="17">
        <v>0.345928018648964</v>
      </c>
      <c r="R923" s="17"/>
      <c r="S923" s="17">
        <v>0.27126991312960902</v>
      </c>
      <c r="T923" s="17">
        <v>0.30973412610797602</v>
      </c>
      <c r="U923" s="17">
        <v>0.28906987650100002</v>
      </c>
      <c r="V923" s="17">
        <v>0.31146531509449799</v>
      </c>
      <c r="W923" s="17">
        <v>0.26965493403111002</v>
      </c>
      <c r="X923" s="17">
        <v>0.365305177820826</v>
      </c>
      <c r="Y923" s="17">
        <v>0.29683805441662098</v>
      </c>
      <c r="Z923" s="17">
        <v>0.27679965612596302</v>
      </c>
      <c r="AA923" s="17">
        <v>0.33341227691571701</v>
      </c>
      <c r="AB923" s="17">
        <v>0.34086753669463099</v>
      </c>
      <c r="AC923" s="17">
        <v>0.33401851175289499</v>
      </c>
      <c r="AD923" s="17">
        <v>0.36462849005925602</v>
      </c>
      <c r="AE923" s="17"/>
      <c r="AF923" s="17">
        <v>0.52249975173590102</v>
      </c>
      <c r="AG923" s="17">
        <v>0.31710451987023502</v>
      </c>
      <c r="AH923" s="17">
        <v>0.35582187436460899</v>
      </c>
      <c r="AI923" s="17">
        <v>0.33583334250478603</v>
      </c>
      <c r="AJ923" s="17">
        <v>0.344489580261716</v>
      </c>
      <c r="AK923" s="17">
        <v>0.34743156108934498</v>
      </c>
      <c r="AL923" s="17">
        <v>0.35071206629292101</v>
      </c>
      <c r="AM923" s="17">
        <v>0.30594247372187999</v>
      </c>
      <c r="AN923" s="17">
        <v>0.341131472248204</v>
      </c>
      <c r="AO923" s="17">
        <v>0.30607777050631402</v>
      </c>
      <c r="AP923" s="17">
        <v>0.28744167688418099</v>
      </c>
      <c r="AQ923" s="17">
        <v>0.32372915627869497</v>
      </c>
      <c r="AR923" s="17">
        <v>0.24334274170077799</v>
      </c>
      <c r="AS923" s="17">
        <v>0.25943612079022998</v>
      </c>
      <c r="AT923" s="17">
        <v>0.17986875084941001</v>
      </c>
      <c r="AU923" s="17">
        <v>0.23868048017804</v>
      </c>
      <c r="AV923" s="17"/>
      <c r="AW923" s="17">
        <v>0.30398140102283999</v>
      </c>
      <c r="AX923" s="17">
        <v>0.323418675710891</v>
      </c>
      <c r="AY923" s="17"/>
      <c r="AZ923" s="17">
        <v>0.31559221398489501</v>
      </c>
      <c r="BA923" s="17">
        <v>0.30995489684725602</v>
      </c>
      <c r="BB923" s="17"/>
      <c r="BC923" s="17">
        <v>0.33128592777648302</v>
      </c>
      <c r="BD923" s="17">
        <v>0.29766285003455201</v>
      </c>
      <c r="BE923" s="17"/>
      <c r="BF923" s="17">
        <v>0.31227090965072202</v>
      </c>
      <c r="BG923" s="17">
        <v>0.31087814947036302</v>
      </c>
      <c r="BH923" s="17"/>
      <c r="BI923" s="17">
        <v>0.25039148707013498</v>
      </c>
      <c r="BJ923" s="17">
        <v>0.34256910316546402</v>
      </c>
      <c r="BK923" s="17">
        <v>0.303366811915322</v>
      </c>
      <c r="BL923" s="17">
        <v>0.30083217430783099</v>
      </c>
      <c r="BM923" s="17">
        <v>0.28704551168932901</v>
      </c>
      <c r="BN923" s="17"/>
      <c r="BO923" s="17">
        <v>0.31974046928362099</v>
      </c>
      <c r="BP923" s="17">
        <v>0.272860500135573</v>
      </c>
      <c r="BQ923" s="17">
        <v>0.31780397713429698</v>
      </c>
      <c r="BR923" s="17">
        <v>0.31502633691244503</v>
      </c>
      <c r="BS923" s="17">
        <v>0.34594701855479298</v>
      </c>
      <c r="BT923" s="17">
        <v>0.251108171995928</v>
      </c>
      <c r="BU923" s="17"/>
      <c r="BV923" s="17">
        <v>0.30578755411236203</v>
      </c>
      <c r="BW923" s="17">
        <v>0.41078892703940401</v>
      </c>
      <c r="BX923" s="17"/>
      <c r="BY923" s="17">
        <v>0.37532728004926902</v>
      </c>
      <c r="BZ923" s="17"/>
      <c r="CA923" s="17">
        <v>0.34920780064768903</v>
      </c>
      <c r="CB923" s="17"/>
      <c r="CC923" s="17">
        <v>0.352467880321083</v>
      </c>
    </row>
    <row r="924" spans="2:81" x14ac:dyDescent="0.3">
      <c r="B924" t="s">
        <v>354</v>
      </c>
      <c r="C924" s="17">
        <v>0.25587244479590798</v>
      </c>
      <c r="D924" s="17">
        <v>0.207801123468107</v>
      </c>
      <c r="E924" s="17">
        <v>0.301916862374975</v>
      </c>
      <c r="F924" s="17"/>
      <c r="G924" s="17">
        <v>0.27212896800221797</v>
      </c>
      <c r="H924" s="17">
        <v>0.27375609818740598</v>
      </c>
      <c r="I924" s="17">
        <v>0.22083898382619599</v>
      </c>
      <c r="J924" s="17">
        <v>0.245851950047274</v>
      </c>
      <c r="K924" s="17">
        <v>0.24386364068091901</v>
      </c>
      <c r="L924" s="17">
        <v>0.27503412203324601</v>
      </c>
      <c r="M924" s="17"/>
      <c r="N924" s="17">
        <v>0.25455268389717201</v>
      </c>
      <c r="O924" s="17">
        <v>0.233628457449538</v>
      </c>
      <c r="P924" s="17">
        <v>0.28157890357875198</v>
      </c>
      <c r="Q924" s="17">
        <v>0.25365584582719702</v>
      </c>
      <c r="R924" s="17"/>
      <c r="S924" s="17">
        <v>0.249766400947839</v>
      </c>
      <c r="T924" s="17">
        <v>0.22988767005355801</v>
      </c>
      <c r="U924" s="17">
        <v>0.241695398038689</v>
      </c>
      <c r="V924" s="17">
        <v>0.220544944775348</v>
      </c>
      <c r="W924" s="17">
        <v>0.27705343350081701</v>
      </c>
      <c r="X924" s="17">
        <v>0.213162280725677</v>
      </c>
      <c r="Y924" s="17">
        <v>0.26531672595459899</v>
      </c>
      <c r="Z924" s="17">
        <v>0.30156101193056001</v>
      </c>
      <c r="AA924" s="17">
        <v>0.23897169956356901</v>
      </c>
      <c r="AB924" s="17">
        <v>0.285944094924723</v>
      </c>
      <c r="AC924" s="17">
        <v>0.350737699274211</v>
      </c>
      <c r="AD924" s="17">
        <v>0.34869997764194999</v>
      </c>
      <c r="AE924" s="17"/>
      <c r="AF924" s="17">
        <v>0.50447235982404304</v>
      </c>
      <c r="AG924" s="17">
        <v>0.29851860883387699</v>
      </c>
      <c r="AH924" s="17">
        <v>0.34374567363528402</v>
      </c>
      <c r="AI924" s="17">
        <v>0.266421125526285</v>
      </c>
      <c r="AJ924" s="17">
        <v>0.21643597836845899</v>
      </c>
      <c r="AK924" s="17">
        <v>0.20280910116946901</v>
      </c>
      <c r="AL924" s="17">
        <v>0.26391712842009402</v>
      </c>
      <c r="AM924" s="17">
        <v>0.261575589742777</v>
      </c>
      <c r="AN924" s="17">
        <v>0.211381109148774</v>
      </c>
      <c r="AO924" s="17">
        <v>0.22577125625609301</v>
      </c>
      <c r="AP924" s="17">
        <v>0.27818154274780699</v>
      </c>
      <c r="AQ924" s="17">
        <v>0.284405122646264</v>
      </c>
      <c r="AR924" s="17">
        <v>0.23110855907785599</v>
      </c>
      <c r="AS924" s="17">
        <v>0.188028290654528</v>
      </c>
      <c r="AT924" s="17">
        <v>0.27051266487097098</v>
      </c>
      <c r="AU924" s="17">
        <v>0.25879766234166102</v>
      </c>
      <c r="AV924" s="17"/>
      <c r="AW924" s="17">
        <v>0.27761671370180402</v>
      </c>
      <c r="AX924" s="17">
        <v>0.22506290990723499</v>
      </c>
      <c r="AY924" s="17"/>
      <c r="AZ924" s="17">
        <v>0.361980482897855</v>
      </c>
      <c r="BA924" s="17">
        <v>0.232239991323624</v>
      </c>
      <c r="BB924" s="17"/>
      <c r="BC924" s="17">
        <v>0.30668985443327301</v>
      </c>
      <c r="BD924" s="17">
        <v>0.22095281880060799</v>
      </c>
      <c r="BE924" s="17"/>
      <c r="BF924" s="17">
        <v>0.34401877899215699</v>
      </c>
      <c r="BG924" s="17">
        <v>0.248789209385434</v>
      </c>
      <c r="BH924" s="17"/>
      <c r="BI924" s="17">
        <v>0.22488706075242801</v>
      </c>
      <c r="BJ924" s="17">
        <v>0.27670520614808097</v>
      </c>
      <c r="BK924" s="17">
        <v>0.23215023586622299</v>
      </c>
      <c r="BL924" s="17">
        <v>0.213281106530889</v>
      </c>
      <c r="BM924" s="17">
        <v>0.23633544787249999</v>
      </c>
      <c r="BN924" s="17"/>
      <c r="BO924" s="17">
        <v>0.28678283781011699</v>
      </c>
      <c r="BP924" s="17">
        <v>0.23098796222735901</v>
      </c>
      <c r="BQ924" s="17">
        <v>0.282697672574312</v>
      </c>
      <c r="BR924" s="17">
        <v>0.21041589074255099</v>
      </c>
      <c r="BS924" s="17">
        <v>0.24128645164100301</v>
      </c>
      <c r="BT924" s="17">
        <v>0.269057770296392</v>
      </c>
      <c r="BU924" s="17"/>
      <c r="BV924" s="17">
        <v>0.28436551460716197</v>
      </c>
      <c r="BW924" s="17">
        <v>0.26249740611377298</v>
      </c>
      <c r="BX924" s="17"/>
      <c r="BY924" s="17">
        <v>0.21506694027448001</v>
      </c>
      <c r="BZ924" s="17"/>
      <c r="CA924" s="17">
        <v>0.27892448530383002</v>
      </c>
      <c r="CB924" s="17"/>
      <c r="CC924" s="17">
        <v>0.30196322768142803</v>
      </c>
    </row>
    <row r="925" spans="2:81" x14ac:dyDescent="0.3">
      <c r="B925" t="s">
        <v>355</v>
      </c>
      <c r="C925" s="17">
        <v>0.243741267174722</v>
      </c>
      <c r="D925" s="17">
        <v>0.21212721629846901</v>
      </c>
      <c r="E925" s="17">
        <v>0.27366871059968501</v>
      </c>
      <c r="F925" s="17"/>
      <c r="G925" s="17">
        <v>0.207131342052292</v>
      </c>
      <c r="H925" s="17">
        <v>0.244880489326575</v>
      </c>
      <c r="I925" s="17">
        <v>0.19860206623062901</v>
      </c>
      <c r="J925" s="17">
        <v>0.237584956624634</v>
      </c>
      <c r="K925" s="17">
        <v>0.24800502548919101</v>
      </c>
      <c r="L925" s="17">
        <v>0.30595453608679801</v>
      </c>
      <c r="M925" s="17"/>
      <c r="N925" s="17">
        <v>0.26710851543755398</v>
      </c>
      <c r="O925" s="17">
        <v>0.27453100921686302</v>
      </c>
      <c r="P925" s="17">
        <v>0.21502782611087501</v>
      </c>
      <c r="Q925" s="17">
        <v>0.21371023978561199</v>
      </c>
      <c r="R925" s="17"/>
      <c r="S925" s="17">
        <v>0.20828532011769499</v>
      </c>
      <c r="T925" s="17">
        <v>0.230669795577018</v>
      </c>
      <c r="U925" s="17">
        <v>0.22841077050633701</v>
      </c>
      <c r="V925" s="17">
        <v>0.28820967484037502</v>
      </c>
      <c r="W925" s="17">
        <v>0.21786894553268901</v>
      </c>
      <c r="X925" s="17">
        <v>0.235401176487335</v>
      </c>
      <c r="Y925" s="17">
        <v>0.199063237010354</v>
      </c>
      <c r="Z925" s="17">
        <v>0.27293304251358602</v>
      </c>
      <c r="AA925" s="17">
        <v>0.27749153477295402</v>
      </c>
      <c r="AB925" s="17">
        <v>0.30486865565471299</v>
      </c>
      <c r="AC925" s="17">
        <v>0.27936177023630998</v>
      </c>
      <c r="AD925" s="17">
        <v>0.172048797203425</v>
      </c>
      <c r="AE925" s="17"/>
      <c r="AF925" s="17">
        <v>8.8927453862851502E-2</v>
      </c>
      <c r="AG925" s="17">
        <v>0.20669228569985701</v>
      </c>
      <c r="AH925" s="17">
        <v>0.25680803961113602</v>
      </c>
      <c r="AI925" s="17">
        <v>0.20966463023930601</v>
      </c>
      <c r="AJ925" s="17">
        <v>0.272378954717579</v>
      </c>
      <c r="AK925" s="17">
        <v>0.25430161476109697</v>
      </c>
      <c r="AL925" s="17">
        <v>0.28452701165010702</v>
      </c>
      <c r="AM925" s="17">
        <v>0.232998711605958</v>
      </c>
      <c r="AN925" s="17">
        <v>0.246922957279477</v>
      </c>
      <c r="AO925" s="17">
        <v>0.27544402980522897</v>
      </c>
      <c r="AP925" s="17">
        <v>0.257627136405506</v>
      </c>
      <c r="AQ925" s="17">
        <v>0.168422278546115</v>
      </c>
      <c r="AR925" s="17">
        <v>0.25127101536787499</v>
      </c>
      <c r="AS925" s="17">
        <v>0.20676538232469899</v>
      </c>
      <c r="AT925" s="17">
        <v>0.30511961050661801</v>
      </c>
      <c r="AU925" s="17">
        <v>0.20927156386010101</v>
      </c>
      <c r="AV925" s="17"/>
      <c r="AW925" s="17">
        <v>0.25121056732887298</v>
      </c>
      <c r="AX925" s="17">
        <v>0.23465516528546199</v>
      </c>
      <c r="AY925" s="17"/>
      <c r="AZ925" s="17">
        <v>0.25290855908174098</v>
      </c>
      <c r="BA925" s="17">
        <v>0.241699521767543</v>
      </c>
      <c r="BB925" s="17"/>
      <c r="BC925" s="17">
        <v>0.246983017524119</v>
      </c>
      <c r="BD925" s="17">
        <v>0.24297321855166801</v>
      </c>
      <c r="BE925" s="17"/>
      <c r="BF925" s="17">
        <v>0.28360225926612098</v>
      </c>
      <c r="BG925" s="17">
        <v>0.24053813010438399</v>
      </c>
      <c r="BH925" s="17"/>
      <c r="BI925" s="17">
        <v>0.217814233886647</v>
      </c>
      <c r="BJ925" s="17">
        <v>0.25279083515276601</v>
      </c>
      <c r="BK925" s="17">
        <v>0.29669462862432999</v>
      </c>
      <c r="BL925" s="17">
        <v>0.184763255771041</v>
      </c>
      <c r="BM925" s="17">
        <v>0.35145805584654699</v>
      </c>
      <c r="BN925" s="17"/>
      <c r="BO925" s="17">
        <v>0.261310619744137</v>
      </c>
      <c r="BP925" s="17">
        <v>0.23975060360981901</v>
      </c>
      <c r="BQ925" s="17">
        <v>0.29375413622014301</v>
      </c>
      <c r="BR925" s="17">
        <v>0.19576486977427399</v>
      </c>
      <c r="BS925" s="17">
        <v>0.36195504092428898</v>
      </c>
      <c r="BT925" s="17">
        <v>0.19086407488020399</v>
      </c>
      <c r="BU925" s="17"/>
      <c r="BV925" s="17">
        <v>0.25899226015062599</v>
      </c>
      <c r="BW925" s="17">
        <v>0.241288869302695</v>
      </c>
      <c r="BX925" s="17"/>
      <c r="BY925" s="17">
        <v>0.255429134305034</v>
      </c>
      <c r="BZ925" s="17"/>
      <c r="CA925" s="17">
        <v>0.26588826074959798</v>
      </c>
      <c r="CB925" s="17"/>
      <c r="CC925" s="17">
        <v>0.275347685330184</v>
      </c>
    </row>
    <row r="926" spans="2:81" x14ac:dyDescent="0.3">
      <c r="B926" t="s">
        <v>356</v>
      </c>
      <c r="C926" s="17">
        <v>0.223415261686113</v>
      </c>
      <c r="D926" s="17">
        <v>0.239463358680824</v>
      </c>
      <c r="E926" s="17">
        <v>0.20762047627514801</v>
      </c>
      <c r="F926" s="17"/>
      <c r="G926" s="17">
        <v>0.22014354333778099</v>
      </c>
      <c r="H926" s="17">
        <v>0.221243347797768</v>
      </c>
      <c r="I926" s="17">
        <v>0.246183018167902</v>
      </c>
      <c r="J926" s="17">
        <v>0.27575043906183599</v>
      </c>
      <c r="K926" s="17">
        <v>0.19664882730206701</v>
      </c>
      <c r="L926" s="17">
        <v>0.18445209328023701</v>
      </c>
      <c r="M926" s="17"/>
      <c r="N926" s="17">
        <v>0.23651854180644799</v>
      </c>
      <c r="O926" s="17">
        <v>0.22066513279396499</v>
      </c>
      <c r="P926" s="17">
        <v>0.22367026123529499</v>
      </c>
      <c r="Q926" s="17">
        <v>0.21162487004911201</v>
      </c>
      <c r="R926" s="17"/>
      <c r="S926" s="17">
        <v>0.22430820421532299</v>
      </c>
      <c r="T926" s="17">
        <v>0.18659442532457099</v>
      </c>
      <c r="U926" s="17">
        <v>0.20829560939920699</v>
      </c>
      <c r="V926" s="17">
        <v>0.19536266715661199</v>
      </c>
      <c r="W926" s="17">
        <v>0.279087266918286</v>
      </c>
      <c r="X926" s="17">
        <v>0.167841520095596</v>
      </c>
      <c r="Y926" s="17">
        <v>0.21472962606693599</v>
      </c>
      <c r="Z926" s="17">
        <v>0.27652874880574901</v>
      </c>
      <c r="AA926" s="17">
        <v>0.26202121790395699</v>
      </c>
      <c r="AB926" s="17">
        <v>0.251634432592721</v>
      </c>
      <c r="AC926" s="17">
        <v>0.28369789713553401</v>
      </c>
      <c r="AD926" s="17">
        <v>0.16703941243737599</v>
      </c>
      <c r="AE926" s="17"/>
      <c r="AF926" s="17">
        <v>0.275128493303952</v>
      </c>
      <c r="AG926" s="17">
        <v>0.20878155809169999</v>
      </c>
      <c r="AH926" s="17">
        <v>0.233540784883745</v>
      </c>
      <c r="AI926" s="17">
        <v>0.211537046023824</v>
      </c>
      <c r="AJ926" s="17">
        <v>0.19877787619628501</v>
      </c>
      <c r="AK926" s="17">
        <v>0.206320072765484</v>
      </c>
      <c r="AL926" s="17">
        <v>0.21761973706710899</v>
      </c>
      <c r="AM926" s="17">
        <v>0.24687807772286699</v>
      </c>
      <c r="AN926" s="17">
        <v>0.27463459679708901</v>
      </c>
      <c r="AO926" s="17">
        <v>0.19730345318284101</v>
      </c>
      <c r="AP926" s="17">
        <v>0.27717450606231803</v>
      </c>
      <c r="AQ926" s="17">
        <v>0.24026108539094401</v>
      </c>
      <c r="AR926" s="17">
        <v>0.25002388897869499</v>
      </c>
      <c r="AS926" s="17">
        <v>0.185459699426159</v>
      </c>
      <c r="AT926" s="17">
        <v>0.175756924305285</v>
      </c>
      <c r="AU926" s="17">
        <v>0.19773158280485001</v>
      </c>
      <c r="AV926" s="17"/>
      <c r="AW926" s="17">
        <v>0.23033784130246701</v>
      </c>
      <c r="AX926" s="17">
        <v>0.21241598997314301</v>
      </c>
      <c r="AY926" s="17"/>
      <c r="AZ926" s="17">
        <v>0.228880869782356</v>
      </c>
      <c r="BA926" s="17">
        <v>0.222197957782067</v>
      </c>
      <c r="BB926" s="17"/>
      <c r="BC926" s="17">
        <v>0.23377999708709399</v>
      </c>
      <c r="BD926" s="17">
        <v>0.21734062797498599</v>
      </c>
      <c r="BE926" s="17"/>
      <c r="BF926" s="17">
        <v>0.21891341073795001</v>
      </c>
      <c r="BG926" s="17">
        <v>0.22377702000924099</v>
      </c>
      <c r="BH926" s="17"/>
      <c r="BI926" s="17">
        <v>0.157465687931823</v>
      </c>
      <c r="BJ926" s="17">
        <v>0.28097649889825599</v>
      </c>
      <c r="BK926" s="17">
        <v>0.27211094546290399</v>
      </c>
      <c r="BL926" s="17">
        <v>0.16650310648434799</v>
      </c>
      <c r="BM926" s="17">
        <v>0.20623981898185001</v>
      </c>
      <c r="BN926" s="17"/>
      <c r="BO926" s="17">
        <v>0.28435347855305798</v>
      </c>
      <c r="BP926" s="17">
        <v>0.17813792029928399</v>
      </c>
      <c r="BQ926" s="17">
        <v>0.23428739411475399</v>
      </c>
      <c r="BR926" s="17">
        <v>0.171513502081903</v>
      </c>
      <c r="BS926" s="17">
        <v>0.268219895407245</v>
      </c>
      <c r="BT926" s="17">
        <v>0.23916866941900999</v>
      </c>
      <c r="BU926" s="17"/>
      <c r="BV926" s="17">
        <v>0.29330184802354398</v>
      </c>
      <c r="BW926" s="17">
        <v>0.25811631034833898</v>
      </c>
      <c r="BX926" s="17"/>
      <c r="BY926" s="17">
        <v>0.231269958806709</v>
      </c>
      <c r="BZ926" s="17"/>
      <c r="CA926" s="17">
        <v>0.29267476222919803</v>
      </c>
      <c r="CB926" s="17"/>
      <c r="CC926" s="17">
        <v>0.29553310357901602</v>
      </c>
    </row>
    <row r="927" spans="2:81" x14ac:dyDescent="0.3">
      <c r="B927" t="s">
        <v>357</v>
      </c>
      <c r="C927" s="17">
        <v>0.21048672447129299</v>
      </c>
      <c r="D927" s="17">
        <v>0.21803535096559401</v>
      </c>
      <c r="E927" s="17">
        <v>0.20394633551836899</v>
      </c>
      <c r="F927" s="17"/>
      <c r="G927" s="17">
        <v>0.202721246256402</v>
      </c>
      <c r="H927" s="17">
        <v>0.22330090394084201</v>
      </c>
      <c r="I927" s="17">
        <v>0.24099090442805499</v>
      </c>
      <c r="J927" s="17">
        <v>0.23246471716751199</v>
      </c>
      <c r="K927" s="17">
        <v>0.18341390969873</v>
      </c>
      <c r="L927" s="17">
        <v>0.18087606459416899</v>
      </c>
      <c r="M927" s="17"/>
      <c r="N927" s="17">
        <v>0.21537999802702201</v>
      </c>
      <c r="O927" s="17">
        <v>0.19392208454052501</v>
      </c>
      <c r="P927" s="17">
        <v>0.213114362633647</v>
      </c>
      <c r="Q927" s="17">
        <v>0.220028384917341</v>
      </c>
      <c r="R927" s="17"/>
      <c r="S927" s="17">
        <v>0.17190252315319299</v>
      </c>
      <c r="T927" s="17">
        <v>0.24232395010531799</v>
      </c>
      <c r="U927" s="17">
        <v>0.18657280563384501</v>
      </c>
      <c r="V927" s="17">
        <v>0.22837958975047301</v>
      </c>
      <c r="W927" s="17">
        <v>0.26195684728502</v>
      </c>
      <c r="X927" s="17">
        <v>0.20722347591863799</v>
      </c>
      <c r="Y927" s="17">
        <v>0.200104908128382</v>
      </c>
      <c r="Z927" s="17">
        <v>0.27744530747396301</v>
      </c>
      <c r="AA927" s="17">
        <v>0.23542557388079299</v>
      </c>
      <c r="AB927" s="17">
        <v>0.17428246455046201</v>
      </c>
      <c r="AC927" s="17">
        <v>0.23049435664321599</v>
      </c>
      <c r="AD927" s="17">
        <v>7.5219195732383004E-2</v>
      </c>
      <c r="AE927" s="17"/>
      <c r="AF927" s="17">
        <v>0.192558278689133</v>
      </c>
      <c r="AG927" s="17">
        <v>0.14884427306172901</v>
      </c>
      <c r="AH927" s="17">
        <v>0.23066444715735299</v>
      </c>
      <c r="AI927" s="17">
        <v>0.191381430757156</v>
      </c>
      <c r="AJ927" s="17">
        <v>0.30782431117834103</v>
      </c>
      <c r="AK927" s="17">
        <v>0.188387673707513</v>
      </c>
      <c r="AL927" s="17">
        <v>0.20222267653199599</v>
      </c>
      <c r="AM927" s="17">
        <v>0.184429286242135</v>
      </c>
      <c r="AN927" s="17">
        <v>0.18998766559630101</v>
      </c>
      <c r="AO927" s="17">
        <v>0.15409498165285601</v>
      </c>
      <c r="AP927" s="17">
        <v>0.191696432911343</v>
      </c>
      <c r="AQ927" s="17">
        <v>0.31262100556739397</v>
      </c>
      <c r="AR927" s="17">
        <v>0.205769515051373</v>
      </c>
      <c r="AS927" s="17">
        <v>0.24344284862085599</v>
      </c>
      <c r="AT927" s="17">
        <v>0.28774601039247599</v>
      </c>
      <c r="AU927" s="17">
        <v>0.23002895349681399</v>
      </c>
      <c r="AV927" s="17"/>
      <c r="AW927" s="17">
        <v>0.219646066971661</v>
      </c>
      <c r="AX927" s="17">
        <v>0.196141931589288</v>
      </c>
      <c r="AY927" s="17"/>
      <c r="AZ927" s="17">
        <v>0.23745905308831999</v>
      </c>
      <c r="BA927" s="17">
        <v>0.20447942933622901</v>
      </c>
      <c r="BB927" s="17"/>
      <c r="BC927" s="17">
        <v>0.23634610222219901</v>
      </c>
      <c r="BD927" s="17">
        <v>0.19266489772527001</v>
      </c>
      <c r="BE927" s="17"/>
      <c r="BF927" s="17">
        <v>0.272248875364479</v>
      </c>
      <c r="BG927" s="17">
        <v>0.205523660967601</v>
      </c>
      <c r="BH927" s="17"/>
      <c r="BI927" s="17">
        <v>0.203243106161767</v>
      </c>
      <c r="BJ927" s="17">
        <v>0.25233454128408001</v>
      </c>
      <c r="BK927" s="17">
        <v>0.172772771493372</v>
      </c>
      <c r="BL927" s="17">
        <v>0.18535346852599599</v>
      </c>
      <c r="BM927" s="17">
        <v>0.173398870980461</v>
      </c>
      <c r="BN927" s="17"/>
      <c r="BO927" s="17">
        <v>0.25360801611536798</v>
      </c>
      <c r="BP927" s="17">
        <v>0.218813577779221</v>
      </c>
      <c r="BQ927" s="17">
        <v>0.20424870714879001</v>
      </c>
      <c r="BR927" s="17">
        <v>0.192392246507364</v>
      </c>
      <c r="BS927" s="17">
        <v>0.19488588919029201</v>
      </c>
      <c r="BT927" s="17">
        <v>0.17531056882401999</v>
      </c>
      <c r="BU927" s="17"/>
      <c r="BV927" s="17">
        <v>0.25724176615215999</v>
      </c>
      <c r="BW927" s="17">
        <v>0.24323296658620799</v>
      </c>
      <c r="BX927" s="17"/>
      <c r="BY927" s="17">
        <v>0.21764675710067899</v>
      </c>
      <c r="BZ927" s="17"/>
      <c r="CA927" s="17">
        <v>0.23630184955456601</v>
      </c>
      <c r="CB927" s="17"/>
      <c r="CC927" s="17">
        <v>0.22184808617659199</v>
      </c>
    </row>
    <row r="928" spans="2:81" x14ac:dyDescent="0.3">
      <c r="B928" t="s">
        <v>358</v>
      </c>
      <c r="C928" s="17">
        <v>0.20896937070319099</v>
      </c>
      <c r="D928" s="17">
        <v>0.18578048051770599</v>
      </c>
      <c r="E928" s="17">
        <v>0.230516783602842</v>
      </c>
      <c r="F928" s="17"/>
      <c r="G928" s="17">
        <v>0.21239605830087799</v>
      </c>
      <c r="H928" s="17">
        <v>0.248414302824498</v>
      </c>
      <c r="I928" s="17">
        <v>0.25664891475478102</v>
      </c>
      <c r="J928" s="17">
        <v>0.21884414622825801</v>
      </c>
      <c r="K928" s="17">
        <v>0.15949685852321699</v>
      </c>
      <c r="L928" s="17">
        <v>0.16114388469393301</v>
      </c>
      <c r="M928" s="17"/>
      <c r="N928" s="17">
        <v>0.227378226046593</v>
      </c>
      <c r="O928" s="17">
        <v>0.20891765531058101</v>
      </c>
      <c r="P928" s="17">
        <v>0.216633914925353</v>
      </c>
      <c r="Q928" s="17">
        <v>0.181705575367207</v>
      </c>
      <c r="R928" s="17"/>
      <c r="S928" s="17">
        <v>0.23136606874896401</v>
      </c>
      <c r="T928" s="17">
        <v>0.22893204758178401</v>
      </c>
      <c r="U928" s="17">
        <v>0.229433531174461</v>
      </c>
      <c r="V928" s="17">
        <v>0.216148869430702</v>
      </c>
      <c r="W928" s="17">
        <v>0.16890658359480001</v>
      </c>
      <c r="X928" s="17">
        <v>0.209256284223311</v>
      </c>
      <c r="Y928" s="17">
        <v>0.21335326658111101</v>
      </c>
      <c r="Z928" s="17">
        <v>0.23417991148040401</v>
      </c>
      <c r="AA928" s="17">
        <v>0.21203577687804401</v>
      </c>
      <c r="AB928" s="17">
        <v>0.17473620247948099</v>
      </c>
      <c r="AC928" s="17">
        <v>0.162824790140804</v>
      </c>
      <c r="AD928" s="17">
        <v>0.156795865551977</v>
      </c>
      <c r="AE928" s="17"/>
      <c r="AF928" s="17">
        <v>0.20510539145696299</v>
      </c>
      <c r="AG928" s="17">
        <v>0.16202156448223701</v>
      </c>
      <c r="AH928" s="17">
        <v>0.18215636279619901</v>
      </c>
      <c r="AI928" s="17">
        <v>0.104414861228528</v>
      </c>
      <c r="AJ928" s="17">
        <v>0.20862008292943501</v>
      </c>
      <c r="AK928" s="17">
        <v>0.227719966231413</v>
      </c>
      <c r="AL928" s="17">
        <v>0.172656777334488</v>
      </c>
      <c r="AM928" s="17">
        <v>0.180740606216797</v>
      </c>
      <c r="AN928" s="17">
        <v>0.196198867011387</v>
      </c>
      <c r="AO928" s="17">
        <v>0.28609524115117801</v>
      </c>
      <c r="AP928" s="17">
        <v>0.15769755641369501</v>
      </c>
      <c r="AQ928" s="17">
        <v>0.25338435141608601</v>
      </c>
      <c r="AR928" s="17">
        <v>0.28881482484985199</v>
      </c>
      <c r="AS928" s="17">
        <v>0.28953248355923999</v>
      </c>
      <c r="AT928" s="17">
        <v>0.20875844943883301</v>
      </c>
      <c r="AU928" s="17">
        <v>0.33127459818299299</v>
      </c>
      <c r="AV928" s="17"/>
      <c r="AW928" s="17">
        <v>0.21539973821403899</v>
      </c>
      <c r="AX928" s="17">
        <v>0.19884748999685101</v>
      </c>
      <c r="AY928" s="17"/>
      <c r="AZ928" s="17">
        <v>0.24878913339981401</v>
      </c>
      <c r="BA928" s="17">
        <v>0.20010068642593401</v>
      </c>
      <c r="BB928" s="17"/>
      <c r="BC928" s="17">
        <v>0.22648186742396201</v>
      </c>
      <c r="BD928" s="17">
        <v>0.197653890946073</v>
      </c>
      <c r="BE928" s="17"/>
      <c r="BF928" s="17">
        <v>0.26969024156725002</v>
      </c>
      <c r="BG928" s="17">
        <v>0.20408998205270501</v>
      </c>
      <c r="BH928" s="17"/>
      <c r="BI928" s="17">
        <v>0.16155731222849201</v>
      </c>
      <c r="BJ928" s="17">
        <v>0.24072119159105801</v>
      </c>
      <c r="BK928" s="17">
        <v>0.24216987884435201</v>
      </c>
      <c r="BL928" s="17">
        <v>0.17937301800866001</v>
      </c>
      <c r="BM928" s="17">
        <v>0.22517914006605999</v>
      </c>
      <c r="BN928" s="17"/>
      <c r="BO928" s="17">
        <v>0.242634629948279</v>
      </c>
      <c r="BP928" s="17">
        <v>0.18323911966177001</v>
      </c>
      <c r="BQ928" s="17">
        <v>0.20476430183378</v>
      </c>
      <c r="BR928" s="17">
        <v>0.199384758838513</v>
      </c>
      <c r="BS928" s="17">
        <v>0.197318753048179</v>
      </c>
      <c r="BT928" s="17">
        <v>0.258799831953546</v>
      </c>
      <c r="BU928" s="17"/>
      <c r="BV928" s="17">
        <v>0.241485885522362</v>
      </c>
      <c r="BW928" s="17">
        <v>0.239302891202577</v>
      </c>
      <c r="BX928" s="17"/>
      <c r="BY928" s="17">
        <v>0.29282724544555999</v>
      </c>
      <c r="BZ928" s="17"/>
      <c r="CA928" s="17">
        <v>0.286230827984081</v>
      </c>
      <c r="CB928" s="17"/>
      <c r="CC928" s="17">
        <v>0.28490381573407902</v>
      </c>
    </row>
    <row r="929" spans="2:81" x14ac:dyDescent="0.3">
      <c r="B929" t="s">
        <v>359</v>
      </c>
      <c r="C929" s="17">
        <v>0.136461010933668</v>
      </c>
      <c r="D929" s="17">
        <v>0.15512947437131799</v>
      </c>
      <c r="E929" s="17">
        <v>0.118771073213411</v>
      </c>
      <c r="F929" s="17"/>
      <c r="G929" s="17">
        <v>0.176950347246871</v>
      </c>
      <c r="H929" s="17">
        <v>0.13058103313797101</v>
      </c>
      <c r="I929" s="17">
        <v>0.12605667292542</v>
      </c>
      <c r="J929" s="17">
        <v>0.13344986152619401</v>
      </c>
      <c r="K929" s="17">
        <v>0.15357560191188599</v>
      </c>
      <c r="L929" s="17">
        <v>0.113615349930501</v>
      </c>
      <c r="M929" s="17"/>
      <c r="N929" s="17">
        <v>0.13418219341659199</v>
      </c>
      <c r="O929" s="17">
        <v>0.123800094231505</v>
      </c>
      <c r="P929" s="17">
        <v>0.150434491611626</v>
      </c>
      <c r="Q929" s="17">
        <v>0.14087761193926401</v>
      </c>
      <c r="R929" s="17"/>
      <c r="S929" s="17">
        <v>0.125638999788838</v>
      </c>
      <c r="T929" s="17">
        <v>0.14200028080251101</v>
      </c>
      <c r="U929" s="17">
        <v>0.127506799327224</v>
      </c>
      <c r="V929" s="17">
        <v>0.133505981912142</v>
      </c>
      <c r="W929" s="17">
        <v>0.18167074577277001</v>
      </c>
      <c r="X929" s="17">
        <v>0.13438550353689099</v>
      </c>
      <c r="Y929" s="17">
        <v>0.13625486276014701</v>
      </c>
      <c r="Z929" s="17">
        <v>8.9148250607708701E-2</v>
      </c>
      <c r="AA929" s="17">
        <v>0.136034609545717</v>
      </c>
      <c r="AB929" s="17">
        <v>0.109337757839084</v>
      </c>
      <c r="AC929" s="17">
        <v>0.12199743678556001</v>
      </c>
      <c r="AD929" s="17">
        <v>0.26789437055334098</v>
      </c>
      <c r="AE929" s="17"/>
      <c r="AF929" s="17">
        <v>9.6165996511710802E-2</v>
      </c>
      <c r="AG929" s="17">
        <v>0.12666817170634301</v>
      </c>
      <c r="AH929" s="17">
        <v>0.122581733899956</v>
      </c>
      <c r="AI929" s="17">
        <v>0.13389987982622301</v>
      </c>
      <c r="AJ929" s="17">
        <v>0.157676835165667</v>
      </c>
      <c r="AK929" s="17">
        <v>0.14086955190923101</v>
      </c>
      <c r="AL929" s="17">
        <v>0.109347299055865</v>
      </c>
      <c r="AM929" s="17">
        <v>0.15054960776384799</v>
      </c>
      <c r="AN929" s="17">
        <v>0.12891963567020201</v>
      </c>
      <c r="AO929" s="17">
        <v>0.13524795075214499</v>
      </c>
      <c r="AP929" s="17">
        <v>0.17662118500284499</v>
      </c>
      <c r="AQ929" s="17">
        <v>8.9656776027535995E-2</v>
      </c>
      <c r="AR929" s="17">
        <v>0.166804772858722</v>
      </c>
      <c r="AS929" s="17">
        <v>0.188853541520145</v>
      </c>
      <c r="AT929" s="17">
        <v>7.0192775468011601E-2</v>
      </c>
      <c r="AU929" s="17">
        <v>0.15383647712367299</v>
      </c>
      <c r="AV929" s="17"/>
      <c r="AW929" s="17">
        <v>0.14365475280394399</v>
      </c>
      <c r="AX929" s="17">
        <v>0.12593522833184101</v>
      </c>
      <c r="AY929" s="17"/>
      <c r="AZ929" s="17">
        <v>0.152080910000013</v>
      </c>
      <c r="BA929" s="17">
        <v>0.13298213652857799</v>
      </c>
      <c r="BB929" s="17"/>
      <c r="BC929" s="17">
        <v>0.13954201724506199</v>
      </c>
      <c r="BD929" s="17">
        <v>0.134316054245043</v>
      </c>
      <c r="BE929" s="17"/>
      <c r="BF929" s="17">
        <v>0.15476658483272801</v>
      </c>
      <c r="BG929" s="17">
        <v>0.134990017381489</v>
      </c>
      <c r="BH929" s="17"/>
      <c r="BI929" s="17">
        <v>0.13460381798690699</v>
      </c>
      <c r="BJ929" s="17">
        <v>0.123819004634297</v>
      </c>
      <c r="BK929" s="17">
        <v>0.12715423739392001</v>
      </c>
      <c r="BL929" s="17">
        <v>0.21546638530114601</v>
      </c>
      <c r="BM929" s="17">
        <v>0.100483755415888</v>
      </c>
      <c r="BN929" s="17"/>
      <c r="BO929" s="17">
        <v>0.12849994275333901</v>
      </c>
      <c r="BP929" s="17">
        <v>0.130919157725714</v>
      </c>
      <c r="BQ929" s="17">
        <v>0.15442046716046801</v>
      </c>
      <c r="BR929" s="17">
        <v>0.19387089222131801</v>
      </c>
      <c r="BS929" s="17">
        <v>0.102312232075729</v>
      </c>
      <c r="BT929" s="17">
        <v>8.1963437421899807E-2</v>
      </c>
      <c r="BU929" s="17"/>
      <c r="BV929" s="17">
        <v>0.12255653546635201</v>
      </c>
      <c r="BW929" s="17">
        <v>0.12616054343569899</v>
      </c>
      <c r="BX929" s="17"/>
      <c r="BY929" s="17">
        <v>0.16379749916865299</v>
      </c>
      <c r="BZ929" s="17"/>
      <c r="CA929" s="17">
        <v>0.12151698280067399</v>
      </c>
      <c r="CB929" s="17"/>
      <c r="CC929" s="17">
        <v>0.12221559838479901</v>
      </c>
    </row>
    <row r="930" spans="2:81" x14ac:dyDescent="0.3">
      <c r="B930" t="s">
        <v>360</v>
      </c>
      <c r="C930" s="17">
        <v>0.11130826822562299</v>
      </c>
      <c r="D930" s="17">
        <v>0.14436734215841601</v>
      </c>
      <c r="E930" s="17">
        <v>7.8432442286268403E-2</v>
      </c>
      <c r="F930" s="17"/>
      <c r="G930" s="17">
        <v>0.126734709759281</v>
      </c>
      <c r="H930" s="17">
        <v>0.13634744068653101</v>
      </c>
      <c r="I930" s="17">
        <v>0.11392778524014199</v>
      </c>
      <c r="J930" s="17">
        <v>8.5709389831631996E-2</v>
      </c>
      <c r="K930" s="17">
        <v>0.11844171992205001</v>
      </c>
      <c r="L930" s="17">
        <v>9.4502712180346504E-2</v>
      </c>
      <c r="M930" s="17"/>
      <c r="N930" s="17">
        <v>0.10032763669478</v>
      </c>
      <c r="O930" s="17">
        <v>0.113356700700397</v>
      </c>
      <c r="P930" s="17">
        <v>0.11043510982942301</v>
      </c>
      <c r="Q930" s="17">
        <v>0.12269266799836299</v>
      </c>
      <c r="R930" s="17"/>
      <c r="S930" s="17">
        <v>0.13281551410381401</v>
      </c>
      <c r="T930" s="17">
        <v>9.8448736639958706E-2</v>
      </c>
      <c r="U930" s="17">
        <v>0.124608679563776</v>
      </c>
      <c r="V930" s="17">
        <v>0.126887010859391</v>
      </c>
      <c r="W930" s="17">
        <v>0.12403861407866699</v>
      </c>
      <c r="X930" s="17">
        <v>6.5058628981785299E-2</v>
      </c>
      <c r="Y930" s="17">
        <v>0.14247088038678199</v>
      </c>
      <c r="Z930" s="17">
        <v>0.103657736026361</v>
      </c>
      <c r="AA930" s="17">
        <v>0.13121844748265701</v>
      </c>
      <c r="AB930" s="17">
        <v>0.101556950868359</v>
      </c>
      <c r="AC930" s="17">
        <v>6.1032818244267997E-2</v>
      </c>
      <c r="AD930" s="17">
        <v>6.0113595927642698E-2</v>
      </c>
      <c r="AE930" s="17"/>
      <c r="AF930" s="17">
        <v>0.100999870063611</v>
      </c>
      <c r="AG930" s="17">
        <v>8.3181705155903493E-2</v>
      </c>
      <c r="AH930" s="17">
        <v>0.118763743720241</v>
      </c>
      <c r="AI930" s="17">
        <v>8.8965741472339696E-2</v>
      </c>
      <c r="AJ930" s="17">
        <v>0.11981953157313301</v>
      </c>
      <c r="AK930" s="17">
        <v>0.11459758580915801</v>
      </c>
      <c r="AL930" s="17">
        <v>0.12434795980242</v>
      </c>
      <c r="AM930" s="17">
        <v>8.1140769443443297E-2</v>
      </c>
      <c r="AN930" s="17">
        <v>0.12794618009559899</v>
      </c>
      <c r="AO930" s="17">
        <v>0.12584807798567901</v>
      </c>
      <c r="AP930" s="17">
        <v>0.14143370465712701</v>
      </c>
      <c r="AQ930" s="17">
        <v>6.9274209909717499E-2</v>
      </c>
      <c r="AR930" s="17">
        <v>0.117206567816369</v>
      </c>
      <c r="AS930" s="17">
        <v>0.1963680342305</v>
      </c>
      <c r="AT930" s="17">
        <v>0.10078271238822301</v>
      </c>
      <c r="AU930" s="17">
        <v>0.109746238266519</v>
      </c>
      <c r="AV930" s="17"/>
      <c r="AW930" s="17">
        <v>0.11690314405708099</v>
      </c>
      <c r="AX930" s="17">
        <v>0.103984261436942</v>
      </c>
      <c r="AY930" s="17"/>
      <c r="AZ930" s="17">
        <v>9.64824440883775E-2</v>
      </c>
      <c r="BA930" s="17">
        <v>0.114610285729472</v>
      </c>
      <c r="BB930" s="17"/>
      <c r="BC930" s="17">
        <v>0.11699773469793499</v>
      </c>
      <c r="BD930" s="17">
        <v>0.107037157846342</v>
      </c>
      <c r="BE930" s="17"/>
      <c r="BF930" s="17">
        <v>0.13837930453945901</v>
      </c>
      <c r="BG930" s="17">
        <v>0.109132902400545</v>
      </c>
      <c r="BH930" s="17"/>
      <c r="BI930" s="17">
        <v>0.11893665851272101</v>
      </c>
      <c r="BJ930" s="17">
        <v>0.114900248584748</v>
      </c>
      <c r="BK930" s="17">
        <v>0.115034429300546</v>
      </c>
      <c r="BL930" s="17">
        <v>0.121705778155836</v>
      </c>
      <c r="BM930" s="17">
        <v>0.126632103540021</v>
      </c>
      <c r="BN930" s="17"/>
      <c r="BO930" s="17">
        <v>0.123600714935306</v>
      </c>
      <c r="BP930" s="17">
        <v>0.117661688739939</v>
      </c>
      <c r="BQ930" s="17">
        <v>7.5564812493494796E-2</v>
      </c>
      <c r="BR930" s="17">
        <v>0.14275896818101899</v>
      </c>
      <c r="BS930" s="17">
        <v>0.116444778453418</v>
      </c>
      <c r="BT930" s="17">
        <v>7.2472051488705905E-2</v>
      </c>
      <c r="BU930" s="17"/>
      <c r="BV930" s="17">
        <v>0.125458944498194</v>
      </c>
      <c r="BW930" s="17">
        <v>9.5316723852988394E-2</v>
      </c>
      <c r="BX930" s="17"/>
      <c r="BY930" s="17">
        <v>0.148388289238819</v>
      </c>
      <c r="BZ930" s="17"/>
      <c r="CA930" s="17">
        <v>0.11211513939654801</v>
      </c>
      <c r="CB930" s="17"/>
      <c r="CC930" s="17">
        <v>0.11810531416766799</v>
      </c>
    </row>
    <row r="931" spans="2:81" x14ac:dyDescent="0.3">
      <c r="B931" t="s">
        <v>361</v>
      </c>
      <c r="C931" s="17">
        <v>0.10609334438498701</v>
      </c>
      <c r="D931" s="17">
        <v>0.117048704043307</v>
      </c>
      <c r="E931" s="17">
        <v>9.5814820748737095E-2</v>
      </c>
      <c r="F931" s="17"/>
      <c r="G931" s="17">
        <v>0.158462735535947</v>
      </c>
      <c r="H931" s="17">
        <v>0.13081690640261401</v>
      </c>
      <c r="I931" s="17">
        <v>0.13592783588391699</v>
      </c>
      <c r="J931" s="17">
        <v>8.5003811622582706E-2</v>
      </c>
      <c r="K931" s="17">
        <v>6.9232471353988995E-2</v>
      </c>
      <c r="L931" s="17">
        <v>6.8651783256389598E-2</v>
      </c>
      <c r="M931" s="17"/>
      <c r="N931" s="17">
        <v>0.119825020193173</v>
      </c>
      <c r="O931" s="17">
        <v>9.4847412699577097E-2</v>
      </c>
      <c r="P931" s="17">
        <v>0.12008418620841201</v>
      </c>
      <c r="Q931" s="17">
        <v>8.9431809577618204E-2</v>
      </c>
      <c r="R931" s="17"/>
      <c r="S931" s="17">
        <v>0.19233344385482801</v>
      </c>
      <c r="T931" s="17">
        <v>9.2274106953334004E-2</v>
      </c>
      <c r="U931" s="17">
        <v>0.11353195406040099</v>
      </c>
      <c r="V931" s="17">
        <v>7.1199167819766804E-2</v>
      </c>
      <c r="W931" s="17">
        <v>0.107265657082243</v>
      </c>
      <c r="X931" s="17">
        <v>7.87121664044729E-2</v>
      </c>
      <c r="Y931" s="17">
        <v>7.8362071192653093E-2</v>
      </c>
      <c r="Z931" s="17">
        <v>0.118277910145845</v>
      </c>
      <c r="AA931" s="17">
        <v>9.1429705946401194E-2</v>
      </c>
      <c r="AB931" s="17">
        <v>8.1518367692848301E-2</v>
      </c>
      <c r="AC931" s="17">
        <v>8.4681570778810597E-2</v>
      </c>
      <c r="AD931" s="17">
        <v>0.149510740913465</v>
      </c>
      <c r="AE931" s="17"/>
      <c r="AF931" s="17">
        <v>0</v>
      </c>
      <c r="AG931" s="17">
        <v>9.3935254579654598E-2</v>
      </c>
      <c r="AH931" s="17">
        <v>6.2134636764948202E-2</v>
      </c>
      <c r="AI931" s="17">
        <v>8.1013980341200206E-2</v>
      </c>
      <c r="AJ931" s="17">
        <v>8.7962688383403001E-2</v>
      </c>
      <c r="AK931" s="17">
        <v>0.13912316118593901</v>
      </c>
      <c r="AL931" s="17">
        <v>0.134588555454493</v>
      </c>
      <c r="AM931" s="17">
        <v>0.12134472836188399</v>
      </c>
      <c r="AN931" s="17">
        <v>0.133265801189829</v>
      </c>
      <c r="AO931" s="17">
        <v>0.119856920181307</v>
      </c>
      <c r="AP931" s="17">
        <v>8.2176924493598397E-2</v>
      </c>
      <c r="AQ931" s="17">
        <v>2.62430282017506E-2</v>
      </c>
      <c r="AR931" s="17">
        <v>6.6879424922137401E-2</v>
      </c>
      <c r="AS931" s="17">
        <v>0.14332365921420101</v>
      </c>
      <c r="AT931" s="17">
        <v>0.10127536423792501</v>
      </c>
      <c r="AU931" s="17">
        <v>0.19721686724006701</v>
      </c>
      <c r="AV931" s="17"/>
      <c r="AW931" s="17">
        <v>0.112256663322834</v>
      </c>
      <c r="AX931" s="17">
        <v>9.7905093461548007E-2</v>
      </c>
      <c r="AY931" s="17"/>
      <c r="AZ931" s="17">
        <v>0.12013513039967499</v>
      </c>
      <c r="BA931" s="17">
        <v>0.10296594837808801</v>
      </c>
      <c r="BB931" s="17"/>
      <c r="BC931" s="17">
        <v>0.10902250204078499</v>
      </c>
      <c r="BD931" s="17">
        <v>0.10431284083659199</v>
      </c>
      <c r="BE931" s="17"/>
      <c r="BF931" s="17">
        <v>9.2059147705308306E-2</v>
      </c>
      <c r="BG931" s="17">
        <v>0.107221099949475</v>
      </c>
      <c r="BH931" s="17"/>
      <c r="BI931" s="17">
        <v>8.7373004870776705E-2</v>
      </c>
      <c r="BJ931" s="17">
        <v>0.128221799782132</v>
      </c>
      <c r="BK931" s="17">
        <v>7.2105277016978706E-2</v>
      </c>
      <c r="BL931" s="17">
        <v>0.11018155265991</v>
      </c>
      <c r="BM931" s="17">
        <v>0.107511539665922</v>
      </c>
      <c r="BN931" s="17"/>
      <c r="BO931" s="17">
        <v>0.15520540475981801</v>
      </c>
      <c r="BP931" s="17">
        <v>0.10174616516200399</v>
      </c>
      <c r="BQ931" s="17">
        <v>6.6015439045243804E-2</v>
      </c>
      <c r="BR931" s="17">
        <v>9.6567722504153006E-2</v>
      </c>
      <c r="BS931" s="17">
        <v>0.110038668289846</v>
      </c>
      <c r="BT931" s="17">
        <v>5.95444895405726E-2</v>
      </c>
      <c r="BU931" s="17"/>
      <c r="BV931" s="17">
        <v>0.151865576262774</v>
      </c>
      <c r="BW931" s="17">
        <v>8.4368990187420903E-2</v>
      </c>
      <c r="BX931" s="17"/>
      <c r="BY931" s="17">
        <v>0.15223121687083399</v>
      </c>
      <c r="BZ931" s="17"/>
      <c r="CA931" s="17">
        <v>0.111088865174086</v>
      </c>
      <c r="CB931" s="17"/>
      <c r="CC931" s="17">
        <v>0.119369024795597</v>
      </c>
    </row>
    <row r="932" spans="2:81" x14ac:dyDescent="0.3">
      <c r="B932" t="s">
        <v>362</v>
      </c>
      <c r="C932" s="17">
        <v>9.37414270309926E-2</v>
      </c>
      <c r="D932" s="17">
        <v>0.116241764866966</v>
      </c>
      <c r="E932" s="17">
        <v>7.2141494618342503E-2</v>
      </c>
      <c r="F932" s="17"/>
      <c r="G932" s="17">
        <v>0.13953550379409199</v>
      </c>
      <c r="H932" s="17">
        <v>0.14780098278224399</v>
      </c>
      <c r="I932" s="17">
        <v>0.116040259327299</v>
      </c>
      <c r="J932" s="17">
        <v>6.3545984369397596E-2</v>
      </c>
      <c r="K932" s="17">
        <v>6.1898365646445297E-2</v>
      </c>
      <c r="L932" s="17">
        <v>4.69736115404236E-2</v>
      </c>
      <c r="M932" s="17"/>
      <c r="N932" s="17">
        <v>0.121407906621158</v>
      </c>
      <c r="O932" s="17">
        <v>9.38576426358569E-2</v>
      </c>
      <c r="P932" s="17">
        <v>8.6210723980901002E-2</v>
      </c>
      <c r="Q932" s="17">
        <v>7.1122448476830594E-2</v>
      </c>
      <c r="R932" s="17"/>
      <c r="S932" s="17">
        <v>0.133966707929391</v>
      </c>
      <c r="T932" s="17">
        <v>6.9523790034681607E-2</v>
      </c>
      <c r="U932" s="17">
        <v>0.11177273244337101</v>
      </c>
      <c r="V932" s="17">
        <v>7.8697474985523902E-2</v>
      </c>
      <c r="W932" s="17">
        <v>7.8972174638285902E-2</v>
      </c>
      <c r="X932" s="17">
        <v>8.7704616520640793E-2</v>
      </c>
      <c r="Y932" s="17">
        <v>8.7723315728365905E-2</v>
      </c>
      <c r="Z932" s="17">
        <v>6.85068095517085E-2</v>
      </c>
      <c r="AA932" s="17">
        <v>9.0268179875063206E-2</v>
      </c>
      <c r="AB932" s="17">
        <v>0.12057512124855101</v>
      </c>
      <c r="AC932" s="17">
        <v>8.1849218167057397E-2</v>
      </c>
      <c r="AD932" s="17">
        <v>6.1842754322118901E-2</v>
      </c>
      <c r="AE932" s="17"/>
      <c r="AF932" s="17">
        <v>0.103767187117801</v>
      </c>
      <c r="AG932" s="17">
        <v>8.9776376597229104E-2</v>
      </c>
      <c r="AH932" s="17">
        <v>4.7317655418643197E-2</v>
      </c>
      <c r="AI932" s="17">
        <v>0.103018653291062</v>
      </c>
      <c r="AJ932" s="17">
        <v>0.123269005224698</v>
      </c>
      <c r="AK932" s="17">
        <v>0.100029477233376</v>
      </c>
      <c r="AL932" s="17">
        <v>0.10308238514246799</v>
      </c>
      <c r="AM932" s="17">
        <v>5.1237186395677599E-2</v>
      </c>
      <c r="AN932" s="17">
        <v>6.19732014769937E-2</v>
      </c>
      <c r="AO932" s="17">
        <v>0.122587850595801</v>
      </c>
      <c r="AP932" s="17">
        <v>0.123182823309162</v>
      </c>
      <c r="AQ932" s="17">
        <v>6.1924476769856303E-2</v>
      </c>
      <c r="AR932" s="17">
        <v>0.11736887753001</v>
      </c>
      <c r="AS932" s="17">
        <v>0.19260501101776301</v>
      </c>
      <c r="AT932" s="17">
        <v>7.2228078614891597E-2</v>
      </c>
      <c r="AU932" s="17">
        <v>0.116266405792534</v>
      </c>
      <c r="AV932" s="17"/>
      <c r="AW932" s="17">
        <v>9.2366191303360698E-2</v>
      </c>
      <c r="AX932" s="17">
        <v>9.6422030492731403E-2</v>
      </c>
      <c r="AY932" s="17"/>
      <c r="AZ932" s="17">
        <v>6.1264843553535703E-2</v>
      </c>
      <c r="BA932" s="17">
        <v>0.100974633503365</v>
      </c>
      <c r="BB932" s="17"/>
      <c r="BC932" s="17">
        <v>9.1152079663510396E-2</v>
      </c>
      <c r="BD932" s="17">
        <v>9.1196196211325298E-2</v>
      </c>
      <c r="BE932" s="17"/>
      <c r="BF932" s="17">
        <v>8.3603750395076004E-2</v>
      </c>
      <c r="BG932" s="17">
        <v>9.4556067262854995E-2</v>
      </c>
      <c r="BH932" s="17"/>
      <c r="BI932" s="17">
        <v>8.5613873040879904E-2</v>
      </c>
      <c r="BJ932" s="17">
        <v>0.118873544520681</v>
      </c>
      <c r="BK932" s="17">
        <v>9.0744320921938695E-2</v>
      </c>
      <c r="BL932" s="17">
        <v>8.4975963267213503E-2</v>
      </c>
      <c r="BM932" s="17">
        <v>7.4616855916416702E-2</v>
      </c>
      <c r="BN932" s="17"/>
      <c r="BO932" s="17">
        <v>0.118694277306399</v>
      </c>
      <c r="BP932" s="17">
        <v>0.105166673773472</v>
      </c>
      <c r="BQ932" s="17">
        <v>0.10759634472796201</v>
      </c>
      <c r="BR932" s="17">
        <v>9.2329877535375499E-2</v>
      </c>
      <c r="BS932" s="17">
        <v>7.7160950092892797E-2</v>
      </c>
      <c r="BT932" s="17">
        <v>7.1113017899913394E-2</v>
      </c>
      <c r="BU932" s="17"/>
      <c r="BV932" s="17">
        <v>0.127502418081683</v>
      </c>
      <c r="BW932" s="17">
        <v>0.102869318224716</v>
      </c>
      <c r="BX932" s="17"/>
      <c r="BY932" s="17">
        <v>0.16171200680122599</v>
      </c>
      <c r="BZ932" s="17"/>
      <c r="CA932" s="17">
        <v>0.14376964995293301</v>
      </c>
      <c r="CB932" s="17"/>
      <c r="CC932" s="17">
        <v>0.11964714078567899</v>
      </c>
    </row>
    <row r="933" spans="2:81" x14ac:dyDescent="0.3">
      <c r="B933" t="s">
        <v>363</v>
      </c>
      <c r="C933" s="17">
        <v>9.1145077219472806E-2</v>
      </c>
      <c r="D933" s="17">
        <v>9.5272123234980299E-2</v>
      </c>
      <c r="E933" s="17">
        <v>8.7474862596277195E-2</v>
      </c>
      <c r="F933" s="17"/>
      <c r="G933" s="17">
        <v>1.4253069580977501E-2</v>
      </c>
      <c r="H933" s="17">
        <v>2.66636866282303E-2</v>
      </c>
      <c r="I933" s="17">
        <v>5.3533490295401498E-2</v>
      </c>
      <c r="J933" s="17">
        <v>9.5253834571242493E-2</v>
      </c>
      <c r="K933" s="17">
        <v>0.15568860087231601</v>
      </c>
      <c r="L933" s="17">
        <v>0.178773278260277</v>
      </c>
      <c r="M933" s="17"/>
      <c r="N933" s="17">
        <v>9.4717694403283301E-2</v>
      </c>
      <c r="O933" s="17">
        <v>7.7445752541967505E-2</v>
      </c>
      <c r="P933" s="17">
        <v>9.47125729978541E-2</v>
      </c>
      <c r="Q933" s="17">
        <v>9.7325601850806007E-2</v>
      </c>
      <c r="R933" s="17"/>
      <c r="S933" s="17">
        <v>6.8040263172933602E-2</v>
      </c>
      <c r="T933" s="17">
        <v>0.130792572391697</v>
      </c>
      <c r="U933" s="17">
        <v>0.114703309717645</v>
      </c>
      <c r="V933" s="17">
        <v>0.111264150544719</v>
      </c>
      <c r="W933" s="17">
        <v>9.16093129914438E-2</v>
      </c>
      <c r="X933" s="17">
        <v>0.113638247747407</v>
      </c>
      <c r="Y933" s="17">
        <v>0.101378945611414</v>
      </c>
      <c r="Z933" s="17">
        <v>5.5581176247586003E-2</v>
      </c>
      <c r="AA933" s="17">
        <v>5.9302840712800897E-2</v>
      </c>
      <c r="AB933" s="17">
        <v>6.0294215152472901E-2</v>
      </c>
      <c r="AC933" s="17">
        <v>9.3005681049994293E-2</v>
      </c>
      <c r="AD933" s="17">
        <v>6.1242369488228802E-2</v>
      </c>
      <c r="AE933" s="17"/>
      <c r="AF933" s="17">
        <v>0.104423181261926</v>
      </c>
      <c r="AG933" s="17">
        <v>5.5666069665220801E-2</v>
      </c>
      <c r="AH933" s="17">
        <v>6.3279451063734907E-2</v>
      </c>
      <c r="AI933" s="17">
        <v>0.10746525335953</v>
      </c>
      <c r="AJ933" s="17">
        <v>4.9498360119298999E-2</v>
      </c>
      <c r="AK933" s="17">
        <v>0.112925171561767</v>
      </c>
      <c r="AL933" s="17">
        <v>0.10331664514143001</v>
      </c>
      <c r="AM933" s="17">
        <v>0.129133475600794</v>
      </c>
      <c r="AN933" s="17">
        <v>0.10350706325866001</v>
      </c>
      <c r="AO933" s="17">
        <v>9.7666308542869507E-2</v>
      </c>
      <c r="AP933" s="17">
        <v>8.7609514116444506E-2</v>
      </c>
      <c r="AQ933" s="17">
        <v>7.8206085845692302E-2</v>
      </c>
      <c r="AR933" s="17">
        <v>6.1308013635915697E-2</v>
      </c>
      <c r="AS933" s="17">
        <v>6.2295369874503299E-2</v>
      </c>
      <c r="AT933" s="17">
        <v>0.10199710729167499</v>
      </c>
      <c r="AU933" s="17">
        <v>7.6999469095880305E-2</v>
      </c>
      <c r="AV933" s="17"/>
      <c r="AW933" s="17">
        <v>9.5511632227451002E-2</v>
      </c>
      <c r="AX933" s="17">
        <v>8.4404401761962594E-2</v>
      </c>
      <c r="AY933" s="17"/>
      <c r="AZ933" s="17">
        <v>6.3525972872899295E-2</v>
      </c>
      <c r="BA933" s="17">
        <v>9.7296422679177194E-2</v>
      </c>
      <c r="BB933" s="17"/>
      <c r="BC933" s="17">
        <v>5.50645356700349E-2</v>
      </c>
      <c r="BD933" s="17">
        <v>0.11763665338833899</v>
      </c>
      <c r="BE933" s="17"/>
      <c r="BF933" s="17">
        <v>3.4411042976497497E-2</v>
      </c>
      <c r="BG933" s="17">
        <v>9.5704092906207905E-2</v>
      </c>
      <c r="BH933" s="17"/>
      <c r="BI933" s="17">
        <v>0.191164437861051</v>
      </c>
      <c r="BJ933" s="17">
        <v>2.96584399151067E-2</v>
      </c>
      <c r="BK933" s="17">
        <v>4.89652364581541E-2</v>
      </c>
      <c r="BL933" s="17">
        <v>0.15320003966870799</v>
      </c>
      <c r="BM933" s="17">
        <v>8.2789340284519494E-2</v>
      </c>
      <c r="BN933" s="17"/>
      <c r="BO933" s="17">
        <v>2.3816223045746401E-2</v>
      </c>
      <c r="BP933" s="17">
        <v>0.15343588830691299</v>
      </c>
      <c r="BQ933" s="17">
        <v>6.0512443844478001E-2</v>
      </c>
      <c r="BR933" s="17">
        <v>0.14042759302468799</v>
      </c>
      <c r="BS933" s="17">
        <v>5.2072049480345398E-2</v>
      </c>
      <c r="BT933" s="17">
        <v>8.34576687557015E-2</v>
      </c>
      <c r="BU933" s="17"/>
      <c r="BV933" s="17">
        <v>2.53874950925458E-2</v>
      </c>
      <c r="BW933" s="17">
        <v>3.7579887245935001E-2</v>
      </c>
      <c r="BX933" s="17"/>
      <c r="BY933" s="17">
        <v>3.1203504524741899E-2</v>
      </c>
      <c r="BZ933" s="17"/>
      <c r="CA933" s="17">
        <v>2.51654554624847E-2</v>
      </c>
      <c r="CB933" s="17"/>
      <c r="CC933" s="17">
        <v>2.5832032500262499E-2</v>
      </c>
    </row>
    <row r="934" spans="2:81" x14ac:dyDescent="0.3">
      <c r="B934" t="s">
        <v>364</v>
      </c>
      <c r="C934" s="17">
        <v>7.7473607920474405E-2</v>
      </c>
      <c r="D934" s="17">
        <v>9.5469834463259698E-2</v>
      </c>
      <c r="E934" s="17">
        <v>6.0207393820322898E-2</v>
      </c>
      <c r="F934" s="17"/>
      <c r="G934" s="17">
        <v>0.113505556161584</v>
      </c>
      <c r="H934" s="17">
        <v>8.66189725508303E-2</v>
      </c>
      <c r="I934" s="17">
        <v>7.9593073807852396E-2</v>
      </c>
      <c r="J934" s="17">
        <v>4.6032337994221101E-2</v>
      </c>
      <c r="K934" s="17">
        <v>7.9565691281093406E-2</v>
      </c>
      <c r="L934" s="17">
        <v>6.8342140713423094E-2</v>
      </c>
      <c r="M934" s="17"/>
      <c r="N934" s="17">
        <v>8.5240276697852196E-2</v>
      </c>
      <c r="O934" s="17">
        <v>6.5574065795291805E-2</v>
      </c>
      <c r="P934" s="17">
        <v>8.7517836243875394E-2</v>
      </c>
      <c r="Q934" s="17">
        <v>7.3238644747196394E-2</v>
      </c>
      <c r="R934" s="17"/>
      <c r="S934" s="17">
        <v>0.110278608980729</v>
      </c>
      <c r="T934" s="17">
        <v>7.7648878083401401E-2</v>
      </c>
      <c r="U934" s="17">
        <v>7.1276410654262504E-2</v>
      </c>
      <c r="V934" s="17">
        <v>6.3249440662329501E-2</v>
      </c>
      <c r="W934" s="17">
        <v>6.9248898069049394E-2</v>
      </c>
      <c r="X934" s="17">
        <v>5.8057540972273398E-2</v>
      </c>
      <c r="Y934" s="17">
        <v>7.4741669167458502E-2</v>
      </c>
      <c r="Z934" s="17">
        <v>9.8950007267699494E-2</v>
      </c>
      <c r="AA934" s="17">
        <v>6.1650109862756597E-2</v>
      </c>
      <c r="AB934" s="17">
        <v>7.3455357647192798E-2</v>
      </c>
      <c r="AC934" s="17">
        <v>9.2599179276240604E-2</v>
      </c>
      <c r="AD934" s="17">
        <v>8.4278181889727702E-2</v>
      </c>
      <c r="AE934" s="17"/>
      <c r="AF934" s="17">
        <v>0</v>
      </c>
      <c r="AG934" s="17">
        <v>8.5547245052572704E-2</v>
      </c>
      <c r="AH934" s="17">
        <v>6.4185261649620295E-2</v>
      </c>
      <c r="AI934" s="17">
        <v>7.4441929163524503E-2</v>
      </c>
      <c r="AJ934" s="17">
        <v>8.2420521009810802E-2</v>
      </c>
      <c r="AK934" s="17">
        <v>8.0487719338457095E-2</v>
      </c>
      <c r="AL934" s="17">
        <v>7.3453627978176395E-2</v>
      </c>
      <c r="AM934" s="17">
        <v>8.36628046192123E-2</v>
      </c>
      <c r="AN934" s="17">
        <v>8.9853548342550701E-2</v>
      </c>
      <c r="AO934" s="17">
        <v>5.4043405539485001E-2</v>
      </c>
      <c r="AP934" s="17">
        <v>6.32979576897061E-2</v>
      </c>
      <c r="AQ934" s="17">
        <v>0.13117346568469601</v>
      </c>
      <c r="AR934" s="17">
        <v>2.9271785399014601E-2</v>
      </c>
      <c r="AS934" s="17">
        <v>0.13449276699663901</v>
      </c>
      <c r="AT934" s="17">
        <v>8.6234633485932702E-2</v>
      </c>
      <c r="AU934" s="17">
        <v>7.6575602913246998E-2</v>
      </c>
      <c r="AV934" s="17"/>
      <c r="AW934" s="17">
        <v>8.1264225652415298E-2</v>
      </c>
      <c r="AX934" s="17">
        <v>7.2526454941363602E-2</v>
      </c>
      <c r="AY934" s="17"/>
      <c r="AZ934" s="17">
        <v>6.6286340858251497E-2</v>
      </c>
      <c r="BA934" s="17">
        <v>7.9965243550151999E-2</v>
      </c>
      <c r="BB934" s="17"/>
      <c r="BC934" s="17">
        <v>7.2842005115713093E-2</v>
      </c>
      <c r="BD934" s="17">
        <v>7.4892938552727106E-2</v>
      </c>
      <c r="BE934" s="17"/>
      <c r="BF934" s="17">
        <v>8.7904371370670906E-2</v>
      </c>
      <c r="BG934" s="17">
        <v>7.6635415910535395E-2</v>
      </c>
      <c r="BH934" s="17"/>
      <c r="BI934" s="17">
        <v>8.07831898027669E-2</v>
      </c>
      <c r="BJ934" s="17">
        <v>9.4340784354477597E-2</v>
      </c>
      <c r="BK934" s="17">
        <v>5.2907895505671203E-2</v>
      </c>
      <c r="BL934" s="17">
        <v>5.5739380895501803E-2</v>
      </c>
      <c r="BM934" s="17">
        <v>0.100935986471672</v>
      </c>
      <c r="BN934" s="17"/>
      <c r="BO934" s="17">
        <v>0.121557818155485</v>
      </c>
      <c r="BP934" s="17">
        <v>5.9076160785021398E-2</v>
      </c>
      <c r="BQ934" s="17">
        <v>7.0210423279026601E-2</v>
      </c>
      <c r="BR934" s="17">
        <v>6.5398477947859399E-2</v>
      </c>
      <c r="BS934" s="17">
        <v>9.2872825792196703E-2</v>
      </c>
      <c r="BT934" s="17">
        <v>4.5633376985531098E-2</v>
      </c>
      <c r="BU934" s="17"/>
      <c r="BV934" s="17">
        <v>0.120873696516499</v>
      </c>
      <c r="BW934" s="17">
        <v>4.5129409598546402E-2</v>
      </c>
      <c r="BX934" s="17"/>
      <c r="BY934" s="17">
        <v>9.7115816477344699E-2</v>
      </c>
      <c r="BZ934" s="17"/>
      <c r="CA934" s="17">
        <v>0.104279129926551</v>
      </c>
      <c r="CB934" s="17"/>
      <c r="CC934" s="17">
        <v>8.7562044953618107E-2</v>
      </c>
    </row>
    <row r="935" spans="2:81" x14ac:dyDescent="0.3">
      <c r="B935" t="s">
        <v>92</v>
      </c>
      <c r="C935" s="17">
        <v>6.5599045345469606E-2</v>
      </c>
      <c r="D935" s="17">
        <v>5.9157709148742799E-2</v>
      </c>
      <c r="E935" s="17">
        <v>7.2147199120925695E-2</v>
      </c>
      <c r="F935" s="17"/>
      <c r="G935" s="17">
        <v>5.4082291960440697E-2</v>
      </c>
      <c r="H935" s="17">
        <v>4.6477351187141601E-2</v>
      </c>
      <c r="I935" s="17">
        <v>6.21441136582703E-2</v>
      </c>
      <c r="J935" s="17">
        <v>7.9494811946507205E-2</v>
      </c>
      <c r="K935" s="17">
        <v>6.41725074303061E-2</v>
      </c>
      <c r="L935" s="17">
        <v>8.1321300093013499E-2</v>
      </c>
      <c r="M935" s="17"/>
      <c r="N935" s="17">
        <v>4.88500117113237E-2</v>
      </c>
      <c r="O935" s="17">
        <v>7.8356796964060296E-2</v>
      </c>
      <c r="P935" s="17">
        <v>6.3783409310637404E-2</v>
      </c>
      <c r="Q935" s="17">
        <v>7.2540223740089393E-2</v>
      </c>
      <c r="R935" s="17"/>
      <c r="S935" s="17">
        <v>7.1823726417933595E-2</v>
      </c>
      <c r="T935" s="17">
        <v>4.9637584920776599E-2</v>
      </c>
      <c r="U935" s="17">
        <v>7.5742318409646806E-2</v>
      </c>
      <c r="V935" s="17">
        <v>5.1407513480012802E-2</v>
      </c>
      <c r="W935" s="17">
        <v>5.5569029464147102E-2</v>
      </c>
      <c r="X935" s="17">
        <v>6.4469442841761995E-2</v>
      </c>
      <c r="Y935" s="17">
        <v>6.3238958293364303E-2</v>
      </c>
      <c r="Z935" s="17">
        <v>7.2474974376305901E-2</v>
      </c>
      <c r="AA935" s="17">
        <v>7.2241609844933802E-2</v>
      </c>
      <c r="AB935" s="17">
        <v>6.8374572924563601E-2</v>
      </c>
      <c r="AC935" s="17">
        <v>5.7996674345818899E-2</v>
      </c>
      <c r="AD935" s="17">
        <v>0.12527994559563399</v>
      </c>
      <c r="AE935" s="17"/>
      <c r="AF935" s="17">
        <v>0</v>
      </c>
      <c r="AG935" s="17">
        <v>9.8539932575647707E-2</v>
      </c>
      <c r="AH935" s="17">
        <v>0.102830422838614</v>
      </c>
      <c r="AI935" s="17">
        <v>8.2309544943448998E-2</v>
      </c>
      <c r="AJ935" s="17">
        <v>5.0584355228234901E-2</v>
      </c>
      <c r="AK935" s="17">
        <v>3.0245496823219101E-2</v>
      </c>
      <c r="AL935" s="17">
        <v>5.85326265337981E-2</v>
      </c>
      <c r="AM935" s="17">
        <v>8.6657801942722198E-2</v>
      </c>
      <c r="AN935" s="17">
        <v>5.0308326293150199E-2</v>
      </c>
      <c r="AO935" s="17">
        <v>5.4928279112567001E-2</v>
      </c>
      <c r="AP935" s="17">
        <v>4.9322465439424999E-2</v>
      </c>
      <c r="AQ935" s="17">
        <v>4.2984105949320901E-2</v>
      </c>
      <c r="AR935" s="17">
        <v>7.1221268846396402E-2</v>
      </c>
      <c r="AS935" s="17">
        <v>2.0009626592882999E-2</v>
      </c>
      <c r="AT935" s="17">
        <v>0.11286748751129699</v>
      </c>
      <c r="AU935" s="17">
        <v>2.7802892995847799E-2</v>
      </c>
      <c r="AV935" s="17"/>
      <c r="AW935" s="17">
        <v>5.6431171845695897E-2</v>
      </c>
      <c r="AX935" s="17">
        <v>7.8042724157417295E-2</v>
      </c>
      <c r="AY935" s="17"/>
      <c r="AZ935" s="17">
        <v>4.9099280561116003E-2</v>
      </c>
      <c r="BA935" s="17">
        <v>6.9273884033894201E-2</v>
      </c>
      <c r="BB935" s="17"/>
      <c r="BC935" s="17">
        <v>4.6570717694817999E-2</v>
      </c>
      <c r="BD935" s="17">
        <v>7.8207939762859793E-2</v>
      </c>
      <c r="BE935" s="17"/>
      <c r="BF935" s="17">
        <v>2.61002172684907E-2</v>
      </c>
      <c r="BG935" s="17">
        <v>6.8773079753799995E-2</v>
      </c>
      <c r="BH935" s="17"/>
      <c r="BI935" s="17">
        <v>6.9764498076883605E-2</v>
      </c>
      <c r="BJ935" s="17">
        <v>3.9939502270315702E-2</v>
      </c>
      <c r="BK935" s="17">
        <v>7.3566390453420505E-2</v>
      </c>
      <c r="BL935" s="17">
        <v>7.8765071071960902E-2</v>
      </c>
      <c r="BM935" s="17">
        <v>6.4183409543315195E-2</v>
      </c>
      <c r="BN935" s="17"/>
      <c r="BO935" s="17">
        <v>3.1536064899827597E-2</v>
      </c>
      <c r="BP935" s="17">
        <v>4.8014791151912303E-2</v>
      </c>
      <c r="BQ935" s="17">
        <v>7.9457794145083499E-2</v>
      </c>
      <c r="BR935" s="17">
        <v>5.7994300485802099E-2</v>
      </c>
      <c r="BS935" s="17">
        <v>3.9029615272324902E-2</v>
      </c>
      <c r="BT935" s="17">
        <v>0.15639792671524599</v>
      </c>
      <c r="BU935" s="17"/>
      <c r="BV935" s="17">
        <v>2.8538039654341402E-2</v>
      </c>
      <c r="BW935" s="17">
        <v>6.10861312620464E-2</v>
      </c>
      <c r="BX935" s="17"/>
      <c r="BY935" s="17">
        <v>3.1228256970191701E-2</v>
      </c>
      <c r="BZ935" s="17"/>
      <c r="CA935" s="17">
        <v>2.76244916428303E-2</v>
      </c>
      <c r="CB935" s="17"/>
      <c r="CC935" s="17">
        <v>2.7449530224046101E-2</v>
      </c>
    </row>
    <row r="936" spans="2:81" x14ac:dyDescent="0.3">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c r="CB936" s="17"/>
      <c r="CC936" s="17"/>
    </row>
    <row r="937" spans="2:81" x14ac:dyDescent="0.3">
      <c r="B937" s="6" t="s">
        <v>374</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c r="CC937" s="17"/>
    </row>
    <row r="938" spans="2:81" x14ac:dyDescent="0.3">
      <c r="B938" s="24" t="s">
        <v>94</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c r="CC938" s="17"/>
    </row>
    <row r="939" spans="2:81" x14ac:dyDescent="0.3">
      <c r="B939" t="s">
        <v>366</v>
      </c>
      <c r="C939" s="17">
        <v>0.36927481202185802</v>
      </c>
      <c r="D939" s="17">
        <v>0.36671144354402602</v>
      </c>
      <c r="E939" s="17">
        <v>0.37323422022256297</v>
      </c>
      <c r="F939" s="17"/>
      <c r="G939" s="17">
        <v>0.34384748807919202</v>
      </c>
      <c r="H939" s="17">
        <v>0.38652028764558799</v>
      </c>
      <c r="I939" s="17">
        <v>0.37050047695339999</v>
      </c>
      <c r="J939" s="17">
        <v>0.3301632396484</v>
      </c>
      <c r="K939" s="17">
        <v>0.34755540681254299</v>
      </c>
      <c r="L939" s="17">
        <v>0.41747498595895699</v>
      </c>
      <c r="M939" s="17"/>
      <c r="N939" s="17">
        <v>0.41731846881982698</v>
      </c>
      <c r="O939" s="17">
        <v>0.38707606072985501</v>
      </c>
      <c r="P939" s="17">
        <v>0.33042393956954502</v>
      </c>
      <c r="Q939" s="17">
        <v>0.33190122611985501</v>
      </c>
      <c r="R939" s="17"/>
      <c r="S939" s="17">
        <v>0.34679491941037699</v>
      </c>
      <c r="T939" s="17">
        <v>0.40500515321080699</v>
      </c>
      <c r="U939" s="17">
        <v>0.34412070407933598</v>
      </c>
      <c r="V939" s="17">
        <v>0.47618142260949398</v>
      </c>
      <c r="W939" s="17">
        <v>0.32897623776761598</v>
      </c>
      <c r="X939" s="17">
        <v>0.30573524621331499</v>
      </c>
      <c r="Y939" s="17">
        <v>0.435721330414712</v>
      </c>
      <c r="Z939" s="17">
        <v>0.36913369621787101</v>
      </c>
      <c r="AA939" s="17">
        <v>0.33778822344353499</v>
      </c>
      <c r="AB939" s="17">
        <v>0.34923295206057298</v>
      </c>
      <c r="AC939" s="17">
        <v>0.33269456903503702</v>
      </c>
      <c r="AD939" s="17">
        <v>0.40912414613175002</v>
      </c>
      <c r="AE939" s="17"/>
      <c r="AF939" s="17">
        <v>0.40379462372841701</v>
      </c>
      <c r="AG939" s="17">
        <v>0.26760957639503802</v>
      </c>
      <c r="AH939" s="17">
        <v>0.34103819926967299</v>
      </c>
      <c r="AI939" s="17">
        <v>0.35317030270239902</v>
      </c>
      <c r="AJ939" s="17">
        <v>0.35534774752114401</v>
      </c>
      <c r="AK939" s="17">
        <v>0.39339631593216801</v>
      </c>
      <c r="AL939" s="17">
        <v>0.32615497334115201</v>
      </c>
      <c r="AM939" s="17">
        <v>0.390354526590935</v>
      </c>
      <c r="AN939" s="17">
        <v>0.43999269518302903</v>
      </c>
      <c r="AO939" s="17">
        <v>0.375586259880546</v>
      </c>
      <c r="AP939" s="17">
        <v>0.38428315485611497</v>
      </c>
      <c r="AQ939" s="17">
        <v>0.39172614663315097</v>
      </c>
      <c r="AR939" s="17">
        <v>0.361630993683765</v>
      </c>
      <c r="AS939" s="17">
        <v>0.41227590470340603</v>
      </c>
      <c r="AT939" s="17">
        <v>0.327844551120476</v>
      </c>
      <c r="AU939" s="17">
        <v>0.47008520068403697</v>
      </c>
      <c r="AV939" s="17"/>
      <c r="AW939" s="17">
        <v>0.35821644400256197</v>
      </c>
      <c r="AX939" s="17">
        <v>0.38680167619628297</v>
      </c>
      <c r="AY939" s="17"/>
      <c r="AZ939" s="17">
        <v>0.33645046672560802</v>
      </c>
      <c r="BA939" s="17">
        <v>0.37658547223995098</v>
      </c>
      <c r="BB939" s="17"/>
      <c r="BC939" s="17">
        <v>0.33674265271350301</v>
      </c>
      <c r="BD939" s="17">
        <v>0.391783320079855</v>
      </c>
      <c r="BE939" s="17"/>
      <c r="BF939" s="17">
        <v>0.385492291343349</v>
      </c>
      <c r="BG939" s="17">
        <v>0.367971612917254</v>
      </c>
      <c r="BH939" s="17"/>
      <c r="BI939" s="17">
        <v>0.47300181091469501</v>
      </c>
      <c r="BJ939" s="17">
        <v>0.33540351148071001</v>
      </c>
      <c r="BK939" s="17">
        <v>0.399107760111785</v>
      </c>
      <c r="BL939" s="17">
        <v>0.34409287968875901</v>
      </c>
      <c r="BM939" s="17">
        <v>0.30679123469888903</v>
      </c>
      <c r="BN939" s="17"/>
      <c r="BO939" s="17">
        <v>0.36137119308722498</v>
      </c>
      <c r="BP939" s="17">
        <v>0.45483528939643902</v>
      </c>
      <c r="BQ939" s="17">
        <v>0.36363932468448301</v>
      </c>
      <c r="BR939" s="17">
        <v>0.357500909855893</v>
      </c>
      <c r="BS939" s="17">
        <v>0.282441732733763</v>
      </c>
      <c r="BT939" s="17">
        <v>0.35894603859482399</v>
      </c>
      <c r="BU939" s="17"/>
      <c r="BV939" s="17">
        <v>0.33443880457723402</v>
      </c>
      <c r="BW939" s="17">
        <v>0.33719278182791901</v>
      </c>
      <c r="BX939" s="17"/>
      <c r="BY939" s="17">
        <v>0.32541207583843901</v>
      </c>
      <c r="BZ939" s="17"/>
      <c r="CA939" s="17">
        <v>0.34354088226195101</v>
      </c>
      <c r="CB939" s="17"/>
      <c r="CC939" s="17">
        <v>0.34425910906902102</v>
      </c>
    </row>
    <row r="940" spans="2:81" x14ac:dyDescent="0.3">
      <c r="B940" t="s">
        <v>367</v>
      </c>
      <c r="C940" s="17">
        <v>0.30530612279083702</v>
      </c>
      <c r="D940" s="17">
        <v>0.29960046129793699</v>
      </c>
      <c r="E940" s="17">
        <v>0.31119809272006999</v>
      </c>
      <c r="F940" s="17"/>
      <c r="G940" s="17">
        <v>0.35379814463174802</v>
      </c>
      <c r="H940" s="17">
        <v>0.32643231483136498</v>
      </c>
      <c r="I940" s="17">
        <v>0.30503547950690402</v>
      </c>
      <c r="J940" s="17">
        <v>0.26066399042183402</v>
      </c>
      <c r="K940" s="17">
        <v>0.30993792937617398</v>
      </c>
      <c r="L940" s="17">
        <v>0.289051576903812</v>
      </c>
      <c r="M940" s="17"/>
      <c r="N940" s="17">
        <v>0.30604682331850702</v>
      </c>
      <c r="O940" s="17">
        <v>0.28238323357048101</v>
      </c>
      <c r="P940" s="17">
        <v>0.36586075794795297</v>
      </c>
      <c r="Q940" s="17">
        <v>0.27332323967975403</v>
      </c>
      <c r="R940" s="17"/>
      <c r="S940" s="17">
        <v>0.30620807703671898</v>
      </c>
      <c r="T940" s="17">
        <v>0.34858776835837801</v>
      </c>
      <c r="U940" s="17">
        <v>0.331244993132018</v>
      </c>
      <c r="V940" s="17">
        <v>0.27035899397767399</v>
      </c>
      <c r="W940" s="17">
        <v>0.32163627480010298</v>
      </c>
      <c r="X940" s="17">
        <v>0.28947311245398</v>
      </c>
      <c r="Y940" s="17">
        <v>0.32576901767551403</v>
      </c>
      <c r="Z940" s="17">
        <v>0.34931275306331699</v>
      </c>
      <c r="AA940" s="17">
        <v>0.271083417135285</v>
      </c>
      <c r="AB940" s="17">
        <v>0.26393611787558502</v>
      </c>
      <c r="AC940" s="17">
        <v>0.33013896769944001</v>
      </c>
      <c r="AD940" s="17">
        <v>0.25416524657512701</v>
      </c>
      <c r="AE940" s="17"/>
      <c r="AF940" s="17">
        <v>0.41586703992917701</v>
      </c>
      <c r="AG940" s="17">
        <v>0.31443446595888802</v>
      </c>
      <c r="AH940" s="17">
        <v>0.21250307454287101</v>
      </c>
      <c r="AI940" s="17">
        <v>0.27249461234740402</v>
      </c>
      <c r="AJ940" s="17">
        <v>0.29599343356156899</v>
      </c>
      <c r="AK940" s="17">
        <v>0.34176967903475902</v>
      </c>
      <c r="AL940" s="17">
        <v>0.29698851214481597</v>
      </c>
      <c r="AM940" s="17">
        <v>0.246602587953653</v>
      </c>
      <c r="AN940" s="17">
        <v>0.312535181667079</v>
      </c>
      <c r="AO940" s="17">
        <v>0.30448060136633998</v>
      </c>
      <c r="AP940" s="17">
        <v>0.40905163800476602</v>
      </c>
      <c r="AQ940" s="17">
        <v>0.31870074376087099</v>
      </c>
      <c r="AR940" s="17">
        <v>0.32872004773512498</v>
      </c>
      <c r="AS940" s="17">
        <v>0.27058811638234498</v>
      </c>
      <c r="AT940" s="17">
        <v>0.33562433465258001</v>
      </c>
      <c r="AU940" s="17">
        <v>0.31023746155719401</v>
      </c>
      <c r="AV940" s="17"/>
      <c r="AW940" s="17">
        <v>0.290281161073972</v>
      </c>
      <c r="AX940" s="17">
        <v>0.327078447988632</v>
      </c>
      <c r="AY940" s="17"/>
      <c r="AZ940" s="17">
        <v>0.27988242657809498</v>
      </c>
      <c r="BA940" s="17">
        <v>0.310968505477282</v>
      </c>
      <c r="BB940" s="17"/>
      <c r="BC940" s="17">
        <v>0.29696139943391098</v>
      </c>
      <c r="BD940" s="17">
        <v>0.30948431394502901</v>
      </c>
      <c r="BE940" s="17"/>
      <c r="BF940" s="17">
        <v>0.29174739414787598</v>
      </c>
      <c r="BG940" s="17">
        <v>0.30639567084431601</v>
      </c>
      <c r="BH940" s="17"/>
      <c r="BI940" s="17">
        <v>0.33782165371316902</v>
      </c>
      <c r="BJ940" s="17">
        <v>0.27614865620325901</v>
      </c>
      <c r="BK940" s="17">
        <v>0.34211788070669302</v>
      </c>
      <c r="BL940" s="17">
        <v>0.32990910455810402</v>
      </c>
      <c r="BM940" s="17">
        <v>0.29286667438769698</v>
      </c>
      <c r="BN940" s="17"/>
      <c r="BO940" s="17">
        <v>0.27853421173206999</v>
      </c>
      <c r="BP940" s="17">
        <v>0.36198489189968602</v>
      </c>
      <c r="BQ940" s="17">
        <v>0.347430299920923</v>
      </c>
      <c r="BR940" s="17">
        <v>0.32217581696701397</v>
      </c>
      <c r="BS940" s="17">
        <v>0.25478901587425001</v>
      </c>
      <c r="BT940" s="17">
        <v>0.255630383616196</v>
      </c>
      <c r="BU940" s="17"/>
      <c r="BV940" s="17">
        <v>0.281822202832335</v>
      </c>
      <c r="BW940" s="17">
        <v>0.26562576193316201</v>
      </c>
      <c r="BX940" s="17"/>
      <c r="BY940" s="17">
        <v>0.29325950127562</v>
      </c>
      <c r="BZ940" s="17"/>
      <c r="CA940" s="17">
        <v>0.25811405952913102</v>
      </c>
      <c r="CB940" s="17"/>
      <c r="CC940" s="17">
        <v>0.28601797505912102</v>
      </c>
    </row>
    <row r="941" spans="2:81" x14ac:dyDescent="0.3">
      <c r="B941" t="s">
        <v>368</v>
      </c>
      <c r="C941" s="17">
        <v>0.29999254145339299</v>
      </c>
      <c r="D941" s="17">
        <v>0.31554759429116602</v>
      </c>
      <c r="E941" s="17">
        <v>0.284968544252378</v>
      </c>
      <c r="F941" s="17"/>
      <c r="G941" s="17">
        <v>0.30270328978391298</v>
      </c>
      <c r="H941" s="17">
        <v>0.33280257459562002</v>
      </c>
      <c r="I941" s="17">
        <v>0.33878533983689202</v>
      </c>
      <c r="J941" s="17">
        <v>0.26711414112985399</v>
      </c>
      <c r="K941" s="17">
        <v>0.26884420008388998</v>
      </c>
      <c r="L941" s="17">
        <v>0.28759472178027701</v>
      </c>
      <c r="M941" s="17"/>
      <c r="N941" s="17">
        <v>0.34784003642196099</v>
      </c>
      <c r="O941" s="17">
        <v>0.30277181954404098</v>
      </c>
      <c r="P941" s="17">
        <v>0.24886780400421801</v>
      </c>
      <c r="Q941" s="17">
        <v>0.29106395214540098</v>
      </c>
      <c r="R941" s="17"/>
      <c r="S941" s="17">
        <v>0.30398980165461198</v>
      </c>
      <c r="T941" s="17">
        <v>0.358475524886813</v>
      </c>
      <c r="U941" s="17">
        <v>0.26916891399402398</v>
      </c>
      <c r="V941" s="17">
        <v>0.359031407508005</v>
      </c>
      <c r="W941" s="17">
        <v>0.265949843868938</v>
      </c>
      <c r="X941" s="17">
        <v>0.310641031351028</v>
      </c>
      <c r="Y941" s="17">
        <v>0.29544906311976998</v>
      </c>
      <c r="Z941" s="17">
        <v>0.25121660323672201</v>
      </c>
      <c r="AA941" s="17">
        <v>0.28621065568465698</v>
      </c>
      <c r="AB941" s="17">
        <v>0.266384661896576</v>
      </c>
      <c r="AC941" s="17">
        <v>0.24164523035462701</v>
      </c>
      <c r="AD941" s="17">
        <v>0.30541582642482601</v>
      </c>
      <c r="AE941" s="17"/>
      <c r="AF941" s="17">
        <v>0</v>
      </c>
      <c r="AG941" s="17">
        <v>0.23436959943095201</v>
      </c>
      <c r="AH941" s="17">
        <v>0.26696056431911802</v>
      </c>
      <c r="AI941" s="17">
        <v>0.24539476188349499</v>
      </c>
      <c r="AJ941" s="17">
        <v>0.29636106743582902</v>
      </c>
      <c r="AK941" s="17">
        <v>0.33455468193117699</v>
      </c>
      <c r="AL941" s="17">
        <v>0.30131738660912299</v>
      </c>
      <c r="AM941" s="17">
        <v>0.329561868944243</v>
      </c>
      <c r="AN941" s="17">
        <v>0.29688952653127798</v>
      </c>
      <c r="AO941" s="17">
        <v>0.284151142647179</v>
      </c>
      <c r="AP941" s="17">
        <v>0.32722339813804902</v>
      </c>
      <c r="AQ941" s="17">
        <v>0.32265779615830498</v>
      </c>
      <c r="AR941" s="17">
        <v>0.27821342771635499</v>
      </c>
      <c r="AS941" s="17">
        <v>0.311904257851365</v>
      </c>
      <c r="AT941" s="17">
        <v>0.36152351095594798</v>
      </c>
      <c r="AU941" s="17">
        <v>0.38477859135605702</v>
      </c>
      <c r="AV941" s="17"/>
      <c r="AW941" s="17">
        <v>0.300580057911155</v>
      </c>
      <c r="AX941" s="17">
        <v>0.30026358981032802</v>
      </c>
      <c r="AY941" s="17"/>
      <c r="AZ941" s="17">
        <v>0.31316156880394502</v>
      </c>
      <c r="BA941" s="17">
        <v>0.29705952684202003</v>
      </c>
      <c r="BB941" s="17"/>
      <c r="BC941" s="17">
        <v>0.29682868740570101</v>
      </c>
      <c r="BD941" s="17">
        <v>0.29902835342469097</v>
      </c>
      <c r="BE941" s="17"/>
      <c r="BF941" s="17">
        <v>0.28056366990512099</v>
      </c>
      <c r="BG941" s="17">
        <v>0.301553800604907</v>
      </c>
      <c r="BH941" s="17"/>
      <c r="BI941" s="17">
        <v>0.34828352356735498</v>
      </c>
      <c r="BJ941" s="17">
        <v>0.30093949079818999</v>
      </c>
      <c r="BK941" s="17">
        <v>0.30019484892600201</v>
      </c>
      <c r="BL941" s="17">
        <v>0.27940149521528701</v>
      </c>
      <c r="BM941" s="17">
        <v>0.24302485665461199</v>
      </c>
      <c r="BN941" s="17"/>
      <c r="BO941" s="17">
        <v>0.31292924879230999</v>
      </c>
      <c r="BP941" s="17">
        <v>0.35987033863402701</v>
      </c>
      <c r="BQ941" s="17">
        <v>0.32556450963044697</v>
      </c>
      <c r="BR941" s="17">
        <v>0.28450820237278501</v>
      </c>
      <c r="BS941" s="17">
        <v>0.22247733794841801</v>
      </c>
      <c r="BT941" s="17">
        <v>0.260302805254852</v>
      </c>
      <c r="BU941" s="17"/>
      <c r="BV941" s="17">
        <v>0.31556584512552699</v>
      </c>
      <c r="BW941" s="17">
        <v>0.27381156003355001</v>
      </c>
      <c r="BX941" s="17"/>
      <c r="BY941" s="17">
        <v>0.308973007509935</v>
      </c>
      <c r="BZ941" s="17"/>
      <c r="CA941" s="17">
        <v>0.337800021155374</v>
      </c>
      <c r="CB941" s="17"/>
      <c r="CC941" s="17">
        <v>0.324717001727094</v>
      </c>
    </row>
    <row r="942" spans="2:81" x14ac:dyDescent="0.3">
      <c r="B942" t="s">
        <v>369</v>
      </c>
      <c r="C942" s="17">
        <v>0.256956228885933</v>
      </c>
      <c r="D942" s="17">
        <v>0.25858462323828102</v>
      </c>
      <c r="E942" s="17">
        <v>0.25549641439682202</v>
      </c>
      <c r="F942" s="17"/>
      <c r="G942" s="17">
        <v>0.26540166284671202</v>
      </c>
      <c r="H942" s="17">
        <v>0.26045354060144099</v>
      </c>
      <c r="I942" s="17">
        <v>0.24062569218367499</v>
      </c>
      <c r="J942" s="17">
        <v>0.24438261433514</v>
      </c>
      <c r="K942" s="17">
        <v>0.216499878004172</v>
      </c>
      <c r="L942" s="17">
        <v>0.29899231727151898</v>
      </c>
      <c r="M942" s="17"/>
      <c r="N942" s="17">
        <v>0.27866405769418101</v>
      </c>
      <c r="O942" s="17">
        <v>0.26948913492416599</v>
      </c>
      <c r="P942" s="17">
        <v>0.26253107575555901</v>
      </c>
      <c r="Q942" s="17">
        <v>0.21406321728469399</v>
      </c>
      <c r="R942" s="17"/>
      <c r="S942" s="17">
        <v>0.219874211610884</v>
      </c>
      <c r="T942" s="17">
        <v>0.25138213295328798</v>
      </c>
      <c r="U942" s="17">
        <v>0.255217758918656</v>
      </c>
      <c r="V942" s="17">
        <v>0.33426363260790198</v>
      </c>
      <c r="W942" s="17">
        <v>0.31908211716756801</v>
      </c>
      <c r="X942" s="17">
        <v>0.23274734112599699</v>
      </c>
      <c r="Y942" s="17">
        <v>0.221027115729097</v>
      </c>
      <c r="Z942" s="17">
        <v>0.27796346165108599</v>
      </c>
      <c r="AA942" s="17">
        <v>0.22907078466042799</v>
      </c>
      <c r="AB942" s="17">
        <v>0.249794493992095</v>
      </c>
      <c r="AC942" s="17">
        <v>0.33545605798257599</v>
      </c>
      <c r="AD942" s="17">
        <v>0.21627652855880899</v>
      </c>
      <c r="AE942" s="17"/>
      <c r="AF942" s="17">
        <v>0.104423181261926</v>
      </c>
      <c r="AG942" s="17">
        <v>0.141342588433921</v>
      </c>
      <c r="AH942" s="17">
        <v>0.213738641064038</v>
      </c>
      <c r="AI942" s="17">
        <v>0.237826081486952</v>
      </c>
      <c r="AJ942" s="17">
        <v>0.23456889265988601</v>
      </c>
      <c r="AK942" s="17">
        <v>0.312909472420839</v>
      </c>
      <c r="AL942" s="17">
        <v>0.32837011091054902</v>
      </c>
      <c r="AM942" s="17">
        <v>0.23460950431573699</v>
      </c>
      <c r="AN942" s="17">
        <v>0.30633067729256702</v>
      </c>
      <c r="AO942" s="17">
        <v>0.21494924701557</v>
      </c>
      <c r="AP942" s="17">
        <v>0.23571355383376799</v>
      </c>
      <c r="AQ942" s="17">
        <v>0.182435030446253</v>
      </c>
      <c r="AR942" s="17">
        <v>0.29930390810025798</v>
      </c>
      <c r="AS942" s="17">
        <v>0.271591618730744</v>
      </c>
      <c r="AT942" s="17">
        <v>0.41018744477399499</v>
      </c>
      <c r="AU942" s="17">
        <v>0.249724176495664</v>
      </c>
      <c r="AV942" s="17"/>
      <c r="AW942" s="17">
        <v>0.26841553672000601</v>
      </c>
      <c r="AX942" s="17">
        <v>0.24080565213021801</v>
      </c>
      <c r="AY942" s="17"/>
      <c r="AZ942" s="17">
        <v>0.25722069550793702</v>
      </c>
      <c r="BA942" s="17">
        <v>0.25689732670235399</v>
      </c>
      <c r="BB942" s="17"/>
      <c r="BC942" s="17">
        <v>0.24337789159595</v>
      </c>
      <c r="BD942" s="17">
        <v>0.26740967429095802</v>
      </c>
      <c r="BE942" s="17"/>
      <c r="BF942" s="17">
        <v>0.265644089811715</v>
      </c>
      <c r="BG942" s="17">
        <v>0.25625809248908898</v>
      </c>
      <c r="BH942" s="17"/>
      <c r="BI942" s="17">
        <v>0.31085806020707701</v>
      </c>
      <c r="BJ942" s="17">
        <v>0.263853592490633</v>
      </c>
      <c r="BK942" s="17">
        <v>0.20301565060288099</v>
      </c>
      <c r="BL942" s="17">
        <v>0.226782643206699</v>
      </c>
      <c r="BM942" s="17">
        <v>0.27843967647886703</v>
      </c>
      <c r="BN942" s="17"/>
      <c r="BO942" s="17">
        <v>0.268655357982378</v>
      </c>
      <c r="BP942" s="17">
        <v>0.30178470356707199</v>
      </c>
      <c r="BQ942" s="17">
        <v>0.218053870205481</v>
      </c>
      <c r="BR942" s="17">
        <v>0.234800729349293</v>
      </c>
      <c r="BS942" s="17">
        <v>0.27698577411125802</v>
      </c>
      <c r="BT942" s="17">
        <v>0.27869120204704301</v>
      </c>
      <c r="BU942" s="17"/>
      <c r="BV942" s="17">
        <v>0.27226220686114</v>
      </c>
      <c r="BW942" s="17">
        <v>0.24825788741166199</v>
      </c>
      <c r="BX942" s="17"/>
      <c r="BY942" s="17">
        <v>0.20637121003663</v>
      </c>
      <c r="BZ942" s="17"/>
      <c r="CA942" s="17">
        <v>0.260820925762419</v>
      </c>
      <c r="CB942" s="17"/>
      <c r="CC942" s="17">
        <v>0.26879450537632699</v>
      </c>
    </row>
    <row r="943" spans="2:81" x14ac:dyDescent="0.3">
      <c r="B943" t="s">
        <v>370</v>
      </c>
      <c r="C943" s="17">
        <v>0.243550862185277</v>
      </c>
      <c r="D943" s="17">
        <v>0.25605183065942999</v>
      </c>
      <c r="E943" s="17">
        <v>0.232305343914262</v>
      </c>
      <c r="F943" s="17"/>
      <c r="G943" s="17">
        <v>0.20826710318220801</v>
      </c>
      <c r="H943" s="17">
        <v>0.25986312437571002</v>
      </c>
      <c r="I943" s="17">
        <v>0.28503479682570398</v>
      </c>
      <c r="J943" s="17">
        <v>0.243712951521798</v>
      </c>
      <c r="K943" s="17">
        <v>0.24827536690718399</v>
      </c>
      <c r="L943" s="17">
        <v>0.21694519941041701</v>
      </c>
      <c r="M943" s="17"/>
      <c r="N943" s="17">
        <v>0.240214430910513</v>
      </c>
      <c r="O943" s="17">
        <v>0.25562351669316002</v>
      </c>
      <c r="P943" s="17">
        <v>0.26219094835175499</v>
      </c>
      <c r="Q943" s="17">
        <v>0.22013585657006199</v>
      </c>
      <c r="R943" s="17"/>
      <c r="S943" s="17">
        <v>0.26938736934463398</v>
      </c>
      <c r="T943" s="17">
        <v>0.246350029556274</v>
      </c>
      <c r="U943" s="17">
        <v>0.218864020886917</v>
      </c>
      <c r="V943" s="17">
        <v>0.21703678038452701</v>
      </c>
      <c r="W943" s="17">
        <v>0.24411807065813601</v>
      </c>
      <c r="X943" s="17">
        <v>0.23393058490538601</v>
      </c>
      <c r="Y943" s="17">
        <v>0.26989222848267003</v>
      </c>
      <c r="Z943" s="17">
        <v>0.28843576538321603</v>
      </c>
      <c r="AA943" s="17">
        <v>0.22397701005120099</v>
      </c>
      <c r="AB943" s="17">
        <v>0.237469912054666</v>
      </c>
      <c r="AC943" s="17">
        <v>0.25461045605152499</v>
      </c>
      <c r="AD943" s="17">
        <v>0.225784240545302</v>
      </c>
      <c r="AE943" s="17"/>
      <c r="AF943" s="17">
        <v>0.204767057181412</v>
      </c>
      <c r="AG943" s="17">
        <v>0.19784421523597301</v>
      </c>
      <c r="AH943" s="17">
        <v>0.20580243168311799</v>
      </c>
      <c r="AI943" s="17">
        <v>0.228267267179489</v>
      </c>
      <c r="AJ943" s="17">
        <v>0.29044472580125502</v>
      </c>
      <c r="AK943" s="17">
        <v>0.206345432971446</v>
      </c>
      <c r="AL943" s="17">
        <v>0.22626910570707801</v>
      </c>
      <c r="AM943" s="17">
        <v>0.23171054208526401</v>
      </c>
      <c r="AN943" s="17">
        <v>0.211153475333484</v>
      </c>
      <c r="AO943" s="17">
        <v>0.28073714119843701</v>
      </c>
      <c r="AP943" s="17">
        <v>0.315573547460272</v>
      </c>
      <c r="AQ943" s="17">
        <v>0.25117578694924397</v>
      </c>
      <c r="AR943" s="17">
        <v>0.24578822162227801</v>
      </c>
      <c r="AS943" s="17">
        <v>0.31018369817407099</v>
      </c>
      <c r="AT943" s="17">
        <v>0.186447351378111</v>
      </c>
      <c r="AU943" s="17">
        <v>0.31782092220817998</v>
      </c>
      <c r="AV943" s="17"/>
      <c r="AW943" s="17">
        <v>0.25495108323891602</v>
      </c>
      <c r="AX943" s="17">
        <v>0.22633305041146301</v>
      </c>
      <c r="AY943" s="17"/>
      <c r="AZ943" s="17">
        <v>0.24756035875228699</v>
      </c>
      <c r="BA943" s="17">
        <v>0.242657864418452</v>
      </c>
      <c r="BB943" s="17"/>
      <c r="BC943" s="17">
        <v>0.239794685658407</v>
      </c>
      <c r="BD943" s="17">
        <v>0.242235145296224</v>
      </c>
      <c r="BE943" s="17"/>
      <c r="BF943" s="17">
        <v>0.208548908046089</v>
      </c>
      <c r="BG943" s="17">
        <v>0.24636353821151399</v>
      </c>
      <c r="BH943" s="17"/>
      <c r="BI943" s="17">
        <v>0.249259343286754</v>
      </c>
      <c r="BJ943" s="17">
        <v>0.25086800071194099</v>
      </c>
      <c r="BK943" s="17">
        <v>0.23114008084182999</v>
      </c>
      <c r="BL943" s="17">
        <v>0.23867184452075299</v>
      </c>
      <c r="BM943" s="17">
        <v>0.24901232168861001</v>
      </c>
      <c r="BN943" s="17"/>
      <c r="BO943" s="17">
        <v>0.25620954664242201</v>
      </c>
      <c r="BP943" s="17">
        <v>0.24540190258976399</v>
      </c>
      <c r="BQ943" s="17">
        <v>0.240842813124271</v>
      </c>
      <c r="BR943" s="17">
        <v>0.263933442909209</v>
      </c>
      <c r="BS943" s="17">
        <v>0.22189768162503501</v>
      </c>
      <c r="BT943" s="17">
        <v>0.239335898717047</v>
      </c>
      <c r="BU943" s="17"/>
      <c r="BV943" s="17">
        <v>0.252746240404221</v>
      </c>
      <c r="BW943" s="17">
        <v>0.24738437415734901</v>
      </c>
      <c r="BX943" s="17"/>
      <c r="BY943" s="17">
        <v>0.32994476088328301</v>
      </c>
      <c r="BZ943" s="17"/>
      <c r="CA943" s="17">
        <v>0.25734210500647797</v>
      </c>
      <c r="CB943" s="17"/>
      <c r="CC943" s="17">
        <v>0.26785069259074201</v>
      </c>
    </row>
    <row r="944" spans="2:81" x14ac:dyDescent="0.3">
      <c r="B944" t="s">
        <v>371</v>
      </c>
      <c r="C944" s="17">
        <v>0.20977129963699301</v>
      </c>
      <c r="D944" s="17">
        <v>0.21372201646379499</v>
      </c>
      <c r="E944" s="17">
        <v>0.20585782739552</v>
      </c>
      <c r="F944" s="17"/>
      <c r="G944" s="17">
        <v>0.26085776563872398</v>
      </c>
      <c r="H944" s="17">
        <v>0.26916930966176</v>
      </c>
      <c r="I944" s="17">
        <v>0.21508767302991999</v>
      </c>
      <c r="J944" s="17">
        <v>0.186357012673074</v>
      </c>
      <c r="K944" s="17">
        <v>0.16932949793455701</v>
      </c>
      <c r="L944" s="17">
        <v>0.16915810701558001</v>
      </c>
      <c r="M944" s="17"/>
      <c r="N944" s="17">
        <v>0.21667197247225201</v>
      </c>
      <c r="O944" s="17">
        <v>0.20779071723828399</v>
      </c>
      <c r="P944" s="17">
        <v>0.21866816743687201</v>
      </c>
      <c r="Q944" s="17">
        <v>0.19642749124596401</v>
      </c>
      <c r="R944" s="17"/>
      <c r="S944" s="17">
        <v>0.24942131010795199</v>
      </c>
      <c r="T944" s="17">
        <v>0.21821501846486599</v>
      </c>
      <c r="U944" s="17">
        <v>0.199052700946307</v>
      </c>
      <c r="V944" s="17">
        <v>0.205710282866404</v>
      </c>
      <c r="W944" s="17">
        <v>0.257517315267285</v>
      </c>
      <c r="X944" s="17">
        <v>0.26443958777515603</v>
      </c>
      <c r="Y944" s="17">
        <v>0.249371292432429</v>
      </c>
      <c r="Z944" s="17">
        <v>0.15622089970301101</v>
      </c>
      <c r="AA944" s="17">
        <v>0.18591308778367599</v>
      </c>
      <c r="AB944" s="17">
        <v>0.156568873668326</v>
      </c>
      <c r="AC944" s="17">
        <v>0.13907755993575199</v>
      </c>
      <c r="AD944" s="17">
        <v>8.3380091053141495E-2</v>
      </c>
      <c r="AE944" s="17"/>
      <c r="AF944" s="17">
        <v>0.19335063512477699</v>
      </c>
      <c r="AG944" s="17">
        <v>0.20423642495047301</v>
      </c>
      <c r="AH944" s="17">
        <v>0.16580367549994399</v>
      </c>
      <c r="AI944" s="17">
        <v>0.221093306779551</v>
      </c>
      <c r="AJ944" s="17">
        <v>0.15848133397861799</v>
      </c>
      <c r="AK944" s="17">
        <v>0.181415278545456</v>
      </c>
      <c r="AL944" s="17">
        <v>0.210228790065906</v>
      </c>
      <c r="AM944" s="17">
        <v>0.182337031802353</v>
      </c>
      <c r="AN944" s="17">
        <v>0.20998643279854401</v>
      </c>
      <c r="AO944" s="17">
        <v>0.187593155592467</v>
      </c>
      <c r="AP944" s="17">
        <v>0.22654419524823599</v>
      </c>
      <c r="AQ944" s="17">
        <v>0.29607323750056902</v>
      </c>
      <c r="AR944" s="17">
        <v>0.20491061092760199</v>
      </c>
      <c r="AS944" s="17">
        <v>0.25878271138262798</v>
      </c>
      <c r="AT944" s="17">
        <v>0.111229463378961</v>
      </c>
      <c r="AU944" s="17">
        <v>0.35111225774163302</v>
      </c>
      <c r="AV944" s="17"/>
      <c r="AW944" s="17">
        <v>0.21575634327058299</v>
      </c>
      <c r="AX944" s="17">
        <v>0.20259588804266701</v>
      </c>
      <c r="AY944" s="17"/>
      <c r="AZ944" s="17">
        <v>0.25443096201959697</v>
      </c>
      <c r="BA944" s="17">
        <v>0.19982466965283699</v>
      </c>
      <c r="BB944" s="17"/>
      <c r="BC944" s="17">
        <v>0.23203642653371401</v>
      </c>
      <c r="BD944" s="17">
        <v>0.194972555647794</v>
      </c>
      <c r="BE944" s="17"/>
      <c r="BF944" s="17">
        <v>0.26529541252592898</v>
      </c>
      <c r="BG944" s="17">
        <v>0.20530951043003101</v>
      </c>
      <c r="BH944" s="17"/>
      <c r="BI944" s="17">
        <v>0.25226524891431401</v>
      </c>
      <c r="BJ944" s="17">
        <v>0.2166696589223</v>
      </c>
      <c r="BK944" s="17">
        <v>0.19678411624564601</v>
      </c>
      <c r="BL944" s="17">
        <v>0.25635033139438201</v>
      </c>
      <c r="BM944" s="17">
        <v>0.21977272224309899</v>
      </c>
      <c r="BN944" s="17"/>
      <c r="BO944" s="17">
        <v>0.20727251729615001</v>
      </c>
      <c r="BP944" s="17">
        <v>0.24686418241154501</v>
      </c>
      <c r="BQ944" s="17">
        <v>0.201691306676514</v>
      </c>
      <c r="BR944" s="17">
        <v>0.255502171784948</v>
      </c>
      <c r="BS944" s="17">
        <v>0.20914117577174601</v>
      </c>
      <c r="BT944" s="17">
        <v>0.17309926591013999</v>
      </c>
      <c r="BU944" s="17"/>
      <c r="BV944" s="17">
        <v>0.20440752967693099</v>
      </c>
      <c r="BW944" s="17">
        <v>0.23941259169630699</v>
      </c>
      <c r="BX944" s="17"/>
      <c r="BY944" s="17">
        <v>0.28434717004697702</v>
      </c>
      <c r="BZ944" s="17"/>
      <c r="CA944" s="17">
        <v>0.26018203553745201</v>
      </c>
      <c r="CB944" s="17"/>
      <c r="CC944" s="17">
        <v>0.24236776772720001</v>
      </c>
    </row>
    <row r="945" spans="2:81" x14ac:dyDescent="0.3">
      <c r="B945" t="s">
        <v>372</v>
      </c>
      <c r="C945" s="17">
        <v>0.15409354334463199</v>
      </c>
      <c r="D945" s="17">
        <v>0.15721481487195299</v>
      </c>
      <c r="E945" s="17">
        <v>0.14961181321352199</v>
      </c>
      <c r="F945" s="17"/>
      <c r="G945" s="17">
        <v>0.104697736926357</v>
      </c>
      <c r="H945" s="17">
        <v>0.11720881069873</v>
      </c>
      <c r="I945" s="17">
        <v>0.14145299980314399</v>
      </c>
      <c r="J945" s="17">
        <v>0.165498327388552</v>
      </c>
      <c r="K945" s="17">
        <v>0.20885440966263899</v>
      </c>
      <c r="L945" s="17">
        <v>0.18135673518946699</v>
      </c>
      <c r="M945" s="17"/>
      <c r="N945" s="17">
        <v>0.13515932947890999</v>
      </c>
      <c r="O945" s="17">
        <v>0.14347594256923801</v>
      </c>
      <c r="P945" s="17">
        <v>0.14301557350782901</v>
      </c>
      <c r="Q945" s="17">
        <v>0.19656248215183</v>
      </c>
      <c r="R945" s="17"/>
      <c r="S945" s="17">
        <v>0.125501235967797</v>
      </c>
      <c r="T945" s="17">
        <v>0.16407314541120299</v>
      </c>
      <c r="U945" s="17">
        <v>0.17687984956582101</v>
      </c>
      <c r="V945" s="17">
        <v>0.10648654694849501</v>
      </c>
      <c r="W945" s="17">
        <v>0.15746286105360999</v>
      </c>
      <c r="X945" s="17">
        <v>0.163518960323913</v>
      </c>
      <c r="Y945" s="17">
        <v>0.109138558305823</v>
      </c>
      <c r="Z945" s="17">
        <v>0.12854383521587201</v>
      </c>
      <c r="AA945" s="17">
        <v>0.170032255837549</v>
      </c>
      <c r="AB945" s="17">
        <v>0.24421238476465601</v>
      </c>
      <c r="AC945" s="17">
        <v>0.14623995448889701</v>
      </c>
      <c r="AD945" s="17">
        <v>0.12797383556542699</v>
      </c>
      <c r="AE945" s="17"/>
      <c r="AF945" s="17">
        <v>0.30043494185391501</v>
      </c>
      <c r="AG945" s="17">
        <v>0.20180809103813799</v>
      </c>
      <c r="AH945" s="17">
        <v>0.179037979764264</v>
      </c>
      <c r="AI945" s="17">
        <v>0.18078415544713899</v>
      </c>
      <c r="AJ945" s="17">
        <v>0.181072009817691</v>
      </c>
      <c r="AK945" s="17">
        <v>0.15487713769674499</v>
      </c>
      <c r="AL945" s="17">
        <v>0.16238660836504301</v>
      </c>
      <c r="AM945" s="17">
        <v>0.15330559091569901</v>
      </c>
      <c r="AN945" s="17">
        <v>0.117086919598103</v>
      </c>
      <c r="AO945" s="17">
        <v>0.168329133076937</v>
      </c>
      <c r="AP945" s="17">
        <v>0.13247833035720299</v>
      </c>
      <c r="AQ945" s="17">
        <v>0.14653246912229301</v>
      </c>
      <c r="AR945" s="17">
        <v>0.154655228970316</v>
      </c>
      <c r="AS945" s="17">
        <v>0.206826259059846</v>
      </c>
      <c r="AT945" s="17">
        <v>0.11020100388837301</v>
      </c>
      <c r="AU945" s="17">
        <v>8.4749883190674294E-2</v>
      </c>
      <c r="AV945" s="17"/>
      <c r="AW945" s="17">
        <v>0.17185471356079801</v>
      </c>
      <c r="AX945" s="17">
        <v>0.12799007937818899</v>
      </c>
      <c r="AY945" s="17"/>
      <c r="AZ945" s="17">
        <v>0.18250923998065299</v>
      </c>
      <c r="BA945" s="17">
        <v>0.1477647803155</v>
      </c>
      <c r="BB945" s="17"/>
      <c r="BC945" s="17">
        <v>0.18106434455970699</v>
      </c>
      <c r="BD945" s="17">
        <v>0.13753849294359199</v>
      </c>
      <c r="BE945" s="17"/>
      <c r="BF945" s="17">
        <v>0.17941423909684001</v>
      </c>
      <c r="BG945" s="17">
        <v>0.152058830836105</v>
      </c>
      <c r="BH945" s="17"/>
      <c r="BI945" s="17">
        <v>0.122573726965824</v>
      </c>
      <c r="BJ945" s="17">
        <v>0.16404207860651901</v>
      </c>
      <c r="BK945" s="17">
        <v>0.15597345989952199</v>
      </c>
      <c r="BL945" s="17">
        <v>0.140822060506434</v>
      </c>
      <c r="BM945" s="17">
        <v>0.221954074076395</v>
      </c>
      <c r="BN945" s="17"/>
      <c r="BO945" s="17">
        <v>0.15626410996894</v>
      </c>
      <c r="BP945" s="17">
        <v>0.13020604100137201</v>
      </c>
      <c r="BQ945" s="17">
        <v>0.12599859203654101</v>
      </c>
      <c r="BR945" s="17">
        <v>0.158240537072871</v>
      </c>
      <c r="BS945" s="17">
        <v>0.239085248791963</v>
      </c>
      <c r="BT945" s="17">
        <v>0.110902274500032</v>
      </c>
      <c r="BU945" s="17"/>
      <c r="BV945" s="17">
        <v>0.15705893690817099</v>
      </c>
      <c r="BW945" s="17">
        <v>0.17699391747715301</v>
      </c>
      <c r="BX945" s="17"/>
      <c r="BY945" s="17">
        <v>0.14052309830211501</v>
      </c>
      <c r="BZ945" s="17"/>
      <c r="CA945" s="17">
        <v>0.15949741234574299</v>
      </c>
      <c r="CB945" s="17"/>
      <c r="CC945" s="17">
        <v>0.15267982714424799</v>
      </c>
    </row>
    <row r="946" spans="2:81" x14ac:dyDescent="0.3">
      <c r="B946" t="s">
        <v>373</v>
      </c>
      <c r="C946" s="17">
        <v>0.11410799606607901</v>
      </c>
      <c r="D946" s="17">
        <v>0.13033322245941101</v>
      </c>
      <c r="E946" s="17">
        <v>9.8715506783202497E-2</v>
      </c>
      <c r="F946" s="17"/>
      <c r="G946" s="17">
        <v>0.16643965770292901</v>
      </c>
      <c r="H946" s="17">
        <v>0.16560586126628701</v>
      </c>
      <c r="I946" s="17">
        <v>0.12985262046204801</v>
      </c>
      <c r="J946" s="17">
        <v>0.122368274002921</v>
      </c>
      <c r="K946" s="17">
        <v>5.3577722534678997E-2</v>
      </c>
      <c r="L946" s="17">
        <v>5.8431238687101802E-2</v>
      </c>
      <c r="M946" s="17"/>
      <c r="N946" s="17">
        <v>9.9973988836625602E-2</v>
      </c>
      <c r="O946" s="17">
        <v>0.107615993909584</v>
      </c>
      <c r="P946" s="17">
        <v>0.14346229171625099</v>
      </c>
      <c r="Q946" s="17">
        <v>0.11119386264454099</v>
      </c>
      <c r="R946" s="17"/>
      <c r="S946" s="17">
        <v>0.17002223357153201</v>
      </c>
      <c r="T946" s="17">
        <v>8.3014945015899594E-2</v>
      </c>
      <c r="U946" s="17">
        <v>0.10073786871420801</v>
      </c>
      <c r="V946" s="17">
        <v>8.69351629659324E-2</v>
      </c>
      <c r="W946" s="17">
        <v>0.13958713632101399</v>
      </c>
      <c r="X946" s="17">
        <v>0.102667030816156</v>
      </c>
      <c r="Y946" s="17">
        <v>0.10290121081895599</v>
      </c>
      <c r="Z946" s="17">
        <v>0.133274605779206</v>
      </c>
      <c r="AA946" s="17">
        <v>0.136998888200594</v>
      </c>
      <c r="AB946" s="17">
        <v>0.120277890247179</v>
      </c>
      <c r="AC946" s="17">
        <v>8.8327147383083393E-2</v>
      </c>
      <c r="AD946" s="17">
        <v>2.4982477325900899E-2</v>
      </c>
      <c r="AE946" s="17"/>
      <c r="AF946" s="17">
        <v>0.104423181261926</v>
      </c>
      <c r="AG946" s="17">
        <v>7.5679510959728497E-2</v>
      </c>
      <c r="AH946" s="17">
        <v>0.107022634946648</v>
      </c>
      <c r="AI946" s="17">
        <v>8.7255500862985197E-2</v>
      </c>
      <c r="AJ946" s="17">
        <v>0.149263881116735</v>
      </c>
      <c r="AK946" s="17">
        <v>0.103933313142671</v>
      </c>
      <c r="AL946" s="17">
        <v>0.114965960430015</v>
      </c>
      <c r="AM946" s="17">
        <v>0.116936083725001</v>
      </c>
      <c r="AN946" s="17">
        <v>0.12247029162081501</v>
      </c>
      <c r="AO946" s="17">
        <v>4.2726236267399999E-2</v>
      </c>
      <c r="AP946" s="17">
        <v>0.17684292762324899</v>
      </c>
      <c r="AQ946" s="17">
        <v>9.4151992868111004E-2</v>
      </c>
      <c r="AR946" s="17">
        <v>0.115610949782623</v>
      </c>
      <c r="AS946" s="17">
        <v>8.9845096081232603E-2</v>
      </c>
      <c r="AT946" s="17">
        <v>0.20999630439859801</v>
      </c>
      <c r="AU946" s="17">
        <v>9.08469862050197E-2</v>
      </c>
      <c r="AV946" s="17"/>
      <c r="AW946" s="17">
        <v>0.10634069635906999</v>
      </c>
      <c r="AX946" s="17">
        <v>0.124868323236207</v>
      </c>
      <c r="AY946" s="17"/>
      <c r="AZ946" s="17">
        <v>0.125367680949177</v>
      </c>
      <c r="BA946" s="17">
        <v>0.111600231490725</v>
      </c>
      <c r="BB946" s="17"/>
      <c r="BC946" s="17">
        <v>0.12618006822348199</v>
      </c>
      <c r="BD946" s="17">
        <v>0.105369557910934</v>
      </c>
      <c r="BE946" s="17"/>
      <c r="BF946" s="17">
        <v>0.126885925672589</v>
      </c>
      <c r="BG946" s="17">
        <v>0.113081191216092</v>
      </c>
      <c r="BH946" s="17"/>
      <c r="BI946" s="17">
        <v>0.10798767939868301</v>
      </c>
      <c r="BJ946" s="17">
        <v>0.12523363758658099</v>
      </c>
      <c r="BK946" s="17">
        <v>0.100080658123519</v>
      </c>
      <c r="BL946" s="17">
        <v>0.12945031886605099</v>
      </c>
      <c r="BM946" s="17">
        <v>0.13960287410282099</v>
      </c>
      <c r="BN946" s="17"/>
      <c r="BO946" s="17">
        <v>0.139741187529794</v>
      </c>
      <c r="BP946" s="17">
        <v>0.13658762479544201</v>
      </c>
      <c r="BQ946" s="17">
        <v>0.102685272203103</v>
      </c>
      <c r="BR946" s="17">
        <v>0.107165222438577</v>
      </c>
      <c r="BS946" s="17">
        <v>0.116962718987051</v>
      </c>
      <c r="BT946" s="17">
        <v>6.8687646410984002E-2</v>
      </c>
      <c r="BU946" s="17"/>
      <c r="BV946" s="17">
        <v>0.128909030694868</v>
      </c>
      <c r="BW946" s="17">
        <v>0.118416777585582</v>
      </c>
      <c r="BX946" s="17"/>
      <c r="BY946" s="17">
        <v>0.18365766789574001</v>
      </c>
      <c r="BZ946" s="17"/>
      <c r="CA946" s="17">
        <v>0.148255584941308</v>
      </c>
      <c r="CB946" s="17"/>
      <c r="CC946" s="17">
        <v>0.12853283538475399</v>
      </c>
    </row>
    <row r="947" spans="2:81" x14ac:dyDescent="0.3">
      <c r="B947" t="s">
        <v>92</v>
      </c>
      <c r="C947" s="17">
        <v>9.9584144351200193E-2</v>
      </c>
      <c r="D947" s="17">
        <v>8.3857699569521896E-2</v>
      </c>
      <c r="E947" s="17">
        <v>0.115332462029978</v>
      </c>
      <c r="F947" s="17"/>
      <c r="G947" s="17">
        <v>9.2186387348682994E-2</v>
      </c>
      <c r="H947" s="17">
        <v>7.4488094806516705E-2</v>
      </c>
      <c r="I947" s="17">
        <v>7.6257046213972696E-2</v>
      </c>
      <c r="J947" s="17">
        <v>0.111324719485713</v>
      </c>
      <c r="K947" s="17">
        <v>0.14147157735451901</v>
      </c>
      <c r="L947" s="17">
        <v>0.106243111679321</v>
      </c>
      <c r="M947" s="17"/>
      <c r="N947" s="17">
        <v>8.2695299610950804E-2</v>
      </c>
      <c r="O947" s="17">
        <v>0.111651694643952</v>
      </c>
      <c r="P947" s="17">
        <v>9.5631160802280901E-2</v>
      </c>
      <c r="Q947" s="17">
        <v>0.10748661677259699</v>
      </c>
      <c r="R947" s="17"/>
      <c r="S947" s="17">
        <v>7.7992352855258906E-2</v>
      </c>
      <c r="T947" s="17">
        <v>7.5914781991452102E-2</v>
      </c>
      <c r="U947" s="17">
        <v>0.107061787921992</v>
      </c>
      <c r="V947" s="17">
        <v>0.11067373720307</v>
      </c>
      <c r="W947" s="17">
        <v>9.7204823324057998E-2</v>
      </c>
      <c r="X947" s="17">
        <v>9.4712899266914896E-2</v>
      </c>
      <c r="Y947" s="17">
        <v>8.3488610559802306E-2</v>
      </c>
      <c r="Z947" s="17">
        <v>0.119799442455257</v>
      </c>
      <c r="AA947" s="17">
        <v>0.12151920268635701</v>
      </c>
      <c r="AB947" s="17">
        <v>7.6758015270745397E-2</v>
      </c>
      <c r="AC947" s="17">
        <v>0.11274254432832399</v>
      </c>
      <c r="AD947" s="17">
        <v>0.25275941040525002</v>
      </c>
      <c r="AE947" s="17"/>
      <c r="AF947" s="17">
        <v>9.0347383092131098E-2</v>
      </c>
      <c r="AG947" s="17">
        <v>0.12639448591807401</v>
      </c>
      <c r="AH947" s="17">
        <v>0.18314082351955099</v>
      </c>
      <c r="AI947" s="17">
        <v>0.122166282204155</v>
      </c>
      <c r="AJ947" s="17">
        <v>7.2164257972322093E-2</v>
      </c>
      <c r="AK947" s="17">
        <v>6.11881697626738E-2</v>
      </c>
      <c r="AL947" s="17">
        <v>8.8807610987506003E-2</v>
      </c>
      <c r="AM947" s="17">
        <v>0.12186193460733</v>
      </c>
      <c r="AN947" s="17">
        <v>9.4973837309728804E-2</v>
      </c>
      <c r="AO947" s="17">
        <v>6.2403655786698202E-2</v>
      </c>
      <c r="AP947" s="17">
        <v>8.2317811868609203E-2</v>
      </c>
      <c r="AQ947" s="17">
        <v>9.5338167507989305E-2</v>
      </c>
      <c r="AR947" s="17">
        <v>8.1387089873924207E-2</v>
      </c>
      <c r="AS947" s="17">
        <v>7.5027058731345603E-2</v>
      </c>
      <c r="AT947" s="17">
        <v>0.114022529920749</v>
      </c>
      <c r="AU947" s="17">
        <v>4.0439043282551303E-2</v>
      </c>
      <c r="AV947" s="17"/>
      <c r="AW947" s="17">
        <v>9.2134527525867996E-2</v>
      </c>
      <c r="AX947" s="17">
        <v>0.108921461642749</v>
      </c>
      <c r="AY947" s="17"/>
      <c r="AZ947" s="17">
        <v>9.2007078852319901E-2</v>
      </c>
      <c r="BA947" s="17">
        <v>0.101271713465302</v>
      </c>
      <c r="BB947" s="17"/>
      <c r="BC947" s="17">
        <v>8.3480385477165103E-2</v>
      </c>
      <c r="BD947" s="17">
        <v>0.111702710019265</v>
      </c>
      <c r="BE947" s="17"/>
      <c r="BF947" s="17">
        <v>7.3604123335459695E-2</v>
      </c>
      <c r="BG947" s="17">
        <v>0.101671838711965</v>
      </c>
      <c r="BH947" s="17"/>
      <c r="BI947" s="17">
        <v>6.6651634919586894E-2</v>
      </c>
      <c r="BJ947" s="17">
        <v>8.4277568815098902E-2</v>
      </c>
      <c r="BK947" s="17">
        <v>9.5604336112427898E-2</v>
      </c>
      <c r="BL947" s="17">
        <v>0.11178843595329301</v>
      </c>
      <c r="BM947" s="17">
        <v>4.7666175217287797E-2</v>
      </c>
      <c r="BN947" s="17"/>
      <c r="BO947" s="17">
        <v>7.4287596940430495E-2</v>
      </c>
      <c r="BP947" s="17">
        <v>5.4856464847695602E-2</v>
      </c>
      <c r="BQ947" s="17">
        <v>0.106022436261645</v>
      </c>
      <c r="BR947" s="17">
        <v>9.0589627270567005E-2</v>
      </c>
      <c r="BS947" s="17">
        <v>6.3840626985642093E-2</v>
      </c>
      <c r="BT947" s="17">
        <v>0.18515141692874701</v>
      </c>
      <c r="BU947" s="17"/>
      <c r="BV947" s="17">
        <v>8.0259923631665703E-2</v>
      </c>
      <c r="BW947" s="17">
        <v>9.1729213834347498E-2</v>
      </c>
      <c r="BX947" s="17"/>
      <c r="BY947" s="17">
        <v>5.9571047796316397E-2</v>
      </c>
      <c r="BZ947" s="17"/>
      <c r="CA947" s="17">
        <v>4.8018525777212898E-2</v>
      </c>
      <c r="CB947" s="17"/>
      <c r="CC947" s="17">
        <v>5.44528563465888E-2</v>
      </c>
    </row>
    <row r="948" spans="2:81" x14ac:dyDescent="0.3">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c r="CC948" s="17"/>
    </row>
    <row r="949" spans="2:81" x14ac:dyDescent="0.3">
      <c r="B949" s="6" t="s">
        <v>387</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c r="CC949" s="17"/>
    </row>
    <row r="950" spans="2:81" x14ac:dyDescent="0.3">
      <c r="B950" s="24" t="s">
        <v>94</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row>
    <row r="951" spans="2:81" x14ac:dyDescent="0.3">
      <c r="B951" t="s">
        <v>375</v>
      </c>
      <c r="C951" s="17">
        <v>0.25815195763517701</v>
      </c>
      <c r="D951" s="17">
        <v>0.227189483428964</v>
      </c>
      <c r="E951" s="17">
        <v>0.287376966623406</v>
      </c>
      <c r="F951" s="17"/>
      <c r="G951" s="17">
        <v>0.18130849462395099</v>
      </c>
      <c r="H951" s="17">
        <v>0.24122823141003</v>
      </c>
      <c r="I951" s="17">
        <v>0.30263102836058697</v>
      </c>
      <c r="J951" s="17">
        <v>0.29050922829737602</v>
      </c>
      <c r="K951" s="17">
        <v>0.25809646583321599</v>
      </c>
      <c r="L951" s="17">
        <v>0.26098772314756702</v>
      </c>
      <c r="M951" s="17"/>
      <c r="N951" s="17">
        <v>0.23552723730502101</v>
      </c>
      <c r="O951" s="17">
        <v>0.28636086320868098</v>
      </c>
      <c r="P951" s="17">
        <v>0.23682553490869299</v>
      </c>
      <c r="Q951" s="17">
        <v>0.27231361653721198</v>
      </c>
      <c r="R951" s="17"/>
      <c r="S951" s="17">
        <v>0.17063618802967201</v>
      </c>
      <c r="T951" s="17">
        <v>0.26725031485051698</v>
      </c>
      <c r="U951" s="17">
        <v>0.26342159683747102</v>
      </c>
      <c r="V951" s="17">
        <v>0.26404731141933402</v>
      </c>
      <c r="W951" s="17">
        <v>0.31618022786286398</v>
      </c>
      <c r="X951" s="17">
        <v>0.245671492241855</v>
      </c>
      <c r="Y951" s="17">
        <v>0.25627003895748601</v>
      </c>
      <c r="Z951" s="17">
        <v>0.30103809268104198</v>
      </c>
      <c r="AA951" s="17">
        <v>0.29042561766616198</v>
      </c>
      <c r="AB951" s="17">
        <v>0.306146911792605</v>
      </c>
      <c r="AC951" s="17">
        <v>0.18640651903903699</v>
      </c>
      <c r="AD951" s="17">
        <v>0.30252345115770102</v>
      </c>
      <c r="AE951" s="17"/>
      <c r="AF951" s="17">
        <v>0.27526485559547098</v>
      </c>
      <c r="AG951" s="17">
        <v>0.257035752042725</v>
      </c>
      <c r="AH951" s="17">
        <v>0.25369774611489498</v>
      </c>
      <c r="AI951" s="17">
        <v>0.30377439505103798</v>
      </c>
      <c r="AJ951" s="17">
        <v>0.26774882962493601</v>
      </c>
      <c r="AK951" s="17">
        <v>0.26953556478249002</v>
      </c>
      <c r="AL951" s="17">
        <v>0.27217203677782298</v>
      </c>
      <c r="AM951" s="17">
        <v>0.24326681993841701</v>
      </c>
      <c r="AN951" s="17">
        <v>0.22748770660832801</v>
      </c>
      <c r="AO951" s="17">
        <v>0.31172537367015601</v>
      </c>
      <c r="AP951" s="17">
        <v>0.20569323256532099</v>
      </c>
      <c r="AQ951" s="17">
        <v>0.28369568252403898</v>
      </c>
      <c r="AR951" s="17">
        <v>0.2490840936566</v>
      </c>
      <c r="AS951" s="17">
        <v>0.18740856577972301</v>
      </c>
      <c r="AT951" s="17">
        <v>0.29353200492039999</v>
      </c>
      <c r="AU951" s="17">
        <v>0.23025479522662001</v>
      </c>
      <c r="AV951" s="17"/>
      <c r="AW951" s="17">
        <v>0.26946710439087201</v>
      </c>
      <c r="AX951" s="17">
        <v>0.239786918580951</v>
      </c>
      <c r="AY951" s="17"/>
      <c r="AZ951" s="17">
        <v>0.35601693243952098</v>
      </c>
      <c r="BA951" s="17">
        <v>0.236355404753784</v>
      </c>
      <c r="BB951" s="17"/>
      <c r="BC951" s="17">
        <v>0.31304267959028997</v>
      </c>
      <c r="BD951" s="17">
        <v>0.22344888432719701</v>
      </c>
      <c r="BE951" s="17"/>
      <c r="BF951" s="17">
        <v>0.36129754906329098</v>
      </c>
      <c r="BG951" s="17">
        <v>0.24986341662777301</v>
      </c>
      <c r="BH951" s="17"/>
      <c r="BI951" s="17">
        <v>0.23424320382817199</v>
      </c>
      <c r="BJ951" s="17">
        <v>0.26594607387781999</v>
      </c>
      <c r="BK951" s="17">
        <v>0.28555781807713998</v>
      </c>
      <c r="BL951" s="17">
        <v>0.19735848774074699</v>
      </c>
      <c r="BM951" s="17">
        <v>0.24018936640258101</v>
      </c>
      <c r="BN951" s="17"/>
      <c r="BO951" s="17">
        <v>0.24228027969499399</v>
      </c>
      <c r="BP951" s="17">
        <v>0.26104984696151301</v>
      </c>
      <c r="BQ951" s="17">
        <v>0.26496858233652298</v>
      </c>
      <c r="BR951" s="17">
        <v>0.23934082150115801</v>
      </c>
      <c r="BS951" s="17">
        <v>0.25811086084924501</v>
      </c>
      <c r="BT951" s="17">
        <v>0.28683449138682499</v>
      </c>
      <c r="BU951" s="17"/>
      <c r="BV951" s="17">
        <v>0.24608306312390599</v>
      </c>
      <c r="BW951" s="17">
        <v>0.30278658576822398</v>
      </c>
      <c r="BX951" s="17"/>
      <c r="BY951" s="17">
        <v>0.25788945372100103</v>
      </c>
      <c r="BZ951" s="17"/>
      <c r="CA951" s="17">
        <v>0.280047300510747</v>
      </c>
      <c r="CB951" s="17"/>
      <c r="CC951" s="17">
        <v>0.30172555220147701</v>
      </c>
    </row>
    <row r="952" spans="2:81" x14ac:dyDescent="0.3">
      <c r="B952" t="s">
        <v>376</v>
      </c>
      <c r="C952" s="17">
        <v>0.20910270770735301</v>
      </c>
      <c r="D952" s="17">
        <v>0.19136155507699901</v>
      </c>
      <c r="E952" s="17">
        <v>0.225347823053272</v>
      </c>
      <c r="F952" s="17"/>
      <c r="G952" s="17">
        <v>0.241577650435464</v>
      </c>
      <c r="H952" s="17">
        <v>0.2257002833465</v>
      </c>
      <c r="I952" s="17">
        <v>0.198799033170833</v>
      </c>
      <c r="J952" s="17">
        <v>0.199008547448392</v>
      </c>
      <c r="K952" s="17">
        <v>0.198687646189949</v>
      </c>
      <c r="L952" s="17">
        <v>0.19744026485744001</v>
      </c>
      <c r="M952" s="17"/>
      <c r="N952" s="17">
        <v>0.19380905516741601</v>
      </c>
      <c r="O952" s="17">
        <v>0.24885006178212599</v>
      </c>
      <c r="P952" s="17">
        <v>0.176031884670414</v>
      </c>
      <c r="Q952" s="17">
        <v>0.213002913407248</v>
      </c>
      <c r="R952" s="17"/>
      <c r="S952" s="17">
        <v>0.20481509295759601</v>
      </c>
      <c r="T952" s="17">
        <v>0.211572392252766</v>
      </c>
      <c r="U952" s="17">
        <v>0.23114433577159699</v>
      </c>
      <c r="V952" s="17">
        <v>0.215221122828364</v>
      </c>
      <c r="W952" s="17">
        <v>0.22297098193735601</v>
      </c>
      <c r="X952" s="17">
        <v>0.166433565561768</v>
      </c>
      <c r="Y952" s="17">
        <v>0.21359250988713499</v>
      </c>
      <c r="Z952" s="17">
        <v>0.21280816856909901</v>
      </c>
      <c r="AA952" s="17">
        <v>0.17803428795780599</v>
      </c>
      <c r="AB952" s="17">
        <v>0.23375180438054</v>
      </c>
      <c r="AC952" s="17">
        <v>0.24544939853631401</v>
      </c>
      <c r="AD952" s="17">
        <v>0.199709221290157</v>
      </c>
      <c r="AE952" s="17"/>
      <c r="AF952" s="17">
        <v>0.100999870063611</v>
      </c>
      <c r="AG952" s="17">
        <v>0.19736546717837</v>
      </c>
      <c r="AH952" s="17">
        <v>0.25230626379443999</v>
      </c>
      <c r="AI952" s="17">
        <v>0.22108252393088701</v>
      </c>
      <c r="AJ952" s="17">
        <v>0.15310511664068099</v>
      </c>
      <c r="AK952" s="17">
        <v>0.186356204488589</v>
      </c>
      <c r="AL952" s="17">
        <v>0.26690171401754997</v>
      </c>
      <c r="AM952" s="17">
        <v>0.25374082310658203</v>
      </c>
      <c r="AN952" s="17">
        <v>0.207827312734717</v>
      </c>
      <c r="AO952" s="17">
        <v>0.16381596689117101</v>
      </c>
      <c r="AP952" s="17">
        <v>0.214826980886302</v>
      </c>
      <c r="AQ952" s="17">
        <v>0.27527217116553998</v>
      </c>
      <c r="AR952" s="17">
        <v>0.21969252987740001</v>
      </c>
      <c r="AS952" s="17">
        <v>0.13347612421789001</v>
      </c>
      <c r="AT952" s="17">
        <v>0.21806365904092401</v>
      </c>
      <c r="AU952" s="17">
        <v>0.142687032444927</v>
      </c>
      <c r="AV952" s="17"/>
      <c r="AW952" s="17">
        <v>0.209193085655554</v>
      </c>
      <c r="AX952" s="17">
        <v>0.210491393546201</v>
      </c>
      <c r="AY952" s="17"/>
      <c r="AZ952" s="17">
        <v>0.26334654004712599</v>
      </c>
      <c r="BA952" s="17">
        <v>0.19702148495685401</v>
      </c>
      <c r="BB952" s="17"/>
      <c r="BC952" s="17">
        <v>0.243576881710974</v>
      </c>
      <c r="BD952" s="17">
        <v>0.184989075004549</v>
      </c>
      <c r="BE952" s="17"/>
      <c r="BF952" s="17">
        <v>0.25495499148427397</v>
      </c>
      <c r="BG952" s="17">
        <v>0.20541812430338899</v>
      </c>
      <c r="BH952" s="17"/>
      <c r="BI952" s="17">
        <v>0.142254092571656</v>
      </c>
      <c r="BJ952" s="17">
        <v>0.23998758217389901</v>
      </c>
      <c r="BK952" s="17">
        <v>0.298972145966583</v>
      </c>
      <c r="BL952" s="17">
        <v>0.13816959189299399</v>
      </c>
      <c r="BM952" s="17">
        <v>0.220532912172693</v>
      </c>
      <c r="BN952" s="17"/>
      <c r="BO952" s="17">
        <v>0.235570241162432</v>
      </c>
      <c r="BP952" s="17">
        <v>0.160779061058127</v>
      </c>
      <c r="BQ952" s="17">
        <v>0.316784432467343</v>
      </c>
      <c r="BR952" s="17">
        <v>0.167302640618466</v>
      </c>
      <c r="BS952" s="17">
        <v>0.19019958683128799</v>
      </c>
      <c r="BT952" s="17">
        <v>0.23254055444194399</v>
      </c>
      <c r="BU952" s="17"/>
      <c r="BV952" s="17">
        <v>0.24269982243698199</v>
      </c>
      <c r="BW952" s="17">
        <v>0.23495711016239701</v>
      </c>
      <c r="BX952" s="17"/>
      <c r="BY952" s="17">
        <v>0.188531330177829</v>
      </c>
      <c r="BZ952" s="17"/>
      <c r="CA952" s="17">
        <v>0.25408410548694998</v>
      </c>
      <c r="CB952" s="17"/>
      <c r="CC952" s="17">
        <v>0.280528133799546</v>
      </c>
    </row>
    <row r="953" spans="2:81" x14ac:dyDescent="0.3">
      <c r="B953" t="s">
        <v>377</v>
      </c>
      <c r="C953" s="17">
        <v>0.161198455461454</v>
      </c>
      <c r="D953" s="17">
        <v>0.14638727274236699</v>
      </c>
      <c r="E953" s="17">
        <v>0.17629611716509</v>
      </c>
      <c r="F953" s="17"/>
      <c r="G953" s="17">
        <v>0.218282003570547</v>
      </c>
      <c r="H953" s="17">
        <v>0.202778341704236</v>
      </c>
      <c r="I953" s="17">
        <v>0.12844295501425501</v>
      </c>
      <c r="J953" s="17">
        <v>0.149389317117055</v>
      </c>
      <c r="K953" s="17">
        <v>0.124357218437772</v>
      </c>
      <c r="L953" s="17">
        <v>0.150090843626172</v>
      </c>
      <c r="M953" s="17"/>
      <c r="N953" s="17">
        <v>0.17080497936170599</v>
      </c>
      <c r="O953" s="17">
        <v>0.17969155135753401</v>
      </c>
      <c r="P953" s="17">
        <v>0.14450129655564201</v>
      </c>
      <c r="Q953" s="17">
        <v>0.14551796304911099</v>
      </c>
      <c r="R953" s="17"/>
      <c r="S953" s="17">
        <v>0.15640328351240301</v>
      </c>
      <c r="T953" s="17">
        <v>0.18065909454197601</v>
      </c>
      <c r="U953" s="17">
        <v>0.16058735068725799</v>
      </c>
      <c r="V953" s="17">
        <v>0.126638033878675</v>
      </c>
      <c r="W953" s="17">
        <v>0.13906894537990799</v>
      </c>
      <c r="X953" s="17">
        <v>0.152034058228143</v>
      </c>
      <c r="Y953" s="17">
        <v>0.155422845678375</v>
      </c>
      <c r="Z953" s="17">
        <v>0.23069983811693601</v>
      </c>
      <c r="AA953" s="17">
        <v>0.16538530424567299</v>
      </c>
      <c r="AB953" s="17">
        <v>0.125847658460922</v>
      </c>
      <c r="AC953" s="17">
        <v>0.23096161724104999</v>
      </c>
      <c r="AD953" s="17">
        <v>0.18195387742459701</v>
      </c>
      <c r="AE953" s="17"/>
      <c r="AF953" s="17">
        <v>0.28872427520084398</v>
      </c>
      <c r="AG953" s="17">
        <v>0.18818284828154599</v>
      </c>
      <c r="AH953" s="17">
        <v>0.17865120334901799</v>
      </c>
      <c r="AI953" s="17">
        <v>0.18350489187246399</v>
      </c>
      <c r="AJ953" s="17">
        <v>0.13843342034042599</v>
      </c>
      <c r="AK953" s="17">
        <v>0.17420620852201801</v>
      </c>
      <c r="AL953" s="17">
        <v>0.15242692235547101</v>
      </c>
      <c r="AM953" s="17">
        <v>0.15478091992005399</v>
      </c>
      <c r="AN953" s="17">
        <v>0.16199433463351601</v>
      </c>
      <c r="AO953" s="17">
        <v>0.142980948078898</v>
      </c>
      <c r="AP953" s="17">
        <v>0.201535956308211</v>
      </c>
      <c r="AQ953" s="17">
        <v>0.16761366566555699</v>
      </c>
      <c r="AR953" s="17">
        <v>0.16979538232930599</v>
      </c>
      <c r="AS953" s="17">
        <v>0.144824762627145</v>
      </c>
      <c r="AT953" s="17">
        <v>0.144410638196034</v>
      </c>
      <c r="AU953" s="17">
        <v>0.130008460149688</v>
      </c>
      <c r="AV953" s="17"/>
      <c r="AW953" s="17">
        <v>0.15745299614602601</v>
      </c>
      <c r="AX953" s="17">
        <v>0.16781498263751399</v>
      </c>
      <c r="AY953" s="17"/>
      <c r="AZ953" s="17">
        <v>0.13670261417438401</v>
      </c>
      <c r="BA953" s="17">
        <v>0.16665418567602</v>
      </c>
      <c r="BB953" s="17"/>
      <c r="BC953" s="17">
        <v>0.15283367847898099</v>
      </c>
      <c r="BD953" s="17">
        <v>0.165126138956431</v>
      </c>
      <c r="BE953" s="17"/>
      <c r="BF953" s="17">
        <v>0.13008727005021301</v>
      </c>
      <c r="BG953" s="17">
        <v>0.16369847831749301</v>
      </c>
      <c r="BH953" s="17"/>
      <c r="BI953" s="17">
        <v>0.12599592896855</v>
      </c>
      <c r="BJ953" s="17">
        <v>0.196755579026758</v>
      </c>
      <c r="BK953" s="17">
        <v>0.15563157443615999</v>
      </c>
      <c r="BL953" s="17">
        <v>0.15043575728050301</v>
      </c>
      <c r="BM953" s="17">
        <v>0.16135383930372099</v>
      </c>
      <c r="BN953" s="17"/>
      <c r="BO953" s="17">
        <v>0.21188011261851999</v>
      </c>
      <c r="BP953" s="17">
        <v>0.13462817512186701</v>
      </c>
      <c r="BQ953" s="17">
        <v>0.12131337418495799</v>
      </c>
      <c r="BR953" s="17">
        <v>0.143978300949646</v>
      </c>
      <c r="BS953" s="17">
        <v>0.179540183755246</v>
      </c>
      <c r="BT953" s="17">
        <v>0.167373323350266</v>
      </c>
      <c r="BU953" s="17"/>
      <c r="BV953" s="17">
        <v>0.21148942157400399</v>
      </c>
      <c r="BW953" s="17">
        <v>0.169428286690365</v>
      </c>
      <c r="BX953" s="17"/>
      <c r="BY953" s="17">
        <v>0.18072585302563299</v>
      </c>
      <c r="BZ953" s="17"/>
      <c r="CA953" s="17">
        <v>0.20670880683198101</v>
      </c>
      <c r="CB953" s="17"/>
      <c r="CC953" s="17">
        <v>0.222125377588828</v>
      </c>
    </row>
    <row r="954" spans="2:81" x14ac:dyDescent="0.3">
      <c r="B954" t="s">
        <v>378</v>
      </c>
      <c r="C954" s="17">
        <v>0.160430209806252</v>
      </c>
      <c r="D954" s="17">
        <v>0.16135731478694401</v>
      </c>
      <c r="E954" s="17">
        <v>0.16015774069052999</v>
      </c>
      <c r="F954" s="17"/>
      <c r="G954" s="17">
        <v>0.16250712220108901</v>
      </c>
      <c r="H954" s="17">
        <v>0.190404625405801</v>
      </c>
      <c r="I954" s="17">
        <v>0.15943154596211001</v>
      </c>
      <c r="J954" s="17">
        <v>0.14143765210838699</v>
      </c>
      <c r="K954" s="17">
        <v>0.14504053580041101</v>
      </c>
      <c r="L954" s="17">
        <v>0.16119239261100099</v>
      </c>
      <c r="M954" s="17"/>
      <c r="N954" s="17">
        <v>0.19451174899569099</v>
      </c>
      <c r="O954" s="17">
        <v>0.17067666172037699</v>
      </c>
      <c r="P954" s="17">
        <v>0.15019019823111199</v>
      </c>
      <c r="Q954" s="17">
        <v>0.123266640095076</v>
      </c>
      <c r="R954" s="17"/>
      <c r="S954" s="17">
        <v>0.178622447450724</v>
      </c>
      <c r="T954" s="17">
        <v>0.17903609771477999</v>
      </c>
      <c r="U954" s="17">
        <v>0.15887329313821999</v>
      </c>
      <c r="V954" s="17">
        <v>0.155863889373063</v>
      </c>
      <c r="W954" s="17">
        <v>0.15991732923398799</v>
      </c>
      <c r="X954" s="17">
        <v>0.15098539197834701</v>
      </c>
      <c r="Y954" s="17">
        <v>0.114219516359855</v>
      </c>
      <c r="Z954" s="17">
        <v>0.1705621962071</v>
      </c>
      <c r="AA954" s="17">
        <v>0.15459748906290499</v>
      </c>
      <c r="AB954" s="17">
        <v>0.16044294200621401</v>
      </c>
      <c r="AC954" s="17">
        <v>0.19468010124402099</v>
      </c>
      <c r="AD954" s="17">
        <v>0.116796490357195</v>
      </c>
      <c r="AE954" s="17"/>
      <c r="AF954" s="17">
        <v>0.177718545434184</v>
      </c>
      <c r="AG954" s="17">
        <v>0.14994041040088199</v>
      </c>
      <c r="AH954" s="17">
        <v>0.12361336500622</v>
      </c>
      <c r="AI954" s="17">
        <v>0.161044099125458</v>
      </c>
      <c r="AJ954" s="17">
        <v>0.135156981398977</v>
      </c>
      <c r="AK954" s="17">
        <v>0.18733232319246401</v>
      </c>
      <c r="AL954" s="17">
        <v>0.152541962905578</v>
      </c>
      <c r="AM954" s="17">
        <v>0.22559738761876499</v>
      </c>
      <c r="AN954" s="17">
        <v>9.8309578698612801E-2</v>
      </c>
      <c r="AO954" s="17">
        <v>0.160609492515953</v>
      </c>
      <c r="AP954" s="17">
        <v>0.19800731425499801</v>
      </c>
      <c r="AQ954" s="17">
        <v>0.171826537896345</v>
      </c>
      <c r="AR954" s="17">
        <v>0.10991716006288001</v>
      </c>
      <c r="AS954" s="17">
        <v>0.17948158805762801</v>
      </c>
      <c r="AT954" s="17">
        <v>0.12918051179274501</v>
      </c>
      <c r="AU954" s="17">
        <v>0.20306199099400399</v>
      </c>
      <c r="AV954" s="17"/>
      <c r="AW954" s="17">
        <v>0.16338455577550001</v>
      </c>
      <c r="AX954" s="17">
        <v>0.15730177914680701</v>
      </c>
      <c r="AY954" s="17"/>
      <c r="AZ954" s="17">
        <v>0.15472316264125199</v>
      </c>
      <c r="BA954" s="17">
        <v>0.16170128718176099</v>
      </c>
      <c r="BB954" s="17"/>
      <c r="BC954" s="17">
        <v>0.15334214972462501</v>
      </c>
      <c r="BD954" s="17">
        <v>0.167635303508927</v>
      </c>
      <c r="BE954" s="17"/>
      <c r="BF954" s="17">
        <v>0.110224348644151</v>
      </c>
      <c r="BG954" s="17">
        <v>0.16446463661298699</v>
      </c>
      <c r="BH954" s="17"/>
      <c r="BI954" s="17">
        <v>0.14073255532364701</v>
      </c>
      <c r="BJ954" s="17">
        <v>0.19778590028093401</v>
      </c>
      <c r="BK954" s="17">
        <v>0.137046274761259</v>
      </c>
      <c r="BL954" s="17">
        <v>0.13811657630374599</v>
      </c>
      <c r="BM954" s="17">
        <v>0.168368405412686</v>
      </c>
      <c r="BN954" s="17"/>
      <c r="BO954" s="17">
        <v>0.19923259313099201</v>
      </c>
      <c r="BP954" s="17">
        <v>0.161319810813118</v>
      </c>
      <c r="BQ954" s="17">
        <v>0.137925536956856</v>
      </c>
      <c r="BR954" s="17">
        <v>0.15037204768842399</v>
      </c>
      <c r="BS954" s="17">
        <v>0.17471352291900899</v>
      </c>
      <c r="BT954" s="17">
        <v>0.14021305857256</v>
      </c>
      <c r="BU954" s="17"/>
      <c r="BV954" s="17">
        <v>0.200227656273475</v>
      </c>
      <c r="BW954" s="17">
        <v>0.193257103423745</v>
      </c>
      <c r="BX954" s="17"/>
      <c r="BY954" s="17">
        <v>0.188605172531392</v>
      </c>
      <c r="BZ954" s="17"/>
      <c r="CA954" s="17">
        <v>0.22342281359701299</v>
      </c>
      <c r="CB954" s="17"/>
      <c r="CC954" s="17">
        <v>0.19543006818838601</v>
      </c>
    </row>
    <row r="955" spans="2:81" x14ac:dyDescent="0.3">
      <c r="B955" t="s">
        <v>379</v>
      </c>
      <c r="C955" s="17">
        <v>0.149818702959511</v>
      </c>
      <c r="D955" s="17">
        <v>0.16138638888659601</v>
      </c>
      <c r="E955" s="17">
        <v>0.139114756660628</v>
      </c>
      <c r="F955" s="17"/>
      <c r="G955" s="17">
        <v>2.84902597146925E-2</v>
      </c>
      <c r="H955" s="17">
        <v>6.8580594888881102E-2</v>
      </c>
      <c r="I955" s="17">
        <v>9.9860906048856196E-2</v>
      </c>
      <c r="J955" s="17">
        <v>0.15342449521464599</v>
      </c>
      <c r="K955" s="17">
        <v>0.236564267543381</v>
      </c>
      <c r="L955" s="17">
        <v>0.27626230753340902</v>
      </c>
      <c r="M955" s="17"/>
      <c r="N955" s="17">
        <v>0.15777539376670899</v>
      </c>
      <c r="O955" s="17">
        <v>0.13846008503521701</v>
      </c>
      <c r="P955" s="17">
        <v>0.16129939948931901</v>
      </c>
      <c r="Q955" s="17">
        <v>0.14233392033884701</v>
      </c>
      <c r="R955" s="17"/>
      <c r="S955" s="17">
        <v>0.107707392778322</v>
      </c>
      <c r="T955" s="17">
        <v>0.16694956698115401</v>
      </c>
      <c r="U955" s="17">
        <v>0.14832756047676601</v>
      </c>
      <c r="V955" s="17">
        <v>0.21708330888094801</v>
      </c>
      <c r="W955" s="17">
        <v>0.15697056455692901</v>
      </c>
      <c r="X955" s="17">
        <v>0.14666734377542501</v>
      </c>
      <c r="Y955" s="17">
        <v>0.16252949954434001</v>
      </c>
      <c r="Z955" s="17">
        <v>9.7393158406726105E-2</v>
      </c>
      <c r="AA955" s="17">
        <v>0.124308067310961</v>
      </c>
      <c r="AB955" s="17">
        <v>0.13289831161188501</v>
      </c>
      <c r="AC955" s="17">
        <v>0.21489929399057001</v>
      </c>
      <c r="AD955" s="17">
        <v>0.138750244306347</v>
      </c>
      <c r="AE955" s="17"/>
      <c r="AF955" s="17">
        <v>0.104423181261926</v>
      </c>
      <c r="AG955" s="17">
        <v>6.8432788157322302E-2</v>
      </c>
      <c r="AH955" s="17">
        <v>0.146920227977162</v>
      </c>
      <c r="AI955" s="17">
        <v>0.140207853205779</v>
      </c>
      <c r="AJ955" s="17">
        <v>0.114564522307776</v>
      </c>
      <c r="AK955" s="17">
        <v>0.170392118661086</v>
      </c>
      <c r="AL955" s="17">
        <v>0.152985307677</v>
      </c>
      <c r="AM955" s="17">
        <v>0.167634119924258</v>
      </c>
      <c r="AN955" s="17">
        <v>0.20954430377386299</v>
      </c>
      <c r="AO955" s="17">
        <v>0.155698810244559</v>
      </c>
      <c r="AP955" s="17">
        <v>0.14719078799579299</v>
      </c>
      <c r="AQ955" s="17">
        <v>0.13744423435825701</v>
      </c>
      <c r="AR955" s="17">
        <v>0.116858762276461</v>
      </c>
      <c r="AS955" s="17">
        <v>0.17377732710832999</v>
      </c>
      <c r="AT955" s="17">
        <v>0.20231101770099399</v>
      </c>
      <c r="AU955" s="17">
        <v>0.12564857586949901</v>
      </c>
      <c r="AV955" s="17"/>
      <c r="AW955" s="17">
        <v>0.14301432984269799</v>
      </c>
      <c r="AX955" s="17">
        <v>0.159438840996906</v>
      </c>
      <c r="AY955" s="17"/>
      <c r="AZ955" s="17">
        <v>9.07229251568544E-2</v>
      </c>
      <c r="BA955" s="17">
        <v>0.16298055426042701</v>
      </c>
      <c r="BB955" s="17"/>
      <c r="BC955" s="17">
        <v>8.7856741827611801E-2</v>
      </c>
      <c r="BD955" s="17">
        <v>0.19518470653052</v>
      </c>
      <c r="BE955" s="17"/>
      <c r="BF955" s="17">
        <v>8.19143503368545E-2</v>
      </c>
      <c r="BG955" s="17">
        <v>0.15527533957869599</v>
      </c>
      <c r="BH955" s="17"/>
      <c r="BI955" s="17">
        <v>0.25412860116293901</v>
      </c>
      <c r="BJ955" s="17">
        <v>7.1805995365536501E-2</v>
      </c>
      <c r="BK955" s="17">
        <v>0.14362289970515801</v>
      </c>
      <c r="BL955" s="17">
        <v>0.23373052759411</v>
      </c>
      <c r="BM955" s="17">
        <v>0.117902765659259</v>
      </c>
      <c r="BN955" s="17"/>
      <c r="BO955" s="17">
        <v>5.83042157194558E-2</v>
      </c>
      <c r="BP955" s="17">
        <v>0.215094676123401</v>
      </c>
      <c r="BQ955" s="17">
        <v>0.12479560433155</v>
      </c>
      <c r="BR955" s="17">
        <v>0.21924968874733899</v>
      </c>
      <c r="BS955" s="17">
        <v>7.7707786099155698E-2</v>
      </c>
      <c r="BT955" s="17">
        <v>0.148946966639011</v>
      </c>
      <c r="BU955" s="17"/>
      <c r="BV955" s="17">
        <v>6.5074078694606796E-2</v>
      </c>
      <c r="BW955" s="17">
        <v>8.4291879768116806E-2</v>
      </c>
      <c r="BX955" s="17"/>
      <c r="BY955" s="17">
        <v>5.9721937375818698E-2</v>
      </c>
      <c r="BZ955" s="17"/>
      <c r="CA955" s="17">
        <v>5.2705249799024398E-2</v>
      </c>
      <c r="CB955" s="17"/>
      <c r="CC955" s="17">
        <v>5.7304684568136803E-2</v>
      </c>
    </row>
    <row r="956" spans="2:81" x14ac:dyDescent="0.3">
      <c r="B956" t="s">
        <v>380</v>
      </c>
      <c r="C956" s="17">
        <v>0.135478082308746</v>
      </c>
      <c r="D956" s="17">
        <v>0.14728616424192301</v>
      </c>
      <c r="E956" s="17">
        <v>0.123476468812223</v>
      </c>
      <c r="F956" s="17"/>
      <c r="G956" s="17">
        <v>0.12920307157149999</v>
      </c>
      <c r="H956" s="17">
        <v>0.136952606407518</v>
      </c>
      <c r="I956" s="17">
        <v>0.136550275436149</v>
      </c>
      <c r="J956" s="17">
        <v>0.137251998373696</v>
      </c>
      <c r="K956" s="17">
        <v>0.133793334259699</v>
      </c>
      <c r="L956" s="17">
        <v>0.13729158670156999</v>
      </c>
      <c r="M956" s="17"/>
      <c r="N956" s="17">
        <v>0.13914099172652</v>
      </c>
      <c r="O956" s="17">
        <v>0.14806901358383301</v>
      </c>
      <c r="P956" s="17">
        <v>0.123050172803048</v>
      </c>
      <c r="Q956" s="17">
        <v>0.128682489852532</v>
      </c>
      <c r="R956" s="17"/>
      <c r="S956" s="17">
        <v>0.155572666264926</v>
      </c>
      <c r="T956" s="17">
        <v>0.13680022393496</v>
      </c>
      <c r="U956" s="17">
        <v>0.145817345677618</v>
      </c>
      <c r="V956" s="17">
        <v>0.131891627758461</v>
      </c>
      <c r="W956" s="17">
        <v>0.13605379284472499</v>
      </c>
      <c r="X956" s="17">
        <v>8.4572321604763995E-2</v>
      </c>
      <c r="Y956" s="17">
        <v>0.12726932895787399</v>
      </c>
      <c r="Z956" s="17">
        <v>0.18703184853482599</v>
      </c>
      <c r="AA956" s="17">
        <v>0.135303701432123</v>
      </c>
      <c r="AB956" s="17">
        <v>0.185747109036244</v>
      </c>
      <c r="AC956" s="17">
        <v>7.8631515100875293E-2</v>
      </c>
      <c r="AD956" s="17">
        <v>6.7954477158437804E-2</v>
      </c>
      <c r="AE956" s="17"/>
      <c r="AF956" s="17">
        <v>0.22247231512528501</v>
      </c>
      <c r="AG956" s="17">
        <v>0.119481502514141</v>
      </c>
      <c r="AH956" s="17">
        <v>0.157566758428308</v>
      </c>
      <c r="AI956" s="17">
        <v>0.122956756035475</v>
      </c>
      <c r="AJ956" s="17">
        <v>0.16201792017151301</v>
      </c>
      <c r="AK956" s="17">
        <v>0.120848718971694</v>
      </c>
      <c r="AL956" s="17">
        <v>0.107334612775715</v>
      </c>
      <c r="AM956" s="17">
        <v>0.12800965703762099</v>
      </c>
      <c r="AN956" s="17">
        <v>0.109970534551453</v>
      </c>
      <c r="AO956" s="17">
        <v>0.16389022256751801</v>
      </c>
      <c r="AP956" s="17">
        <v>0.13112395707711499</v>
      </c>
      <c r="AQ956" s="17">
        <v>0.15382309330879401</v>
      </c>
      <c r="AR956" s="17">
        <v>0.15665068752139799</v>
      </c>
      <c r="AS956" s="17">
        <v>0.151338821862641</v>
      </c>
      <c r="AT956" s="17">
        <v>0.14319038837776599</v>
      </c>
      <c r="AU956" s="17">
        <v>0.16823896274449801</v>
      </c>
      <c r="AV956" s="17"/>
      <c r="AW956" s="17">
        <v>0.13293694135779299</v>
      </c>
      <c r="AX956" s="17">
        <v>0.139001359664676</v>
      </c>
      <c r="AY956" s="17"/>
      <c r="AZ956" s="17">
        <v>0.15004217370824899</v>
      </c>
      <c r="BA956" s="17">
        <v>0.132234358095938</v>
      </c>
      <c r="BB956" s="17"/>
      <c r="BC956" s="17">
        <v>0.14649902453674701</v>
      </c>
      <c r="BD956" s="17">
        <v>0.12706812098260201</v>
      </c>
      <c r="BE956" s="17"/>
      <c r="BF956" s="17">
        <v>0.16949965261754801</v>
      </c>
      <c r="BG956" s="17">
        <v>0.13274418765812199</v>
      </c>
      <c r="BH956" s="17"/>
      <c r="BI956" s="17">
        <v>0.123235046190386</v>
      </c>
      <c r="BJ956" s="17">
        <v>0.15548181313773601</v>
      </c>
      <c r="BK956" s="17">
        <v>0.123578857190926</v>
      </c>
      <c r="BL956" s="17">
        <v>8.8534660394497602E-2</v>
      </c>
      <c r="BM956" s="17">
        <v>0.19692417808373699</v>
      </c>
      <c r="BN956" s="17"/>
      <c r="BO956" s="17">
        <v>0.16281864033371701</v>
      </c>
      <c r="BP956" s="17">
        <v>0.13980803060938299</v>
      </c>
      <c r="BQ956" s="17">
        <v>0.148389673939606</v>
      </c>
      <c r="BR956" s="17">
        <v>0.10670358771923701</v>
      </c>
      <c r="BS956" s="17">
        <v>0.17731105266382399</v>
      </c>
      <c r="BT956" s="17">
        <v>0.102540377126547</v>
      </c>
      <c r="BU956" s="17"/>
      <c r="BV956" s="17">
        <v>0.16063520698210901</v>
      </c>
      <c r="BW956" s="17">
        <v>0.145923661578958</v>
      </c>
      <c r="BX956" s="17"/>
      <c r="BY956" s="17">
        <v>0.10366891173229301</v>
      </c>
      <c r="BZ956" s="17"/>
      <c r="CA956" s="17">
        <v>0.13295423854102401</v>
      </c>
      <c r="CB956" s="17"/>
      <c r="CC956" s="17">
        <v>0.146686163850029</v>
      </c>
    </row>
    <row r="957" spans="2:81" x14ac:dyDescent="0.3">
      <c r="B957" t="s">
        <v>381</v>
      </c>
      <c r="C957" s="17">
        <v>0.102270041452315</v>
      </c>
      <c r="D957" s="17">
        <v>0.122504905653134</v>
      </c>
      <c r="E957" s="17">
        <v>8.29157901827835E-2</v>
      </c>
      <c r="F957" s="17"/>
      <c r="G957" s="17">
        <v>0.16683501644577101</v>
      </c>
      <c r="H957" s="17">
        <v>0.14791250674249401</v>
      </c>
      <c r="I957" s="17">
        <v>0.105167414293535</v>
      </c>
      <c r="J957" s="17">
        <v>7.5541263341022694E-2</v>
      </c>
      <c r="K957" s="17">
        <v>9.1107586800064005E-2</v>
      </c>
      <c r="L957" s="17">
        <v>4.8868455679120897E-2</v>
      </c>
      <c r="M957" s="17"/>
      <c r="N957" s="17">
        <v>0.10894989250249799</v>
      </c>
      <c r="O957" s="17">
        <v>0.104272540049085</v>
      </c>
      <c r="P957" s="17">
        <v>0.11510933834301899</v>
      </c>
      <c r="Q957" s="17">
        <v>8.2489301474844401E-2</v>
      </c>
      <c r="R957" s="17"/>
      <c r="S957" s="17">
        <v>0.10833857016675701</v>
      </c>
      <c r="T957" s="17">
        <v>9.0306913579265194E-2</v>
      </c>
      <c r="U957" s="17">
        <v>8.1878760955658894E-2</v>
      </c>
      <c r="V957" s="17">
        <v>4.8903953549858901E-2</v>
      </c>
      <c r="W957" s="17">
        <v>8.1923067057230695E-2</v>
      </c>
      <c r="X957" s="17">
        <v>0.123951092804595</v>
      </c>
      <c r="Y957" s="17">
        <v>0.136004944746134</v>
      </c>
      <c r="Z957" s="17">
        <v>6.5598078267468607E-2</v>
      </c>
      <c r="AA957" s="17">
        <v>0.13189934747276</v>
      </c>
      <c r="AB957" s="17">
        <v>0.112527379570767</v>
      </c>
      <c r="AC957" s="17">
        <v>7.3114598445415901E-2</v>
      </c>
      <c r="AD957" s="17">
        <v>0.19054838556446499</v>
      </c>
      <c r="AE957" s="17"/>
      <c r="AF957" s="17">
        <v>0</v>
      </c>
      <c r="AG957" s="17">
        <v>0.105667663132357</v>
      </c>
      <c r="AH957" s="17">
        <v>0.12148939341189401</v>
      </c>
      <c r="AI957" s="17">
        <v>4.64376161054596E-2</v>
      </c>
      <c r="AJ957" s="17">
        <v>6.5597302813805602E-2</v>
      </c>
      <c r="AK957" s="17">
        <v>0.110728508965379</v>
      </c>
      <c r="AL957" s="17">
        <v>8.9858718021979603E-2</v>
      </c>
      <c r="AM957" s="17">
        <v>5.64115360951922E-2</v>
      </c>
      <c r="AN957" s="17">
        <v>0.138175731376217</v>
      </c>
      <c r="AO957" s="17">
        <v>0.15216278614251499</v>
      </c>
      <c r="AP957" s="17">
        <v>0.12749998501015999</v>
      </c>
      <c r="AQ957" s="17">
        <v>0.16182923671996199</v>
      </c>
      <c r="AR957" s="17">
        <v>0.123457077741982</v>
      </c>
      <c r="AS957" s="17">
        <v>0.18501758946126601</v>
      </c>
      <c r="AT957" s="17">
        <v>1.58725249939984E-2</v>
      </c>
      <c r="AU957" s="17">
        <v>0.10790281814342199</v>
      </c>
      <c r="AV957" s="17"/>
      <c r="AW957" s="17">
        <v>9.63693273426032E-2</v>
      </c>
      <c r="AX957" s="17">
        <v>0.109126273101961</v>
      </c>
      <c r="AY957" s="17"/>
      <c r="AZ957" s="17">
        <v>8.4347727159248403E-2</v>
      </c>
      <c r="BA957" s="17">
        <v>0.10626171132222299</v>
      </c>
      <c r="BB957" s="17"/>
      <c r="BC957" s="17">
        <v>0.103184022138725</v>
      </c>
      <c r="BD957" s="17">
        <v>0.100912921399351</v>
      </c>
      <c r="BE957" s="17"/>
      <c r="BF957" s="17">
        <v>6.8323802067759801E-2</v>
      </c>
      <c r="BG957" s="17">
        <v>0.10499788268421199</v>
      </c>
      <c r="BH957" s="17"/>
      <c r="BI957" s="17">
        <v>6.8827877666948603E-2</v>
      </c>
      <c r="BJ957" s="17">
        <v>0.12681136629232401</v>
      </c>
      <c r="BK957" s="17">
        <v>0.12860423228442899</v>
      </c>
      <c r="BL957" s="17">
        <v>0.115210610817454</v>
      </c>
      <c r="BM957" s="17">
        <v>0.117285569283421</v>
      </c>
      <c r="BN957" s="17"/>
      <c r="BO957" s="17">
        <v>0.119627445773043</v>
      </c>
      <c r="BP957" s="17">
        <v>9.4182816992556498E-2</v>
      </c>
      <c r="BQ957" s="17">
        <v>0.123975957198247</v>
      </c>
      <c r="BR957" s="17">
        <v>0.103767132179821</v>
      </c>
      <c r="BS957" s="17">
        <v>0.112541295638881</v>
      </c>
      <c r="BT957" s="17">
        <v>6.3340018405909804E-2</v>
      </c>
      <c r="BU957" s="17"/>
      <c r="BV957" s="17">
        <v>0.12153017814481</v>
      </c>
      <c r="BW957" s="17">
        <v>0.13660654171434</v>
      </c>
      <c r="BX957" s="17"/>
      <c r="BY957" s="17">
        <v>0.17818310155702299</v>
      </c>
      <c r="BZ957" s="17"/>
      <c r="CA957" s="17">
        <v>0.10443142290622801</v>
      </c>
      <c r="CB957" s="17"/>
      <c r="CC957" s="17">
        <v>0.116887054245668</v>
      </c>
    </row>
    <row r="958" spans="2:81" x14ac:dyDescent="0.3">
      <c r="B958" t="s">
        <v>382</v>
      </c>
      <c r="C958" s="17">
        <v>9.2655256713467707E-2</v>
      </c>
      <c r="D958" s="17">
        <v>9.5642095369777497E-2</v>
      </c>
      <c r="E958" s="17">
        <v>9.0104314158272802E-2</v>
      </c>
      <c r="F958" s="17"/>
      <c r="G958" s="17">
        <v>0.118939699884337</v>
      </c>
      <c r="H958" s="17">
        <v>0.12320547338101499</v>
      </c>
      <c r="I958" s="17">
        <v>8.9273978513072005E-2</v>
      </c>
      <c r="J958" s="17">
        <v>7.6165068116799503E-2</v>
      </c>
      <c r="K958" s="17">
        <v>8.7207638049006997E-2</v>
      </c>
      <c r="L958" s="17">
        <v>7.0034079711548694E-2</v>
      </c>
      <c r="M958" s="17"/>
      <c r="N958" s="17">
        <v>0.122735260101791</v>
      </c>
      <c r="O958" s="17">
        <v>7.9748721053019098E-2</v>
      </c>
      <c r="P958" s="17">
        <v>8.9181943956575999E-2</v>
      </c>
      <c r="Q958" s="17">
        <v>7.7392532067997399E-2</v>
      </c>
      <c r="R958" s="17"/>
      <c r="S958" s="17">
        <v>9.6121173397093598E-2</v>
      </c>
      <c r="T958" s="17">
        <v>8.2766848612796096E-2</v>
      </c>
      <c r="U958" s="17">
        <v>0.11283077599609601</v>
      </c>
      <c r="V958" s="17">
        <v>8.9407448403332104E-2</v>
      </c>
      <c r="W958" s="17">
        <v>0.10485304687296</v>
      </c>
      <c r="X958" s="17">
        <v>8.8975509454774906E-2</v>
      </c>
      <c r="Y958" s="17">
        <v>6.6904802401518901E-2</v>
      </c>
      <c r="Z958" s="17">
        <v>0.145923104846232</v>
      </c>
      <c r="AA958" s="17">
        <v>0.122435956503612</v>
      </c>
      <c r="AB958" s="17">
        <v>9.7784315592752705E-2</v>
      </c>
      <c r="AC958" s="17">
        <v>2.6398189893437798E-2</v>
      </c>
      <c r="AD958" s="17">
        <v>4.10751236894819E-2</v>
      </c>
      <c r="AE958" s="17"/>
      <c r="AF958" s="17">
        <v>0</v>
      </c>
      <c r="AG958" s="17">
        <v>0.103031910184695</v>
      </c>
      <c r="AH958" s="17">
        <v>6.0556493967246598E-2</v>
      </c>
      <c r="AI958" s="17">
        <v>0.101508673597159</v>
      </c>
      <c r="AJ958" s="17">
        <v>0.11400674650742</v>
      </c>
      <c r="AK958" s="17">
        <v>0.10759632129261699</v>
      </c>
      <c r="AL958" s="17">
        <v>8.6916439705484294E-2</v>
      </c>
      <c r="AM958" s="17">
        <v>5.9519407592648302E-2</v>
      </c>
      <c r="AN958" s="17">
        <v>6.4720803711452599E-2</v>
      </c>
      <c r="AO958" s="17">
        <v>8.4996870109679795E-2</v>
      </c>
      <c r="AP958" s="17">
        <v>0.120491986918264</v>
      </c>
      <c r="AQ958" s="17">
        <v>8.8552810769973594E-2</v>
      </c>
      <c r="AR958" s="17">
        <v>0.129972121443549</v>
      </c>
      <c r="AS958" s="17">
        <v>8.3945683722143297E-2</v>
      </c>
      <c r="AT958" s="17">
        <v>1.4032919007719099E-2</v>
      </c>
      <c r="AU958" s="17">
        <v>0.18363385402024299</v>
      </c>
      <c r="AV958" s="17"/>
      <c r="AW958" s="17">
        <v>0.103211254143192</v>
      </c>
      <c r="AX958" s="17">
        <v>7.6928090668099303E-2</v>
      </c>
      <c r="AY958" s="17"/>
      <c r="AZ958" s="17">
        <v>9.1317739340508602E-2</v>
      </c>
      <c r="BA958" s="17">
        <v>9.2953149480596797E-2</v>
      </c>
      <c r="BB958" s="17"/>
      <c r="BC958" s="17">
        <v>9.2157684677236104E-2</v>
      </c>
      <c r="BD958" s="17">
        <v>9.0368924090087399E-2</v>
      </c>
      <c r="BE958" s="17"/>
      <c r="BF958" s="17">
        <v>0.119299605116305</v>
      </c>
      <c r="BG958" s="17">
        <v>9.0514178541393001E-2</v>
      </c>
      <c r="BH958" s="17"/>
      <c r="BI958" s="17">
        <v>8.7152385327889298E-2</v>
      </c>
      <c r="BJ958" s="17">
        <v>0.105344251300912</v>
      </c>
      <c r="BK958" s="17">
        <v>6.4644836073308204E-2</v>
      </c>
      <c r="BL958" s="17">
        <v>0.14100611174118899</v>
      </c>
      <c r="BM958" s="17">
        <v>3.5128836167464698E-2</v>
      </c>
      <c r="BN958" s="17"/>
      <c r="BO958" s="17">
        <v>0.101532388247453</v>
      </c>
      <c r="BP958" s="17">
        <v>7.1606109415938493E-2</v>
      </c>
      <c r="BQ958" s="17">
        <v>8.5719029658730503E-2</v>
      </c>
      <c r="BR958" s="17">
        <v>0.154361727317194</v>
      </c>
      <c r="BS958" s="17">
        <v>5.9523759504261101E-2</v>
      </c>
      <c r="BT958" s="17">
        <v>3.9439626927952103E-2</v>
      </c>
      <c r="BU958" s="17"/>
      <c r="BV958" s="17">
        <v>0.107580339119475</v>
      </c>
      <c r="BW958" s="17">
        <v>0.10119691327203401</v>
      </c>
      <c r="BX958" s="17"/>
      <c r="BY958" s="17">
        <v>0.13932432401914599</v>
      </c>
      <c r="BZ958" s="17"/>
      <c r="CA958" s="17">
        <v>0.12583728239304401</v>
      </c>
      <c r="CB958" s="17"/>
      <c r="CC958" s="17">
        <v>9.8134405970157296E-2</v>
      </c>
    </row>
    <row r="959" spans="2:81" x14ac:dyDescent="0.3">
      <c r="B959" t="s">
        <v>383</v>
      </c>
      <c r="C959" s="17">
        <v>9.2461723129118198E-2</v>
      </c>
      <c r="D959" s="17">
        <v>8.9585104231565002E-2</v>
      </c>
      <c r="E959" s="17">
        <v>9.4751870746538194E-2</v>
      </c>
      <c r="F959" s="17"/>
      <c r="G959" s="17">
        <v>0.14183678267937599</v>
      </c>
      <c r="H959" s="17">
        <v>8.5743378460804501E-2</v>
      </c>
      <c r="I959" s="17">
        <v>0.12962083645657699</v>
      </c>
      <c r="J959" s="17">
        <v>0.11063381111585301</v>
      </c>
      <c r="K959" s="17">
        <v>4.7449342338852098E-2</v>
      </c>
      <c r="L959" s="17">
        <v>5.0287018025187299E-2</v>
      </c>
      <c r="M959" s="17"/>
      <c r="N959" s="17">
        <v>9.6407495353566797E-2</v>
      </c>
      <c r="O959" s="17">
        <v>5.8390840309791303E-2</v>
      </c>
      <c r="P959" s="17">
        <v>0.10925789578297899</v>
      </c>
      <c r="Q959" s="17">
        <v>0.10958547956180401</v>
      </c>
      <c r="R959" s="17"/>
      <c r="S959" s="17">
        <v>0.117092793216461</v>
      </c>
      <c r="T959" s="17">
        <v>7.5775183725762502E-2</v>
      </c>
      <c r="U959" s="17">
        <v>6.2787042976219995E-2</v>
      </c>
      <c r="V959" s="17">
        <v>0.102348586508581</v>
      </c>
      <c r="W959" s="17">
        <v>7.7854290160894402E-2</v>
      </c>
      <c r="X959" s="17">
        <v>0.11849771241795</v>
      </c>
      <c r="Y959" s="17">
        <v>0.108699379468924</v>
      </c>
      <c r="Z959" s="17">
        <v>0.11568914662836199</v>
      </c>
      <c r="AA959" s="17">
        <v>9.4509647074628902E-2</v>
      </c>
      <c r="AB959" s="17">
        <v>6.0688482621816101E-2</v>
      </c>
      <c r="AC959" s="17">
        <v>9.46414210187735E-2</v>
      </c>
      <c r="AD959" s="17">
        <v>6.5175470307275093E-2</v>
      </c>
      <c r="AE959" s="17"/>
      <c r="AF959" s="17">
        <v>0.103767187117801</v>
      </c>
      <c r="AG959" s="17">
        <v>9.7280600738695294E-2</v>
      </c>
      <c r="AH959" s="17">
        <v>9.0623530210842407E-2</v>
      </c>
      <c r="AI959" s="17">
        <v>3.4355893963327999E-2</v>
      </c>
      <c r="AJ959" s="17">
        <v>0.13538546045764299</v>
      </c>
      <c r="AK959" s="17">
        <v>0.112230531730101</v>
      </c>
      <c r="AL959" s="17">
        <v>0.109963957996374</v>
      </c>
      <c r="AM959" s="17">
        <v>6.5180181328954298E-2</v>
      </c>
      <c r="AN959" s="17">
        <v>0.11715326991152</v>
      </c>
      <c r="AO959" s="17">
        <v>9.1347212098282907E-2</v>
      </c>
      <c r="AP959" s="17">
        <v>0.10543634555333301</v>
      </c>
      <c r="AQ959" s="17">
        <v>5.2284951762323097E-2</v>
      </c>
      <c r="AR959" s="17">
        <v>8.6069278488326795E-2</v>
      </c>
      <c r="AS959" s="17">
        <v>6.1470516521188699E-2</v>
      </c>
      <c r="AT959" s="17">
        <v>8.3041565512558799E-2</v>
      </c>
      <c r="AU959" s="17">
        <v>7.7168758365069895E-2</v>
      </c>
      <c r="AV959" s="17"/>
      <c r="AW959" s="17">
        <v>9.3455126181967704E-2</v>
      </c>
      <c r="AX959" s="17">
        <v>9.0456883230241397E-2</v>
      </c>
      <c r="AY959" s="17"/>
      <c r="AZ959" s="17">
        <v>8.6524661599805999E-2</v>
      </c>
      <c r="BA959" s="17">
        <v>9.3784029458246196E-2</v>
      </c>
      <c r="BB959" s="17"/>
      <c r="BC959" s="17">
        <v>0.11173395475251501</v>
      </c>
      <c r="BD959" s="17">
        <v>7.7643401229562106E-2</v>
      </c>
      <c r="BE959" s="17"/>
      <c r="BF959" s="17">
        <v>0.123119535823566</v>
      </c>
      <c r="BG959" s="17">
        <v>8.9998132255316096E-2</v>
      </c>
      <c r="BH959" s="17"/>
      <c r="BI959" s="17">
        <v>7.8679690108657496E-2</v>
      </c>
      <c r="BJ959" s="17">
        <v>0.103583516238467</v>
      </c>
      <c r="BK959" s="17">
        <v>0.11575398040757499</v>
      </c>
      <c r="BL959" s="17">
        <v>5.93696683308945E-2</v>
      </c>
      <c r="BM959" s="17">
        <v>0.136403537831571</v>
      </c>
      <c r="BN959" s="17"/>
      <c r="BO959" s="17">
        <v>0.12534093871642901</v>
      </c>
      <c r="BP959" s="17">
        <v>7.7902279968992696E-2</v>
      </c>
      <c r="BQ959" s="17">
        <v>9.5513195743614304E-2</v>
      </c>
      <c r="BR959" s="17">
        <v>6.4685610341107994E-2</v>
      </c>
      <c r="BS959" s="17">
        <v>0.14138700016851</v>
      </c>
      <c r="BT959" s="17">
        <v>8.0580464118744893E-2</v>
      </c>
      <c r="BU959" s="17"/>
      <c r="BV959" s="17">
        <v>0.11364726831048901</v>
      </c>
      <c r="BW959" s="17">
        <v>8.4917978447407699E-2</v>
      </c>
      <c r="BX959" s="17"/>
      <c r="BY959" s="17">
        <v>0.116259873615241</v>
      </c>
      <c r="BZ959" s="17"/>
      <c r="CA959" s="17">
        <v>9.9761204741745602E-2</v>
      </c>
      <c r="CB959" s="17"/>
      <c r="CC959" s="17">
        <v>8.1077324625833197E-2</v>
      </c>
    </row>
    <row r="960" spans="2:81" x14ac:dyDescent="0.3">
      <c r="B960" t="s">
        <v>384</v>
      </c>
      <c r="C960" s="17">
        <v>8.9231709349080895E-2</v>
      </c>
      <c r="D960" s="17">
        <v>0.10192814760601999</v>
      </c>
      <c r="E960" s="17">
        <v>7.7186664599493596E-2</v>
      </c>
      <c r="F960" s="17"/>
      <c r="G960" s="17">
        <v>0.12176243151883701</v>
      </c>
      <c r="H960" s="17">
        <v>0.122065177534205</v>
      </c>
      <c r="I960" s="17">
        <v>8.5339351257852497E-2</v>
      </c>
      <c r="J960" s="17">
        <v>0.100347262134397</v>
      </c>
      <c r="K960" s="17">
        <v>7.0023533691252804E-2</v>
      </c>
      <c r="L960" s="17">
        <v>4.7854438122856599E-2</v>
      </c>
      <c r="M960" s="17"/>
      <c r="N960" s="17">
        <v>0.105642462482056</v>
      </c>
      <c r="O960" s="17">
        <v>8.25667685373912E-2</v>
      </c>
      <c r="P960" s="17">
        <v>8.7690398612463805E-2</v>
      </c>
      <c r="Q960" s="17">
        <v>7.8150139423323994E-2</v>
      </c>
      <c r="R960" s="17"/>
      <c r="S960" s="17">
        <v>0.12606853244329499</v>
      </c>
      <c r="T960" s="17">
        <v>5.6296682883903999E-2</v>
      </c>
      <c r="U960" s="17">
        <v>6.0320280526959501E-2</v>
      </c>
      <c r="V960" s="17">
        <v>8.04213998231154E-2</v>
      </c>
      <c r="W960" s="17">
        <v>0.12230739029419101</v>
      </c>
      <c r="X960" s="17">
        <v>0.11205625171813299</v>
      </c>
      <c r="Y960" s="17">
        <v>9.4738377867271198E-2</v>
      </c>
      <c r="Z960" s="17">
        <v>7.0722109948724896E-2</v>
      </c>
      <c r="AA960" s="17">
        <v>7.8652630088927103E-2</v>
      </c>
      <c r="AB960" s="17">
        <v>9.1063000490769305E-2</v>
      </c>
      <c r="AC960" s="17">
        <v>0.114983067007289</v>
      </c>
      <c r="AD960" s="17">
        <v>1.8543785371730601E-2</v>
      </c>
      <c r="AE960" s="17"/>
      <c r="AF960" s="17">
        <v>0.114933986236054</v>
      </c>
      <c r="AG960" s="17">
        <v>0.135284435688757</v>
      </c>
      <c r="AH960" s="17">
        <v>4.9099441756037497E-2</v>
      </c>
      <c r="AI960" s="17">
        <v>6.76341197154115E-2</v>
      </c>
      <c r="AJ960" s="17">
        <v>0.14006527628909801</v>
      </c>
      <c r="AK960" s="17">
        <v>9.4187090738331106E-2</v>
      </c>
      <c r="AL960" s="17">
        <v>5.4861741668210902E-2</v>
      </c>
      <c r="AM960" s="17">
        <v>8.2696160430655197E-2</v>
      </c>
      <c r="AN960" s="17">
        <v>9.8224671257315099E-2</v>
      </c>
      <c r="AO960" s="17">
        <v>2.4403454881365201E-2</v>
      </c>
      <c r="AP960" s="17">
        <v>6.3083671992355206E-2</v>
      </c>
      <c r="AQ960" s="17">
        <v>7.2478435734161295E-2</v>
      </c>
      <c r="AR960" s="17">
        <v>0.108826718486439</v>
      </c>
      <c r="AS960" s="17">
        <v>0.10710920711801</v>
      </c>
      <c r="AT960" s="17">
        <v>9.8242849710592203E-2</v>
      </c>
      <c r="AU960" s="17">
        <v>0.19829233725548301</v>
      </c>
      <c r="AV960" s="17"/>
      <c r="AW960" s="17">
        <v>8.2646941089597303E-2</v>
      </c>
      <c r="AX960" s="17">
        <v>9.8392139532158904E-2</v>
      </c>
      <c r="AY960" s="17"/>
      <c r="AZ960" s="17">
        <v>8.5016113615890496E-2</v>
      </c>
      <c r="BA960" s="17">
        <v>9.0170609660543202E-2</v>
      </c>
      <c r="BB960" s="17"/>
      <c r="BC960" s="17">
        <v>0.102121957273749</v>
      </c>
      <c r="BD960" s="17">
        <v>7.8157961428869799E-2</v>
      </c>
      <c r="BE960" s="17"/>
      <c r="BF960" s="17">
        <v>0.10778257441902001</v>
      </c>
      <c r="BG960" s="17">
        <v>8.7741004766111297E-2</v>
      </c>
      <c r="BH960" s="17"/>
      <c r="BI960" s="17">
        <v>8.4612613460350303E-2</v>
      </c>
      <c r="BJ960" s="17">
        <v>0.11420525531211601</v>
      </c>
      <c r="BK960" s="17">
        <v>8.5072574400594306E-2</v>
      </c>
      <c r="BL960" s="17">
        <v>7.0762885087180705E-2</v>
      </c>
      <c r="BM960" s="17">
        <v>7.47487906415958E-2</v>
      </c>
      <c r="BN960" s="17"/>
      <c r="BO960" s="17">
        <v>0.12907505437028599</v>
      </c>
      <c r="BP960" s="17">
        <v>9.9566890084250806E-2</v>
      </c>
      <c r="BQ960" s="17">
        <v>0.10611143153199599</v>
      </c>
      <c r="BR960" s="17">
        <v>5.4171766003498198E-2</v>
      </c>
      <c r="BS960" s="17">
        <v>8.4496692243684904E-2</v>
      </c>
      <c r="BT960" s="17">
        <v>7.3309042304364205E-2</v>
      </c>
      <c r="BU960" s="17"/>
      <c r="BV960" s="17">
        <v>0.126718842410557</v>
      </c>
      <c r="BW960" s="17">
        <v>9.0995936241448597E-2</v>
      </c>
      <c r="BX960" s="17"/>
      <c r="BY960" s="17">
        <v>0.12767560796070301</v>
      </c>
      <c r="BZ960" s="17"/>
      <c r="CA960" s="17">
        <v>0.14399968344428399</v>
      </c>
      <c r="CB960" s="17"/>
      <c r="CC960" s="17">
        <v>0.125184327811797</v>
      </c>
    </row>
    <row r="961" spans="2:81" x14ac:dyDescent="0.3">
      <c r="B961" t="s">
        <v>385</v>
      </c>
      <c r="C961" s="17">
        <v>8.7663152510870299E-2</v>
      </c>
      <c r="D961" s="17">
        <v>0.108490149432795</v>
      </c>
      <c r="E961" s="17">
        <v>6.7673121342224501E-2</v>
      </c>
      <c r="F961" s="17"/>
      <c r="G961" s="17">
        <v>0.129562670821735</v>
      </c>
      <c r="H961" s="17">
        <v>9.8479167385346206E-2</v>
      </c>
      <c r="I961" s="17">
        <v>0.117853242751724</v>
      </c>
      <c r="J961" s="17">
        <v>8.2359795253193605E-2</v>
      </c>
      <c r="K961" s="17">
        <v>5.3457190601125297E-2</v>
      </c>
      <c r="L961" s="17">
        <v>5.3656038377918297E-2</v>
      </c>
      <c r="M961" s="17"/>
      <c r="N961" s="17">
        <v>8.21813635568302E-2</v>
      </c>
      <c r="O961" s="17">
        <v>8.5757715093532499E-2</v>
      </c>
      <c r="P961" s="17">
        <v>0.103125992320177</v>
      </c>
      <c r="Q961" s="17">
        <v>8.2653015283668196E-2</v>
      </c>
      <c r="R961" s="17"/>
      <c r="S961" s="17">
        <v>9.7001662495100505E-2</v>
      </c>
      <c r="T961" s="17">
        <v>7.69302283888985E-2</v>
      </c>
      <c r="U961" s="17">
        <v>9.0630180027930302E-2</v>
      </c>
      <c r="V961" s="17">
        <v>8.0431067547494503E-2</v>
      </c>
      <c r="W961" s="17">
        <v>7.3182524456624307E-2</v>
      </c>
      <c r="X961" s="17">
        <v>0.111820360877546</v>
      </c>
      <c r="Y961" s="17">
        <v>7.2743096636968804E-2</v>
      </c>
      <c r="Z961" s="17">
        <v>5.7374216379276102E-2</v>
      </c>
      <c r="AA961" s="17">
        <v>9.1374831893956093E-2</v>
      </c>
      <c r="AB961" s="17">
        <v>9.0587438168427903E-2</v>
      </c>
      <c r="AC961" s="17">
        <v>0.110317154897578</v>
      </c>
      <c r="AD961" s="17">
        <v>8.5558009013866093E-2</v>
      </c>
      <c r="AE961" s="17"/>
      <c r="AF961" s="17">
        <v>0</v>
      </c>
      <c r="AG961" s="17">
        <v>0.10742513571401301</v>
      </c>
      <c r="AH961" s="17">
        <v>9.04044746184096E-2</v>
      </c>
      <c r="AI961" s="17">
        <v>7.6186850076983698E-2</v>
      </c>
      <c r="AJ961" s="17">
        <v>0.118810153257158</v>
      </c>
      <c r="AK961" s="17">
        <v>8.1731022857573304E-2</v>
      </c>
      <c r="AL961" s="17">
        <v>8.7555418744994201E-2</v>
      </c>
      <c r="AM961" s="17">
        <v>6.3984485907533806E-2</v>
      </c>
      <c r="AN961" s="17">
        <v>9.6789581207394101E-2</v>
      </c>
      <c r="AO961" s="17">
        <v>9.1356177835392099E-2</v>
      </c>
      <c r="AP961" s="17">
        <v>0.100673712526543</v>
      </c>
      <c r="AQ961" s="17">
        <v>6.5579108899843405E-2</v>
      </c>
      <c r="AR961" s="17">
        <v>8.1646218389070602E-2</v>
      </c>
      <c r="AS961" s="17">
        <v>0.162232204534802</v>
      </c>
      <c r="AT961" s="17">
        <v>0.12659786949181301</v>
      </c>
      <c r="AU961" s="17">
        <v>5.4607144844172097E-2</v>
      </c>
      <c r="AV961" s="17"/>
      <c r="AW961" s="17">
        <v>9.4745856590810903E-2</v>
      </c>
      <c r="AX961" s="17">
        <v>7.8004431994262505E-2</v>
      </c>
      <c r="AY961" s="17"/>
      <c r="AZ961" s="17">
        <v>7.8744273879824606E-2</v>
      </c>
      <c r="BA961" s="17">
        <v>8.9649571146474705E-2</v>
      </c>
      <c r="BB961" s="17"/>
      <c r="BC961" s="17">
        <v>9.3790983347235499E-2</v>
      </c>
      <c r="BD961" s="17">
        <v>8.3173639369669095E-2</v>
      </c>
      <c r="BE961" s="17"/>
      <c r="BF961" s="17">
        <v>0.12048624870802201</v>
      </c>
      <c r="BG961" s="17">
        <v>8.5025564466114603E-2</v>
      </c>
      <c r="BH961" s="17"/>
      <c r="BI961" s="17">
        <v>8.6372806253292703E-2</v>
      </c>
      <c r="BJ961" s="17">
        <v>9.8953331078007203E-2</v>
      </c>
      <c r="BK961" s="17">
        <v>0.108717231462285</v>
      </c>
      <c r="BL961" s="17">
        <v>0.103218920578516</v>
      </c>
      <c r="BM961" s="17">
        <v>6.8487959625856604E-2</v>
      </c>
      <c r="BN961" s="17"/>
      <c r="BO961" s="17">
        <v>9.4919395743322199E-2</v>
      </c>
      <c r="BP961" s="17">
        <v>8.5081471184439997E-2</v>
      </c>
      <c r="BQ961" s="17">
        <v>0.11430744831407801</v>
      </c>
      <c r="BR961" s="17">
        <v>9.5708144060171196E-2</v>
      </c>
      <c r="BS961" s="17">
        <v>9.8396947580523905E-2</v>
      </c>
      <c r="BT961" s="17">
        <v>5.1336213917462098E-2</v>
      </c>
      <c r="BU961" s="17"/>
      <c r="BV961" s="17">
        <v>9.6445639778308001E-2</v>
      </c>
      <c r="BW961" s="17">
        <v>0.103604420094098</v>
      </c>
      <c r="BX961" s="17"/>
      <c r="BY961" s="17">
        <v>0.104797267145275</v>
      </c>
      <c r="BZ961" s="17"/>
      <c r="CA961" s="17">
        <v>0.11430704937401</v>
      </c>
      <c r="CB961" s="17"/>
      <c r="CC961" s="17">
        <v>9.6045119618920205E-2</v>
      </c>
    </row>
    <row r="962" spans="2:81" x14ac:dyDescent="0.3">
      <c r="B962" t="s">
        <v>386</v>
      </c>
      <c r="C962" s="17">
        <v>8.0921309268983804E-2</v>
      </c>
      <c r="D962" s="17">
        <v>8.2329563831417499E-2</v>
      </c>
      <c r="E962" s="17">
        <v>7.9865438823476201E-2</v>
      </c>
      <c r="F962" s="17"/>
      <c r="G962" s="17">
        <v>9.3498101182504706E-2</v>
      </c>
      <c r="H962" s="17">
        <v>8.5812150183576005E-2</v>
      </c>
      <c r="I962" s="17">
        <v>0.12088895301250401</v>
      </c>
      <c r="J962" s="17">
        <v>7.1418535593205601E-2</v>
      </c>
      <c r="K962" s="17">
        <v>4.8420441244049199E-2</v>
      </c>
      <c r="L962" s="17">
        <v>6.5640446898335994E-2</v>
      </c>
      <c r="M962" s="17"/>
      <c r="N962" s="17">
        <v>6.7590888038402797E-2</v>
      </c>
      <c r="O962" s="17">
        <v>6.1709325650809999E-2</v>
      </c>
      <c r="P962" s="17">
        <v>9.9007630729213106E-2</v>
      </c>
      <c r="Q962" s="17">
        <v>9.7660013964503106E-2</v>
      </c>
      <c r="R962" s="17"/>
      <c r="S962" s="17">
        <v>8.2333482767134605E-2</v>
      </c>
      <c r="T962" s="17">
        <v>9.4955665753668803E-2</v>
      </c>
      <c r="U962" s="17">
        <v>7.2362295192021406E-2</v>
      </c>
      <c r="V962" s="17">
        <v>7.5688517487157006E-2</v>
      </c>
      <c r="W962" s="17">
        <v>6.78331751361229E-2</v>
      </c>
      <c r="X962" s="17">
        <v>9.1908109364704907E-2</v>
      </c>
      <c r="Y962" s="17">
        <v>0.13485028335563301</v>
      </c>
      <c r="Z962" s="17">
        <v>0.106696255907707</v>
      </c>
      <c r="AA962" s="17">
        <v>6.4605630524232696E-2</v>
      </c>
      <c r="AB962" s="17">
        <v>4.5948609068652099E-2</v>
      </c>
      <c r="AC962" s="17">
        <v>4.1920971720456397E-2</v>
      </c>
      <c r="AD962" s="17">
        <v>0.100923982392728</v>
      </c>
      <c r="AE962" s="17"/>
      <c r="AF962" s="17">
        <v>0.23640643129772801</v>
      </c>
      <c r="AG962" s="17">
        <v>5.0948266997019598E-2</v>
      </c>
      <c r="AH962" s="17">
        <v>7.2645393990246401E-2</v>
      </c>
      <c r="AI962" s="17">
        <v>6.0836257310006601E-2</v>
      </c>
      <c r="AJ962" s="17">
        <v>8.7796932719165693E-2</v>
      </c>
      <c r="AK962" s="17">
        <v>7.0746362434898097E-2</v>
      </c>
      <c r="AL962" s="17">
        <v>8.6007149678533901E-2</v>
      </c>
      <c r="AM962" s="17">
        <v>0.10908499862974</v>
      </c>
      <c r="AN962" s="17">
        <v>9.20671444888672E-2</v>
      </c>
      <c r="AO962" s="17">
        <v>7.6038933616676102E-2</v>
      </c>
      <c r="AP962" s="17">
        <v>0.106955248552313</v>
      </c>
      <c r="AQ962" s="17">
        <v>7.1606021900297398E-2</v>
      </c>
      <c r="AR962" s="17">
        <v>8.1265072557693205E-2</v>
      </c>
      <c r="AS962" s="17">
        <v>4.3240066728894702E-2</v>
      </c>
      <c r="AT962" s="17">
        <v>5.7249805000116498E-2</v>
      </c>
      <c r="AU962" s="17">
        <v>0.10190896892574799</v>
      </c>
      <c r="AV962" s="17"/>
      <c r="AW962" s="17">
        <v>9.2194945800164504E-2</v>
      </c>
      <c r="AX962" s="17">
        <v>6.5121304327455096E-2</v>
      </c>
      <c r="AY962" s="17"/>
      <c r="AZ962" s="17">
        <v>0.107598996517244</v>
      </c>
      <c r="BA962" s="17">
        <v>7.4979636857352594E-2</v>
      </c>
      <c r="BB962" s="17"/>
      <c r="BC962" s="17">
        <v>9.6988244995728806E-2</v>
      </c>
      <c r="BD962" s="17">
        <v>6.9801525749821805E-2</v>
      </c>
      <c r="BE962" s="17"/>
      <c r="BF962" s="17">
        <v>8.9906807059340496E-2</v>
      </c>
      <c r="BG962" s="17">
        <v>8.0199255462552299E-2</v>
      </c>
      <c r="BH962" s="17"/>
      <c r="BI962" s="17">
        <v>7.4333313024171094E-2</v>
      </c>
      <c r="BJ962" s="17">
        <v>6.8463750552072503E-2</v>
      </c>
      <c r="BK962" s="17">
        <v>0.10283934529562801</v>
      </c>
      <c r="BL962" s="17">
        <v>8.4998674243466896E-2</v>
      </c>
      <c r="BM962" s="17">
        <v>0.105062309635894</v>
      </c>
      <c r="BN962" s="17"/>
      <c r="BO962" s="17">
        <v>6.7566830527577698E-2</v>
      </c>
      <c r="BP962" s="17">
        <v>9.1227125231613901E-2</v>
      </c>
      <c r="BQ962" s="17">
        <v>9.1281429078881302E-2</v>
      </c>
      <c r="BR962" s="17">
        <v>8.7592947254161696E-2</v>
      </c>
      <c r="BS962" s="17">
        <v>0.12795753614213801</v>
      </c>
      <c r="BT962" s="17">
        <v>5.51678312622738E-2</v>
      </c>
      <c r="BU962" s="17"/>
      <c r="BV962" s="17">
        <v>5.82783892365474E-2</v>
      </c>
      <c r="BW962" s="17">
        <v>8.7354840593832903E-2</v>
      </c>
      <c r="BX962" s="17"/>
      <c r="BY962" s="17">
        <v>8.8483293833779494E-2</v>
      </c>
      <c r="BZ962" s="17"/>
      <c r="CA962" s="17">
        <v>8.8071824280911398E-2</v>
      </c>
      <c r="CB962" s="17"/>
      <c r="CC962" s="17">
        <v>7.6569740149406207E-2</v>
      </c>
    </row>
    <row r="963" spans="2:81" x14ac:dyDescent="0.3">
      <c r="B963" t="s">
        <v>92</v>
      </c>
      <c r="C963" s="17">
        <v>7.7806644493446098E-2</v>
      </c>
      <c r="D963" s="17">
        <v>6.4003881584214606E-2</v>
      </c>
      <c r="E963" s="17">
        <v>9.0555283131648096E-2</v>
      </c>
      <c r="F963" s="17"/>
      <c r="G963" s="17">
        <v>7.2634673681108097E-2</v>
      </c>
      <c r="H963" s="17">
        <v>5.6055482083702701E-2</v>
      </c>
      <c r="I963" s="17">
        <v>6.3355236562664397E-2</v>
      </c>
      <c r="J963" s="17">
        <v>9.1434047336783703E-2</v>
      </c>
      <c r="K963" s="17">
        <v>0.108180894422242</v>
      </c>
      <c r="L963" s="17">
        <v>7.9254896570503997E-2</v>
      </c>
      <c r="M963" s="17"/>
      <c r="N963" s="17">
        <v>5.0972395710019998E-2</v>
      </c>
      <c r="O963" s="17">
        <v>7.3737241286058394E-2</v>
      </c>
      <c r="P963" s="17">
        <v>7.5338876160172E-2</v>
      </c>
      <c r="Q963" s="17">
        <v>0.11380864064524999</v>
      </c>
      <c r="R963" s="17"/>
      <c r="S963" s="17">
        <v>8.84395815484465E-2</v>
      </c>
      <c r="T963" s="17">
        <v>6.7499944004721604E-2</v>
      </c>
      <c r="U963" s="17">
        <v>0.11201943592854099</v>
      </c>
      <c r="V963" s="17">
        <v>7.4791320808323403E-2</v>
      </c>
      <c r="W963" s="17">
        <v>6.6187068986443096E-2</v>
      </c>
      <c r="X963" s="17">
        <v>8.1053769024159797E-2</v>
      </c>
      <c r="Y963" s="17">
        <v>5.3257485623962798E-2</v>
      </c>
      <c r="Z963" s="17">
        <v>5.0463881542951998E-2</v>
      </c>
      <c r="AA963" s="17">
        <v>8.5528152529221205E-2</v>
      </c>
      <c r="AB963" s="17">
        <v>7.2054324059458205E-2</v>
      </c>
      <c r="AC963" s="17">
        <v>5.72547876636368E-2</v>
      </c>
      <c r="AD963" s="17">
        <v>0.13295059600394099</v>
      </c>
      <c r="AE963" s="17"/>
      <c r="AF963" s="17">
        <v>9.0347383092131098E-2</v>
      </c>
      <c r="AG963" s="17">
        <v>0.121130378836189</v>
      </c>
      <c r="AH963" s="17">
        <v>0.105375778601774</v>
      </c>
      <c r="AI963" s="17">
        <v>0.13036490644248</v>
      </c>
      <c r="AJ963" s="17">
        <v>9.8199727774438805E-2</v>
      </c>
      <c r="AK963" s="17">
        <v>3.6005626069122297E-2</v>
      </c>
      <c r="AL963" s="17">
        <v>7.7535833689172204E-2</v>
      </c>
      <c r="AM963" s="17">
        <v>6.2667651127565699E-2</v>
      </c>
      <c r="AN963" s="17">
        <v>6.7644115089244394E-2</v>
      </c>
      <c r="AO963" s="17">
        <v>4.3359824384951701E-2</v>
      </c>
      <c r="AP963" s="17">
        <v>4.1655798152281903E-2</v>
      </c>
      <c r="AQ963" s="17">
        <v>3.2696270763037799E-2</v>
      </c>
      <c r="AR963" s="17">
        <v>8.0601807660376307E-2</v>
      </c>
      <c r="AS963" s="17">
        <v>9.6485692157853298E-2</v>
      </c>
      <c r="AT963" s="17">
        <v>7.2750771845010498E-2</v>
      </c>
      <c r="AU963" s="17">
        <v>3.4013548111515003E-2</v>
      </c>
      <c r="AV963" s="17"/>
      <c r="AW963" s="17">
        <v>7.2135267973585507E-2</v>
      </c>
      <c r="AX963" s="17">
        <v>8.6616624528125102E-2</v>
      </c>
      <c r="AY963" s="17"/>
      <c r="AZ963" s="17">
        <v>6.0591211025398502E-2</v>
      </c>
      <c r="BA963" s="17">
        <v>8.1640877391503594E-2</v>
      </c>
      <c r="BB963" s="17"/>
      <c r="BC963" s="17">
        <v>6.4509130571207093E-2</v>
      </c>
      <c r="BD963" s="17">
        <v>8.7583121577822901E-2</v>
      </c>
      <c r="BE963" s="17"/>
      <c r="BF963" s="17">
        <v>4.7803918627886299E-2</v>
      </c>
      <c r="BG963" s="17">
        <v>8.0217594105809198E-2</v>
      </c>
      <c r="BH963" s="17"/>
      <c r="BI963" s="17">
        <v>8.1764082150518599E-2</v>
      </c>
      <c r="BJ963" s="17">
        <v>5.4896246939335903E-2</v>
      </c>
      <c r="BK963" s="17">
        <v>2.8609354486537501E-2</v>
      </c>
      <c r="BL963" s="17">
        <v>8.4332230020202403E-2</v>
      </c>
      <c r="BM963" s="17">
        <v>6.21114512587113E-2</v>
      </c>
      <c r="BN963" s="17"/>
      <c r="BO963" s="17">
        <v>5.1739019767839498E-2</v>
      </c>
      <c r="BP963" s="17">
        <v>5.8276670418519097E-2</v>
      </c>
      <c r="BQ963" s="17">
        <v>3.9228596835391802E-2</v>
      </c>
      <c r="BR963" s="17">
        <v>6.2800534560301602E-2</v>
      </c>
      <c r="BS963" s="17">
        <v>7.9544559757435906E-2</v>
      </c>
      <c r="BT963" s="17">
        <v>0.176588114514029</v>
      </c>
      <c r="BU963" s="17"/>
      <c r="BV963" s="17">
        <v>4.9512852492231502E-2</v>
      </c>
      <c r="BW963" s="17">
        <v>6.4880987399701204E-2</v>
      </c>
      <c r="BX963" s="17"/>
      <c r="BY963" s="17">
        <v>4.4049169977897699E-2</v>
      </c>
      <c r="BZ963" s="17"/>
      <c r="CA963" s="17">
        <v>2.4699185375826601E-2</v>
      </c>
      <c r="CB963" s="17"/>
      <c r="CC963" s="17">
        <v>3.06368824250574E-2</v>
      </c>
    </row>
    <row r="964" spans="2:81" x14ac:dyDescent="0.3">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c r="CC964" s="17"/>
    </row>
    <row r="965" spans="2:81" x14ac:dyDescent="0.3">
      <c r="B965" s="6" t="s">
        <v>388</v>
      </c>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c r="CC965" s="17"/>
    </row>
    <row r="966" spans="2:81" x14ac:dyDescent="0.3">
      <c r="B966" s="24" t="s">
        <v>94</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c r="CC966" s="17"/>
    </row>
    <row r="967" spans="2:81" x14ac:dyDescent="0.3">
      <c r="B967" t="s">
        <v>385</v>
      </c>
      <c r="C967" s="17">
        <v>0.19485780362474001</v>
      </c>
      <c r="D967" s="17">
        <v>0.19281939620779801</v>
      </c>
      <c r="E967" s="17">
        <v>0.196597652214411</v>
      </c>
      <c r="F967" s="17"/>
      <c r="G967" s="17">
        <v>0.22863410056612801</v>
      </c>
      <c r="H967" s="17">
        <v>0.20038762436035501</v>
      </c>
      <c r="I967" s="17">
        <v>0.20356870927227699</v>
      </c>
      <c r="J967" s="17">
        <v>0.18908957880645999</v>
      </c>
      <c r="K967" s="17">
        <v>0.16527645831729401</v>
      </c>
      <c r="L967" s="17">
        <v>0.18524857425931199</v>
      </c>
      <c r="M967" s="17"/>
      <c r="N967" s="17">
        <v>0.235307307972904</v>
      </c>
      <c r="O967" s="17">
        <v>0.20537270261646601</v>
      </c>
      <c r="P967" s="17">
        <v>0.16187962650572299</v>
      </c>
      <c r="Q967" s="17">
        <v>0.17082858694835201</v>
      </c>
      <c r="R967" s="17"/>
      <c r="S967" s="17">
        <v>0.195846838844627</v>
      </c>
      <c r="T967" s="17">
        <v>0.20427601749285201</v>
      </c>
      <c r="U967" s="17">
        <v>0.19575631813059499</v>
      </c>
      <c r="V967" s="17">
        <v>0.191821333657865</v>
      </c>
      <c r="W967" s="17">
        <v>0.175014844969964</v>
      </c>
      <c r="X967" s="17">
        <v>0.15108801178109099</v>
      </c>
      <c r="Y967" s="17">
        <v>0.21249323659198499</v>
      </c>
      <c r="Z967" s="17">
        <v>0.207002740335192</v>
      </c>
      <c r="AA967" s="17">
        <v>0.19439670446365601</v>
      </c>
      <c r="AB967" s="17">
        <v>0.231733014972417</v>
      </c>
      <c r="AC967" s="17">
        <v>0.21266909234547901</v>
      </c>
      <c r="AD967" s="17">
        <v>0.131603309391402</v>
      </c>
      <c r="AE967" s="17"/>
      <c r="AF967" s="17">
        <v>9.0171405220908898E-2</v>
      </c>
      <c r="AG967" s="17">
        <v>0.123721811160725</v>
      </c>
      <c r="AH967" s="17">
        <v>0.234578135945535</v>
      </c>
      <c r="AI967" s="17">
        <v>0.138498559097848</v>
      </c>
      <c r="AJ967" s="17">
        <v>0.16003197505960001</v>
      </c>
      <c r="AK967" s="17">
        <v>0.18750697501272301</v>
      </c>
      <c r="AL967" s="17">
        <v>0.23759062008405901</v>
      </c>
      <c r="AM967" s="17">
        <v>0.21511243856499901</v>
      </c>
      <c r="AN967" s="17">
        <v>0.260763987447797</v>
      </c>
      <c r="AO967" s="17">
        <v>0.12455546399181899</v>
      </c>
      <c r="AP967" s="17">
        <v>0.21644565565975901</v>
      </c>
      <c r="AQ967" s="17">
        <v>0.21032597794625801</v>
      </c>
      <c r="AR967" s="17">
        <v>0.256531870799029</v>
      </c>
      <c r="AS967" s="17">
        <v>0.206810761441447</v>
      </c>
      <c r="AT967" s="17">
        <v>0.11294575986564399</v>
      </c>
      <c r="AU967" s="17">
        <v>0.174934567981298</v>
      </c>
      <c r="AV967" s="17"/>
      <c r="AW967" s="17">
        <v>0.207595269350864</v>
      </c>
      <c r="AX967" s="17">
        <v>0.17635353319598199</v>
      </c>
      <c r="AY967" s="17"/>
      <c r="AZ967" s="17">
        <v>0.20990551166903801</v>
      </c>
      <c r="BA967" s="17">
        <v>0.19150636798817</v>
      </c>
      <c r="BB967" s="17"/>
      <c r="BC967" s="17">
        <v>0.195752106259477</v>
      </c>
      <c r="BD967" s="17">
        <v>0.19379969570554501</v>
      </c>
      <c r="BE967" s="17"/>
      <c r="BF967" s="17">
        <v>0.188385967152504</v>
      </c>
      <c r="BG967" s="17">
        <v>0.19537786542525601</v>
      </c>
      <c r="BH967" s="17"/>
      <c r="BI967" s="17">
        <v>0.147314285735757</v>
      </c>
      <c r="BJ967" s="17">
        <v>0.22401681658092501</v>
      </c>
      <c r="BK967" s="17">
        <v>0.224101225245423</v>
      </c>
      <c r="BL967" s="17">
        <v>0.19471476595402901</v>
      </c>
      <c r="BM967" s="17">
        <v>0.18681354011557899</v>
      </c>
      <c r="BN967" s="17"/>
      <c r="BO967" s="17">
        <v>0.21626149700887301</v>
      </c>
      <c r="BP967" s="17">
        <v>0.16114647142168001</v>
      </c>
      <c r="BQ967" s="17">
        <v>0.208975789145707</v>
      </c>
      <c r="BR967" s="17">
        <v>0.18295504075296501</v>
      </c>
      <c r="BS967" s="17">
        <v>0.22803656379012999</v>
      </c>
      <c r="BT967" s="17">
        <v>0.21109299399867701</v>
      </c>
      <c r="BU967" s="17"/>
      <c r="BV967" s="17">
        <v>0.21673176654168799</v>
      </c>
      <c r="BW967" s="17">
        <v>0.23752861375597201</v>
      </c>
      <c r="BX967" s="17"/>
      <c r="BY967" s="17">
        <v>0.18664737299263701</v>
      </c>
      <c r="BZ967" s="17"/>
      <c r="CA967" s="17">
        <v>0.22425395706928999</v>
      </c>
      <c r="CB967" s="17"/>
      <c r="CC967" s="17">
        <v>0.227972073757789</v>
      </c>
    </row>
    <row r="968" spans="2:81" x14ac:dyDescent="0.3">
      <c r="B968" t="s">
        <v>382</v>
      </c>
      <c r="C968" s="17">
        <v>0.18437156153537701</v>
      </c>
      <c r="D968" s="17">
        <v>0.186324091648504</v>
      </c>
      <c r="E968" s="17">
        <v>0.182173238805794</v>
      </c>
      <c r="F968" s="17"/>
      <c r="G968" s="17">
        <v>0.19264802146546101</v>
      </c>
      <c r="H968" s="17">
        <v>0.224919356311963</v>
      </c>
      <c r="I968" s="17">
        <v>0.161408866850244</v>
      </c>
      <c r="J968" s="17">
        <v>0.182948912216846</v>
      </c>
      <c r="K968" s="17">
        <v>0.165067353811677</v>
      </c>
      <c r="L968" s="17">
        <v>0.17858782230501499</v>
      </c>
      <c r="M968" s="17"/>
      <c r="N968" s="17">
        <v>0.23835349944458201</v>
      </c>
      <c r="O968" s="17">
        <v>0.177390321209173</v>
      </c>
      <c r="P968" s="17">
        <v>0.15277176213511801</v>
      </c>
      <c r="Q968" s="17">
        <v>0.16026630564542699</v>
      </c>
      <c r="R968" s="17"/>
      <c r="S968" s="17">
        <v>0.205169741111566</v>
      </c>
      <c r="T968" s="17">
        <v>0.203151464321257</v>
      </c>
      <c r="U968" s="17">
        <v>0.115291421650195</v>
      </c>
      <c r="V968" s="17">
        <v>0.179253394894653</v>
      </c>
      <c r="W968" s="17">
        <v>0.15178450519246001</v>
      </c>
      <c r="X968" s="17">
        <v>0.178116758481005</v>
      </c>
      <c r="Y968" s="17">
        <v>0.217535893070848</v>
      </c>
      <c r="Z968" s="17">
        <v>0.19863480223966201</v>
      </c>
      <c r="AA968" s="17">
        <v>0.19926300040140801</v>
      </c>
      <c r="AB968" s="17">
        <v>0.20317621984904499</v>
      </c>
      <c r="AC968" s="17">
        <v>0.187239187038999</v>
      </c>
      <c r="AD968" s="17">
        <v>7.6624898466853802E-2</v>
      </c>
      <c r="AE968" s="17"/>
      <c r="AF968" s="17">
        <v>0.30002743661061698</v>
      </c>
      <c r="AG968" s="17">
        <v>0.18593536604941699</v>
      </c>
      <c r="AH968" s="17">
        <v>0.17102665568834899</v>
      </c>
      <c r="AI968" s="17">
        <v>0.13528990697027701</v>
      </c>
      <c r="AJ968" s="17">
        <v>0.18051766415634701</v>
      </c>
      <c r="AK968" s="17">
        <v>0.16471814921201799</v>
      </c>
      <c r="AL968" s="17">
        <v>0.168730467576234</v>
      </c>
      <c r="AM968" s="17">
        <v>0.16233945668220801</v>
      </c>
      <c r="AN968" s="17">
        <v>0.226334089240327</v>
      </c>
      <c r="AO968" s="17">
        <v>0.19466171742698599</v>
      </c>
      <c r="AP968" s="17">
        <v>0.16348885617680001</v>
      </c>
      <c r="AQ968" s="17">
        <v>0.22110524856701799</v>
      </c>
      <c r="AR968" s="17">
        <v>0.248149593461757</v>
      </c>
      <c r="AS968" s="17">
        <v>0.25074751939553902</v>
      </c>
      <c r="AT968" s="17">
        <v>0.24113357996589599</v>
      </c>
      <c r="AU968" s="17">
        <v>0.20210908784312101</v>
      </c>
      <c r="AV968" s="17"/>
      <c r="AW968" s="17">
        <v>0.171209194949309</v>
      </c>
      <c r="AX968" s="17">
        <v>0.20484571494659001</v>
      </c>
      <c r="AY968" s="17"/>
      <c r="AZ968" s="17">
        <v>0.18913152629351401</v>
      </c>
      <c r="BA968" s="17">
        <v>0.18331141898926501</v>
      </c>
      <c r="BB968" s="17"/>
      <c r="BC968" s="17">
        <v>0.17053860318629799</v>
      </c>
      <c r="BD968" s="17">
        <v>0.19587692336812099</v>
      </c>
      <c r="BE968" s="17"/>
      <c r="BF968" s="17">
        <v>0.14041945256067101</v>
      </c>
      <c r="BG968" s="17">
        <v>0.187903451289993</v>
      </c>
      <c r="BH968" s="17"/>
      <c r="BI968" s="17">
        <v>0.18571799591223601</v>
      </c>
      <c r="BJ968" s="17">
        <v>0.22553580723776001</v>
      </c>
      <c r="BK968" s="17">
        <v>0.187967749683014</v>
      </c>
      <c r="BL968" s="17">
        <v>8.2871773364351198E-2</v>
      </c>
      <c r="BM968" s="17">
        <v>0.18136756436182799</v>
      </c>
      <c r="BN968" s="17"/>
      <c r="BO968" s="17">
        <v>0.229866588671088</v>
      </c>
      <c r="BP968" s="17">
        <v>0.21560110733533999</v>
      </c>
      <c r="BQ968" s="17">
        <v>0.183588194022995</v>
      </c>
      <c r="BR968" s="17">
        <v>0.11549476750943</v>
      </c>
      <c r="BS968" s="17">
        <v>0.24464362009354501</v>
      </c>
      <c r="BT968" s="17">
        <v>0.15817604171056801</v>
      </c>
      <c r="BU968" s="17"/>
      <c r="BV968" s="17">
        <v>0.22680443640196701</v>
      </c>
      <c r="BW968" s="17">
        <v>0.223182843309606</v>
      </c>
      <c r="BX968" s="17"/>
      <c r="BY968" s="17">
        <v>0.23653754968337901</v>
      </c>
      <c r="BZ968" s="17"/>
      <c r="CA968" s="17">
        <v>0.26075719528684099</v>
      </c>
      <c r="CB968" s="17"/>
      <c r="CC968" s="17">
        <v>0.25094248372070899</v>
      </c>
    </row>
    <row r="969" spans="2:81" x14ac:dyDescent="0.3">
      <c r="B969" t="s">
        <v>386</v>
      </c>
      <c r="C969" s="17">
        <v>0.17649788256208801</v>
      </c>
      <c r="D969" s="17">
        <v>0.15195927440688001</v>
      </c>
      <c r="E969" s="17">
        <v>0.20115389281426599</v>
      </c>
      <c r="F969" s="17"/>
      <c r="G969" s="17">
        <v>0.14382144873889599</v>
      </c>
      <c r="H969" s="17">
        <v>0.14687289083028801</v>
      </c>
      <c r="I969" s="17">
        <v>0.144878853198187</v>
      </c>
      <c r="J969" s="17">
        <v>0.162735149627774</v>
      </c>
      <c r="K969" s="17">
        <v>0.228845334024012</v>
      </c>
      <c r="L969" s="17">
        <v>0.224081694311417</v>
      </c>
      <c r="M969" s="17"/>
      <c r="N969" s="17">
        <v>0.198235246774039</v>
      </c>
      <c r="O969" s="17">
        <v>0.18926263622037801</v>
      </c>
      <c r="P969" s="17">
        <v>0.13606547664903501</v>
      </c>
      <c r="Q969" s="17">
        <v>0.176750040498273</v>
      </c>
      <c r="R969" s="17"/>
      <c r="S969" s="17">
        <v>0.14502349570508999</v>
      </c>
      <c r="T969" s="17">
        <v>0.17088204124929099</v>
      </c>
      <c r="U969" s="17">
        <v>0.229137477307642</v>
      </c>
      <c r="V969" s="17">
        <v>0.168091165248373</v>
      </c>
      <c r="W969" s="17">
        <v>0.202443440225265</v>
      </c>
      <c r="X969" s="17">
        <v>0.16076890617699</v>
      </c>
      <c r="Y969" s="17">
        <v>0.17945532282238999</v>
      </c>
      <c r="Z969" s="17">
        <v>0.12980751745090399</v>
      </c>
      <c r="AA969" s="17">
        <v>0.18777954149603501</v>
      </c>
      <c r="AB969" s="17">
        <v>0.18528061744634999</v>
      </c>
      <c r="AC969" s="17">
        <v>0.163985530334402</v>
      </c>
      <c r="AD969" s="17">
        <v>0.226463471250822</v>
      </c>
      <c r="AE969" s="17"/>
      <c r="AF969" s="17">
        <v>0.275128493303952</v>
      </c>
      <c r="AG969" s="17">
        <v>0.17816607329485001</v>
      </c>
      <c r="AH969" s="17">
        <v>0.16938416882384899</v>
      </c>
      <c r="AI969" s="17">
        <v>0.26243097742243998</v>
      </c>
      <c r="AJ969" s="17">
        <v>0.12914129617060599</v>
      </c>
      <c r="AK969" s="17">
        <v>0.22188123678069499</v>
      </c>
      <c r="AL969" s="17">
        <v>0.15777483476684501</v>
      </c>
      <c r="AM969" s="17">
        <v>0.17968597397795899</v>
      </c>
      <c r="AN969" s="17">
        <v>0.17317826696028099</v>
      </c>
      <c r="AO969" s="17">
        <v>0.22540328846635499</v>
      </c>
      <c r="AP969" s="17">
        <v>0.15317038903958699</v>
      </c>
      <c r="AQ969" s="17">
        <v>0.22585913141876299</v>
      </c>
      <c r="AR969" s="17">
        <v>0.166666329975943</v>
      </c>
      <c r="AS969" s="17">
        <v>7.1406611471613493E-2</v>
      </c>
      <c r="AT969" s="17">
        <v>8.8862439373257093E-2</v>
      </c>
      <c r="AU969" s="17">
        <v>0.159764676829632</v>
      </c>
      <c r="AV969" s="17"/>
      <c r="AW969" s="17">
        <v>0.180964046694297</v>
      </c>
      <c r="AX969" s="17">
        <v>0.167844396779738</v>
      </c>
      <c r="AY969" s="17"/>
      <c r="AZ969" s="17">
        <v>0.19597537735023099</v>
      </c>
      <c r="BA969" s="17">
        <v>0.17215984184838401</v>
      </c>
      <c r="BB969" s="17"/>
      <c r="BC969" s="17">
        <v>0.182586701086002</v>
      </c>
      <c r="BD969" s="17">
        <v>0.17570648243058701</v>
      </c>
      <c r="BE969" s="17"/>
      <c r="BF969" s="17">
        <v>0.21326842682185901</v>
      </c>
      <c r="BG969" s="17">
        <v>0.17354308672697899</v>
      </c>
      <c r="BH969" s="17"/>
      <c r="BI969" s="17">
        <v>0.1595453778458</v>
      </c>
      <c r="BJ969" s="17">
        <v>0.190656840045865</v>
      </c>
      <c r="BK969" s="17">
        <v>0.193032165839395</v>
      </c>
      <c r="BL969" s="17">
        <v>0.194358735218115</v>
      </c>
      <c r="BM969" s="17">
        <v>0.171509016451973</v>
      </c>
      <c r="BN969" s="17"/>
      <c r="BO969" s="17">
        <v>0.201667765422506</v>
      </c>
      <c r="BP969" s="17">
        <v>0.14832467207505201</v>
      </c>
      <c r="BQ969" s="17">
        <v>0.18236153676471401</v>
      </c>
      <c r="BR969" s="17">
        <v>0.20594380560796899</v>
      </c>
      <c r="BS969" s="17">
        <v>0.113154250185225</v>
      </c>
      <c r="BT969" s="17">
        <v>0.17918656914112999</v>
      </c>
      <c r="BU969" s="17"/>
      <c r="BV969" s="17">
        <v>0.209739210794327</v>
      </c>
      <c r="BW969" s="17">
        <v>0.155264204197988</v>
      </c>
      <c r="BX969" s="17"/>
      <c r="BY969" s="17">
        <v>0.12400468242249001</v>
      </c>
      <c r="BZ969" s="17"/>
      <c r="CA969" s="17">
        <v>0.18194993643510701</v>
      </c>
      <c r="CB969" s="17"/>
      <c r="CC969" s="17">
        <v>0.203669182668203</v>
      </c>
    </row>
    <row r="970" spans="2:81" x14ac:dyDescent="0.3">
      <c r="B970" t="s">
        <v>377</v>
      </c>
      <c r="C970" s="17">
        <v>0.15971769378522499</v>
      </c>
      <c r="D970" s="17">
        <v>0.168063656704069</v>
      </c>
      <c r="E970" s="17">
        <v>0.15219852994197</v>
      </c>
      <c r="F970" s="17"/>
      <c r="G970" s="17">
        <v>0.17710530729937399</v>
      </c>
      <c r="H970" s="17">
        <v>0.19077692564201601</v>
      </c>
      <c r="I970" s="17">
        <v>0.16325665639234899</v>
      </c>
      <c r="J970" s="17">
        <v>0.15340868637957</v>
      </c>
      <c r="K970" s="17">
        <v>0.155145200440997</v>
      </c>
      <c r="L970" s="17">
        <v>0.12818154459511399</v>
      </c>
      <c r="M970" s="17"/>
      <c r="N970" s="17">
        <v>0.15924440813806001</v>
      </c>
      <c r="O970" s="17">
        <v>0.149071916002567</v>
      </c>
      <c r="P970" s="17">
        <v>0.196208041516897</v>
      </c>
      <c r="Q970" s="17">
        <v>0.14045447175399001</v>
      </c>
      <c r="R970" s="17"/>
      <c r="S970" s="17">
        <v>0.16115290468635801</v>
      </c>
      <c r="T970" s="17">
        <v>0.14673263090271099</v>
      </c>
      <c r="U970" s="17">
        <v>0.13462692262389001</v>
      </c>
      <c r="V970" s="17">
        <v>0.18003840284907399</v>
      </c>
      <c r="W970" s="17">
        <v>0.15656428650837401</v>
      </c>
      <c r="X970" s="17">
        <v>0.19060390236977301</v>
      </c>
      <c r="Y970" s="17">
        <v>0.18664441150008201</v>
      </c>
      <c r="Z970" s="17">
        <v>0.14201094388765201</v>
      </c>
      <c r="AA970" s="17">
        <v>0.128271298002782</v>
      </c>
      <c r="AB970" s="17">
        <v>0.19294963125593501</v>
      </c>
      <c r="AC970" s="17">
        <v>0.14746711668350501</v>
      </c>
      <c r="AD970" s="17">
        <v>0.117043437438776</v>
      </c>
      <c r="AE970" s="17"/>
      <c r="AF970" s="17">
        <v>0</v>
      </c>
      <c r="AG970" s="17">
        <v>0.136048164800536</v>
      </c>
      <c r="AH970" s="17">
        <v>0.117950530921373</v>
      </c>
      <c r="AI970" s="17">
        <v>0.13603874299619101</v>
      </c>
      <c r="AJ970" s="17">
        <v>0.21350475285832701</v>
      </c>
      <c r="AK970" s="17">
        <v>0.17017333042069099</v>
      </c>
      <c r="AL970" s="17">
        <v>0.174718271833599</v>
      </c>
      <c r="AM970" s="17">
        <v>0.16114562553150999</v>
      </c>
      <c r="AN970" s="17">
        <v>0.131544340206144</v>
      </c>
      <c r="AO970" s="17">
        <v>0.17572697621709499</v>
      </c>
      <c r="AP970" s="17">
        <v>0.155063040775274</v>
      </c>
      <c r="AQ970" s="17">
        <v>0.13328519462455399</v>
      </c>
      <c r="AR970" s="17">
        <v>0.18513725144894799</v>
      </c>
      <c r="AS970" s="17">
        <v>0.15601555301683001</v>
      </c>
      <c r="AT970" s="17">
        <v>0.23568684244214</v>
      </c>
      <c r="AU970" s="17">
        <v>0.17622705070743999</v>
      </c>
      <c r="AV970" s="17"/>
      <c r="AW970" s="17">
        <v>0.16336692447787499</v>
      </c>
      <c r="AX970" s="17">
        <v>0.15328536741571</v>
      </c>
      <c r="AY970" s="17"/>
      <c r="AZ970" s="17">
        <v>0.16655737094721701</v>
      </c>
      <c r="BA970" s="17">
        <v>0.158194356296496</v>
      </c>
      <c r="BB970" s="17"/>
      <c r="BC970" s="17">
        <v>0.17621434954774901</v>
      </c>
      <c r="BD970" s="17">
        <v>0.143538517233229</v>
      </c>
      <c r="BE970" s="17"/>
      <c r="BF970" s="17">
        <v>0.18160149909055601</v>
      </c>
      <c r="BG970" s="17">
        <v>0.157959161838683</v>
      </c>
      <c r="BH970" s="17"/>
      <c r="BI970" s="17">
        <v>0.17621089046486599</v>
      </c>
      <c r="BJ970" s="17">
        <v>0.158876866390285</v>
      </c>
      <c r="BK970" s="17">
        <v>0.14811051693251501</v>
      </c>
      <c r="BL970" s="17">
        <v>0.138858645463069</v>
      </c>
      <c r="BM970" s="17">
        <v>0.15651674592919099</v>
      </c>
      <c r="BN970" s="17"/>
      <c r="BO970" s="17">
        <v>0.16625481940016801</v>
      </c>
      <c r="BP970" s="17">
        <v>0.194507135906477</v>
      </c>
      <c r="BQ970" s="17">
        <v>0.15319286248910199</v>
      </c>
      <c r="BR970" s="17">
        <v>0.15280132546724901</v>
      </c>
      <c r="BS970" s="17">
        <v>0.15908565481590001</v>
      </c>
      <c r="BT970" s="17">
        <v>9.4499728137997396E-2</v>
      </c>
      <c r="BU970" s="17"/>
      <c r="BV970" s="17">
        <v>0.16034030806853</v>
      </c>
      <c r="BW970" s="17">
        <v>0.15616257794649199</v>
      </c>
      <c r="BX970" s="17"/>
      <c r="BY970" s="17">
        <v>0.16343512484486999</v>
      </c>
      <c r="BZ970" s="17"/>
      <c r="CA970" s="17">
        <v>0.14010257520130301</v>
      </c>
      <c r="CB970" s="17"/>
      <c r="CC970" s="17">
        <v>0.140420453874777</v>
      </c>
    </row>
    <row r="971" spans="2:81" x14ac:dyDescent="0.3">
      <c r="B971" t="s">
        <v>380</v>
      </c>
      <c r="C971" s="17">
        <v>0.14988838478010999</v>
      </c>
      <c r="D971" s="17">
        <v>0.15917320169334501</v>
      </c>
      <c r="E971" s="17">
        <v>0.141413740943579</v>
      </c>
      <c r="F971" s="17"/>
      <c r="G971" s="17">
        <v>0.22871064933037699</v>
      </c>
      <c r="H971" s="17">
        <v>0.18921260431666601</v>
      </c>
      <c r="I971" s="17">
        <v>0.15879630384414101</v>
      </c>
      <c r="J971" s="17">
        <v>0.11290222792827399</v>
      </c>
      <c r="K971" s="17">
        <v>0.123456446926534</v>
      </c>
      <c r="L971" s="17">
        <v>0.105771290945237</v>
      </c>
      <c r="M971" s="17"/>
      <c r="N971" s="17">
        <v>0.156741910681542</v>
      </c>
      <c r="O971" s="17">
        <v>0.13189308969119801</v>
      </c>
      <c r="P971" s="17">
        <v>0.169304987616793</v>
      </c>
      <c r="Q971" s="17">
        <v>0.145306794184417</v>
      </c>
      <c r="R971" s="17"/>
      <c r="S971" s="17">
        <v>0.17551653283892199</v>
      </c>
      <c r="T971" s="17">
        <v>0.14934095788936599</v>
      </c>
      <c r="U971" s="17">
        <v>0.113521504543033</v>
      </c>
      <c r="V971" s="17">
        <v>0.142505728750458</v>
      </c>
      <c r="W971" s="17">
        <v>0.14886160590601699</v>
      </c>
      <c r="X971" s="17">
        <v>0.21104082205098501</v>
      </c>
      <c r="Y971" s="17">
        <v>0.10855674465609</v>
      </c>
      <c r="Z971" s="17">
        <v>0.19837698806447099</v>
      </c>
      <c r="AA971" s="17">
        <v>0.15075556409324201</v>
      </c>
      <c r="AB971" s="17">
        <v>0.123908541624544</v>
      </c>
      <c r="AC971" s="17">
        <v>0.102997597335782</v>
      </c>
      <c r="AD971" s="17">
        <v>0.169612775744616</v>
      </c>
      <c r="AE971" s="17"/>
      <c r="AF971" s="17">
        <v>8.8791091571332595E-2</v>
      </c>
      <c r="AG971" s="17">
        <v>0.11825722691207199</v>
      </c>
      <c r="AH971" s="17">
        <v>0.162351608517633</v>
      </c>
      <c r="AI971" s="17">
        <v>0.121497969276168</v>
      </c>
      <c r="AJ971" s="17">
        <v>0.15131856035840799</v>
      </c>
      <c r="AK971" s="17">
        <v>0.180308941273638</v>
      </c>
      <c r="AL971" s="17">
        <v>0.18063206872602999</v>
      </c>
      <c r="AM971" s="17">
        <v>0.12602914641374499</v>
      </c>
      <c r="AN971" s="17">
        <v>0.15058036424642901</v>
      </c>
      <c r="AO971" s="17">
        <v>8.6852749643290303E-2</v>
      </c>
      <c r="AP971" s="17">
        <v>0.175917570511538</v>
      </c>
      <c r="AQ971" s="17">
        <v>0.16513683727896</v>
      </c>
      <c r="AR971" s="17">
        <v>8.7012249726131294E-2</v>
      </c>
      <c r="AS971" s="17">
        <v>0.21412820674454</v>
      </c>
      <c r="AT971" s="17">
        <v>0.210160443307679</v>
      </c>
      <c r="AU971" s="17">
        <v>0.141442979555537</v>
      </c>
      <c r="AV971" s="17"/>
      <c r="AW971" s="17">
        <v>0.14642543409390699</v>
      </c>
      <c r="AX971" s="17">
        <v>0.15460743207094699</v>
      </c>
      <c r="AY971" s="17"/>
      <c r="AZ971" s="17">
        <v>0.119057221613432</v>
      </c>
      <c r="BA971" s="17">
        <v>0.156755122136358</v>
      </c>
      <c r="BB971" s="17"/>
      <c r="BC971" s="17">
        <v>0.15747629975645699</v>
      </c>
      <c r="BD971" s="17">
        <v>0.14387015629644501</v>
      </c>
      <c r="BE971" s="17"/>
      <c r="BF971" s="17">
        <v>0.15587778865808699</v>
      </c>
      <c r="BG971" s="17">
        <v>0.149407090146328</v>
      </c>
      <c r="BH971" s="17"/>
      <c r="BI971" s="17">
        <v>0.127602308931138</v>
      </c>
      <c r="BJ971" s="17">
        <v>0.171909215931149</v>
      </c>
      <c r="BK971" s="17">
        <v>0.17757253112010099</v>
      </c>
      <c r="BL971" s="17">
        <v>0.15332839396952899</v>
      </c>
      <c r="BM971" s="17">
        <v>0.11191460838247901</v>
      </c>
      <c r="BN971" s="17"/>
      <c r="BO971" s="17">
        <v>0.18646942165785699</v>
      </c>
      <c r="BP971" s="17">
        <v>0.14049649844463599</v>
      </c>
      <c r="BQ971" s="17">
        <v>0.155360585922282</v>
      </c>
      <c r="BR971" s="17">
        <v>0.14392952742663501</v>
      </c>
      <c r="BS971" s="17">
        <v>0.130746948122341</v>
      </c>
      <c r="BT971" s="17">
        <v>0.14097474465633</v>
      </c>
      <c r="BU971" s="17"/>
      <c r="BV971" s="17">
        <v>0.180862929241317</v>
      </c>
      <c r="BW971" s="17">
        <v>0.15530249977148899</v>
      </c>
      <c r="BX971" s="17"/>
      <c r="BY971" s="17">
        <v>0.175707980692417</v>
      </c>
      <c r="BZ971" s="17"/>
      <c r="CA971" s="17">
        <v>0.17829069776262599</v>
      </c>
      <c r="CB971" s="17"/>
      <c r="CC971" s="17">
        <v>0.18567260932704099</v>
      </c>
    </row>
    <row r="972" spans="2:81" x14ac:dyDescent="0.3">
      <c r="B972" t="s">
        <v>384</v>
      </c>
      <c r="C972" s="17">
        <v>0.141867820199089</v>
      </c>
      <c r="D972" s="17">
        <v>0.15623082404441399</v>
      </c>
      <c r="E972" s="17">
        <v>0.12840312352796901</v>
      </c>
      <c r="F972" s="17"/>
      <c r="G972" s="17">
        <v>0.16569125441238</v>
      </c>
      <c r="H972" s="17">
        <v>0.180699091316183</v>
      </c>
      <c r="I972" s="17">
        <v>0.152758997026921</v>
      </c>
      <c r="J972" s="17">
        <v>0.14174239876691</v>
      </c>
      <c r="K972" s="17">
        <v>0.101422459576461</v>
      </c>
      <c r="L972" s="17">
        <v>0.11278418932919999</v>
      </c>
      <c r="M972" s="17"/>
      <c r="N972" s="17">
        <v>0.15146809683318399</v>
      </c>
      <c r="O972" s="17">
        <v>0.13263343497896299</v>
      </c>
      <c r="P972" s="17">
        <v>0.125950079499003</v>
      </c>
      <c r="Q972" s="17">
        <v>0.156248178638939</v>
      </c>
      <c r="R972" s="17"/>
      <c r="S972" s="17">
        <v>0.15631287874629299</v>
      </c>
      <c r="T972" s="17">
        <v>0.136009560725286</v>
      </c>
      <c r="U972" s="17">
        <v>0.141705323564808</v>
      </c>
      <c r="V972" s="17">
        <v>0.139982151300484</v>
      </c>
      <c r="W972" s="17">
        <v>0.15006580729034999</v>
      </c>
      <c r="X972" s="17">
        <v>0.170138563354678</v>
      </c>
      <c r="Y972" s="17">
        <v>0.121694071470171</v>
      </c>
      <c r="Z972" s="17">
        <v>0.18256081444356101</v>
      </c>
      <c r="AA972" s="17">
        <v>0.161100536564523</v>
      </c>
      <c r="AB972" s="17">
        <v>0.104637290556818</v>
      </c>
      <c r="AC972" s="17">
        <v>8.4763017158425699E-2</v>
      </c>
      <c r="AD972" s="17">
        <v>0.13793843011648299</v>
      </c>
      <c r="AE972" s="17"/>
      <c r="AF972" s="17">
        <v>0.104423181261926</v>
      </c>
      <c r="AG972" s="17">
        <v>0.13154378390454199</v>
      </c>
      <c r="AH972" s="17">
        <v>0.112647699228409</v>
      </c>
      <c r="AI972" s="17">
        <v>0.15324313146142499</v>
      </c>
      <c r="AJ972" s="17">
        <v>0.15419735127498299</v>
      </c>
      <c r="AK972" s="17">
        <v>0.13586889321222001</v>
      </c>
      <c r="AL972" s="17">
        <v>0.14303362208255099</v>
      </c>
      <c r="AM972" s="17">
        <v>0.116430484386376</v>
      </c>
      <c r="AN972" s="17">
        <v>0.10653179024468</v>
      </c>
      <c r="AO972" s="17">
        <v>0.224270062811393</v>
      </c>
      <c r="AP972" s="17">
        <v>0.136460326699888</v>
      </c>
      <c r="AQ972" s="17">
        <v>0.123544688234465</v>
      </c>
      <c r="AR972" s="17">
        <v>0.125247460639167</v>
      </c>
      <c r="AS972" s="17">
        <v>0.16499325572630699</v>
      </c>
      <c r="AT972" s="17">
        <v>0.19082900597726801</v>
      </c>
      <c r="AU972" s="17">
        <v>0.20484635722282299</v>
      </c>
      <c r="AV972" s="17"/>
      <c r="AW972" s="17">
        <v>0.14682291168042499</v>
      </c>
      <c r="AX972" s="17">
        <v>0.13569600697204601</v>
      </c>
      <c r="AY972" s="17"/>
      <c r="AZ972" s="17">
        <v>0.14741649998304199</v>
      </c>
      <c r="BA972" s="17">
        <v>0.14063201451299301</v>
      </c>
      <c r="BB972" s="17"/>
      <c r="BC972" s="17">
        <v>0.154700173201374</v>
      </c>
      <c r="BD972" s="17">
        <v>0.134066563892031</v>
      </c>
      <c r="BE972" s="17"/>
      <c r="BF972" s="17">
        <v>0.14852701552835201</v>
      </c>
      <c r="BG972" s="17">
        <v>0.141332702674445</v>
      </c>
      <c r="BH972" s="17"/>
      <c r="BI972" s="17">
        <v>0.14298909431406701</v>
      </c>
      <c r="BJ972" s="17">
        <v>0.14809205084529001</v>
      </c>
      <c r="BK972" s="17">
        <v>0.14411929382434199</v>
      </c>
      <c r="BL972" s="17">
        <v>0.180245943429688</v>
      </c>
      <c r="BM972" s="17">
        <v>9.4251331968819393E-2</v>
      </c>
      <c r="BN972" s="17"/>
      <c r="BO972" s="17">
        <v>0.143953454327959</v>
      </c>
      <c r="BP972" s="17">
        <v>0.16840985146849199</v>
      </c>
      <c r="BQ972" s="17">
        <v>0.18960348566415</v>
      </c>
      <c r="BR972" s="17">
        <v>0.15119637204123201</v>
      </c>
      <c r="BS972" s="17">
        <v>0.111239814353782</v>
      </c>
      <c r="BT972" s="17">
        <v>6.13520433772832E-2</v>
      </c>
      <c r="BU972" s="17"/>
      <c r="BV972" s="17">
        <v>0.14963991068250401</v>
      </c>
      <c r="BW972" s="17">
        <v>0.145221189552205</v>
      </c>
      <c r="BX972" s="17"/>
      <c r="BY972" s="17">
        <v>0.18005369014540301</v>
      </c>
      <c r="BZ972" s="17"/>
      <c r="CA972" s="17">
        <v>0.18366376197311299</v>
      </c>
      <c r="CB972" s="17"/>
      <c r="CC972" s="17">
        <v>0.166335631904799</v>
      </c>
    </row>
    <row r="973" spans="2:81" x14ac:dyDescent="0.3">
      <c r="B973" t="s">
        <v>375</v>
      </c>
      <c r="C973" s="17">
        <v>0.13187428057105899</v>
      </c>
      <c r="D973" s="17">
        <v>0.15158572106816101</v>
      </c>
      <c r="E973" s="17">
        <v>0.113147873352415</v>
      </c>
      <c r="F973" s="17"/>
      <c r="G973" s="17">
        <v>0.162142023678949</v>
      </c>
      <c r="H973" s="17">
        <v>0.16047161298464199</v>
      </c>
      <c r="I973" s="17">
        <v>0.14773391401048899</v>
      </c>
      <c r="J973" s="17">
        <v>0.12748196443569099</v>
      </c>
      <c r="K973" s="17">
        <v>0.109194581357068</v>
      </c>
      <c r="L973" s="17">
        <v>9.4335254498467497E-2</v>
      </c>
      <c r="M973" s="17"/>
      <c r="N973" s="17">
        <v>0.142509385321512</v>
      </c>
      <c r="O973" s="17">
        <v>0.11307554559054001</v>
      </c>
      <c r="P973" s="17">
        <v>0.13516058375397499</v>
      </c>
      <c r="Q973" s="17">
        <v>0.13809940344577501</v>
      </c>
      <c r="R973" s="17"/>
      <c r="S973" s="17">
        <v>0.16979825955588801</v>
      </c>
      <c r="T973" s="17">
        <v>0.156476940308863</v>
      </c>
      <c r="U973" s="17">
        <v>0.131688808160496</v>
      </c>
      <c r="V973" s="17">
        <v>0.14966362517090001</v>
      </c>
      <c r="W973" s="17">
        <v>8.8622077626862E-2</v>
      </c>
      <c r="X973" s="17">
        <v>0.11691047026195001</v>
      </c>
      <c r="Y973" s="17">
        <v>0.19028969862579201</v>
      </c>
      <c r="Z973" s="17">
        <v>8.4332886856514994E-2</v>
      </c>
      <c r="AA973" s="17">
        <v>0.100611618509503</v>
      </c>
      <c r="AB973" s="17">
        <v>8.9695804943131299E-2</v>
      </c>
      <c r="AC973" s="17">
        <v>0.12424285081910499</v>
      </c>
      <c r="AD973" s="17">
        <v>0.101896926171039</v>
      </c>
      <c r="AE973" s="17"/>
      <c r="AF973" s="17">
        <v>0</v>
      </c>
      <c r="AG973" s="17">
        <v>0.14362823017919399</v>
      </c>
      <c r="AH973" s="17">
        <v>0.129114999903128</v>
      </c>
      <c r="AI973" s="17">
        <v>0.11388355828409499</v>
      </c>
      <c r="AJ973" s="17">
        <v>0.116004906485771</v>
      </c>
      <c r="AK973" s="17">
        <v>0.16316635949008301</v>
      </c>
      <c r="AL973" s="17">
        <v>0.126327764226566</v>
      </c>
      <c r="AM973" s="17">
        <v>0.14516562867002999</v>
      </c>
      <c r="AN973" s="17">
        <v>0.10902611516086801</v>
      </c>
      <c r="AO973" s="17">
        <v>0.108532157096909</v>
      </c>
      <c r="AP973" s="17">
        <v>0.16711857858738099</v>
      </c>
      <c r="AQ973" s="17">
        <v>8.7802265123888806E-2</v>
      </c>
      <c r="AR973" s="17">
        <v>0.10327872906299</v>
      </c>
      <c r="AS973" s="17">
        <v>0.124088118183265</v>
      </c>
      <c r="AT973" s="17">
        <v>0.18598184679388</v>
      </c>
      <c r="AU973" s="17">
        <v>0.18896188321580101</v>
      </c>
      <c r="AV973" s="17"/>
      <c r="AW973" s="17">
        <v>0.149538194461211</v>
      </c>
      <c r="AX973" s="17">
        <v>0.107155258338367</v>
      </c>
      <c r="AY973" s="17"/>
      <c r="AZ973" s="17">
        <v>0.121092798066382</v>
      </c>
      <c r="BA973" s="17">
        <v>0.134275539591692</v>
      </c>
      <c r="BB973" s="17"/>
      <c r="BC973" s="17">
        <v>0.13941766131649699</v>
      </c>
      <c r="BD973" s="17">
        <v>0.125823178272261</v>
      </c>
      <c r="BE973" s="17"/>
      <c r="BF973" s="17">
        <v>0.13455587559479301</v>
      </c>
      <c r="BG973" s="17">
        <v>0.131658793801225</v>
      </c>
      <c r="BH973" s="17"/>
      <c r="BI973" s="17">
        <v>0.13312051942040301</v>
      </c>
      <c r="BJ973" s="17">
        <v>0.13982768069747201</v>
      </c>
      <c r="BK973" s="17">
        <v>0.14436272543902001</v>
      </c>
      <c r="BL973" s="17">
        <v>0.13313642616736601</v>
      </c>
      <c r="BM973" s="17">
        <v>0.14706569331084901</v>
      </c>
      <c r="BN973" s="17"/>
      <c r="BO973" s="17">
        <v>0.139390251105485</v>
      </c>
      <c r="BP973" s="17">
        <v>0.137805352291755</v>
      </c>
      <c r="BQ973" s="17">
        <v>0.169684842952844</v>
      </c>
      <c r="BR973" s="17">
        <v>0.127090940550356</v>
      </c>
      <c r="BS973" s="17">
        <v>0.134292161702039</v>
      </c>
      <c r="BT973" s="17">
        <v>0.101285829399548</v>
      </c>
      <c r="BU973" s="17"/>
      <c r="BV973" s="17">
        <v>0.14902700346343101</v>
      </c>
      <c r="BW973" s="17">
        <v>0.122765425436084</v>
      </c>
      <c r="BX973" s="17"/>
      <c r="BY973" s="17">
        <v>0.179173182609149</v>
      </c>
      <c r="BZ973" s="17"/>
      <c r="CA973" s="17">
        <v>0.16373728177154001</v>
      </c>
      <c r="CB973" s="17"/>
      <c r="CC973" s="17">
        <v>0.14241680935805601</v>
      </c>
    </row>
    <row r="974" spans="2:81" x14ac:dyDescent="0.3">
      <c r="B974" t="s">
        <v>383</v>
      </c>
      <c r="C974" s="17">
        <v>0.109750282306389</v>
      </c>
      <c r="D974" s="17">
        <v>0.12615743443966901</v>
      </c>
      <c r="E974" s="17">
        <v>9.4162970266522095E-2</v>
      </c>
      <c r="F974" s="17"/>
      <c r="G974" s="17">
        <v>0.117934472576727</v>
      </c>
      <c r="H974" s="17">
        <v>8.9458457450085196E-2</v>
      </c>
      <c r="I974" s="17">
        <v>0.107773423496785</v>
      </c>
      <c r="J974" s="17">
        <v>0.13540110264895899</v>
      </c>
      <c r="K974" s="17">
        <v>0.11201948015531001</v>
      </c>
      <c r="L974" s="17">
        <v>0.100076895442442</v>
      </c>
      <c r="M974" s="17"/>
      <c r="N974" s="17">
        <v>0.11903437872424601</v>
      </c>
      <c r="O974" s="17">
        <v>0.10904086668038</v>
      </c>
      <c r="P974" s="17">
        <v>0.103044467917597</v>
      </c>
      <c r="Q974" s="17">
        <v>0.104880914038741</v>
      </c>
      <c r="R974" s="17"/>
      <c r="S974" s="17">
        <v>0.12907739113473199</v>
      </c>
      <c r="T974" s="17">
        <v>0.109159291330489</v>
      </c>
      <c r="U974" s="17">
        <v>0.12328075401260299</v>
      </c>
      <c r="V974" s="17">
        <v>7.1904638229200499E-2</v>
      </c>
      <c r="W974" s="17">
        <v>0.13028837795464099</v>
      </c>
      <c r="X974" s="17">
        <v>0.116214119995208</v>
      </c>
      <c r="Y974" s="17">
        <v>8.1292559908031498E-2</v>
      </c>
      <c r="Z974" s="17">
        <v>0.16083396534182101</v>
      </c>
      <c r="AA974" s="17">
        <v>8.9870943084799301E-2</v>
      </c>
      <c r="AB974" s="17">
        <v>0.108506227565848</v>
      </c>
      <c r="AC974" s="17">
        <v>0.11567002230196401</v>
      </c>
      <c r="AD974" s="17">
        <v>0.10760949512646301</v>
      </c>
      <c r="AE974" s="17"/>
      <c r="AF974" s="17">
        <v>0.114933986236054</v>
      </c>
      <c r="AG974" s="17">
        <v>2.8783247442631499E-2</v>
      </c>
      <c r="AH974" s="17">
        <v>0.11399543779212901</v>
      </c>
      <c r="AI974" s="17">
        <v>0.13032682784098501</v>
      </c>
      <c r="AJ974" s="17">
        <v>8.8268678049358104E-2</v>
      </c>
      <c r="AK974" s="17">
        <v>9.3813636679854207E-2</v>
      </c>
      <c r="AL974" s="17">
        <v>0.112252600237807</v>
      </c>
      <c r="AM974" s="17">
        <v>0.15017962848879399</v>
      </c>
      <c r="AN974" s="17">
        <v>9.4459683339962103E-2</v>
      </c>
      <c r="AO974" s="17">
        <v>0.12985685486540999</v>
      </c>
      <c r="AP974" s="17">
        <v>0.14238613445461401</v>
      </c>
      <c r="AQ974" s="17">
        <v>9.9404825309199599E-2</v>
      </c>
      <c r="AR974" s="17">
        <v>0.12984224309323</v>
      </c>
      <c r="AS974" s="17">
        <v>9.2876898712350095E-2</v>
      </c>
      <c r="AT974" s="17">
        <v>9.7802027709569098E-2</v>
      </c>
      <c r="AU974" s="17">
        <v>0.13625845294151301</v>
      </c>
      <c r="AV974" s="17"/>
      <c r="AW974" s="17">
        <v>0.11960336164518599</v>
      </c>
      <c r="AX974" s="17">
        <v>9.6224884412532394E-2</v>
      </c>
      <c r="AY974" s="17"/>
      <c r="AZ974" s="17">
        <v>9.9810037295764598E-2</v>
      </c>
      <c r="BA974" s="17">
        <v>0.111964180347656</v>
      </c>
      <c r="BB974" s="17"/>
      <c r="BC974" s="17">
        <v>0.104221460566157</v>
      </c>
      <c r="BD974" s="17">
        <v>0.114189685410913</v>
      </c>
      <c r="BE974" s="17"/>
      <c r="BF974" s="17">
        <v>9.7484398237395395E-2</v>
      </c>
      <c r="BG974" s="17">
        <v>0.110735940362058</v>
      </c>
      <c r="BH974" s="17"/>
      <c r="BI974" s="17">
        <v>0.10017718800648601</v>
      </c>
      <c r="BJ974" s="17">
        <v>0.118193717890189</v>
      </c>
      <c r="BK974" s="17">
        <v>0.10276403684343299</v>
      </c>
      <c r="BL974" s="17">
        <v>0.11863660446992701</v>
      </c>
      <c r="BM974" s="17">
        <v>0.111506966543075</v>
      </c>
      <c r="BN974" s="17"/>
      <c r="BO974" s="17">
        <v>0.100276004333826</v>
      </c>
      <c r="BP974" s="17">
        <v>0.10107065739396701</v>
      </c>
      <c r="BQ974" s="17">
        <v>0.117971401118142</v>
      </c>
      <c r="BR974" s="17">
        <v>0.143017750925542</v>
      </c>
      <c r="BS974" s="17">
        <v>0.110921700195489</v>
      </c>
      <c r="BT974" s="17">
        <v>0.101071474381439</v>
      </c>
      <c r="BU974" s="17"/>
      <c r="BV974" s="17">
        <v>0.110779391375233</v>
      </c>
      <c r="BW974" s="17">
        <v>0.13194528795766799</v>
      </c>
      <c r="BX974" s="17"/>
      <c r="BY974" s="17">
        <v>0.12854115342240499</v>
      </c>
      <c r="BZ974" s="17"/>
      <c r="CA974" s="17">
        <v>0.14139961739863899</v>
      </c>
      <c r="CB974" s="17"/>
      <c r="CC974" s="17">
        <v>0.12555740275039601</v>
      </c>
    </row>
    <row r="975" spans="2:81" x14ac:dyDescent="0.3">
      <c r="B975" t="s">
        <v>381</v>
      </c>
      <c r="C975" s="17">
        <v>9.5054031611089496E-2</v>
      </c>
      <c r="D975" s="17">
        <v>8.0939369100506295E-2</v>
      </c>
      <c r="E975" s="17">
        <v>0.109210713143849</v>
      </c>
      <c r="F975" s="17"/>
      <c r="G975" s="17">
        <v>4.6462305637970797E-2</v>
      </c>
      <c r="H975" s="17">
        <v>9.5892434416248201E-2</v>
      </c>
      <c r="I975" s="17">
        <v>6.8133023206348897E-2</v>
      </c>
      <c r="J975" s="17">
        <v>0.108756454476211</v>
      </c>
      <c r="K975" s="17">
        <v>0.107472618015374</v>
      </c>
      <c r="L975" s="17">
        <v>0.129200684032479</v>
      </c>
      <c r="M975" s="17"/>
      <c r="N975" s="17">
        <v>9.7143245761249303E-2</v>
      </c>
      <c r="O975" s="17">
        <v>7.9657256051136396E-2</v>
      </c>
      <c r="P975" s="17">
        <v>9.9592154177688005E-2</v>
      </c>
      <c r="Q975" s="17">
        <v>0.10557371074564</v>
      </c>
      <c r="R975" s="17"/>
      <c r="S975" s="17">
        <v>6.15960773447944E-2</v>
      </c>
      <c r="T975" s="17">
        <v>0.122707675409189</v>
      </c>
      <c r="U975" s="17">
        <v>0.102423924459632</v>
      </c>
      <c r="V975" s="17">
        <v>0.160396815154178</v>
      </c>
      <c r="W975" s="17">
        <v>6.7244671184178706E-2</v>
      </c>
      <c r="X975" s="17">
        <v>8.8065962624668301E-2</v>
      </c>
      <c r="Y975" s="17">
        <v>9.7386366671690996E-2</v>
      </c>
      <c r="Z975" s="17">
        <v>5.9039099742661999E-2</v>
      </c>
      <c r="AA975" s="17">
        <v>9.6226935321665902E-2</v>
      </c>
      <c r="AB975" s="17">
        <v>8.1680064643442393E-2</v>
      </c>
      <c r="AC975" s="17">
        <v>9.1632439142176295E-2</v>
      </c>
      <c r="AD975" s="17">
        <v>8.4013340591111194E-2</v>
      </c>
      <c r="AE975" s="17"/>
      <c r="AF975" s="17">
        <v>8.8927453862851502E-2</v>
      </c>
      <c r="AG975" s="17">
        <v>8.7445864313916793E-2</v>
      </c>
      <c r="AH975" s="17">
        <v>7.5702593688096204E-2</v>
      </c>
      <c r="AI975" s="17">
        <v>0.109155723206313</v>
      </c>
      <c r="AJ975" s="17">
        <v>0.13569011146264601</v>
      </c>
      <c r="AK975" s="17">
        <v>0.117129470614383</v>
      </c>
      <c r="AL975" s="17">
        <v>4.7149583451091999E-2</v>
      </c>
      <c r="AM975" s="17">
        <v>0.100256906091829</v>
      </c>
      <c r="AN975" s="17">
        <v>4.6028555214635301E-2</v>
      </c>
      <c r="AO975" s="17">
        <v>7.1653952306114599E-2</v>
      </c>
      <c r="AP975" s="17">
        <v>0.120913812809176</v>
      </c>
      <c r="AQ975" s="17">
        <v>5.9486665335094703E-2</v>
      </c>
      <c r="AR975" s="17">
        <v>7.9959734835575003E-2</v>
      </c>
      <c r="AS975" s="17">
        <v>0.113005860302771</v>
      </c>
      <c r="AT975" s="17">
        <v>0.14605261935133201</v>
      </c>
      <c r="AU975" s="17">
        <v>0.13143976395985499</v>
      </c>
      <c r="AV975" s="17"/>
      <c r="AW975" s="17">
        <v>9.3963277479190505E-2</v>
      </c>
      <c r="AX975" s="17">
        <v>9.73306318038024E-2</v>
      </c>
      <c r="AY975" s="17"/>
      <c r="AZ975" s="17">
        <v>8.8355837527061706E-2</v>
      </c>
      <c r="BA975" s="17">
        <v>9.6545857893722498E-2</v>
      </c>
      <c r="BB975" s="17"/>
      <c r="BC975" s="17">
        <v>9.2361959404414704E-2</v>
      </c>
      <c r="BD975" s="17">
        <v>9.7453359385868396E-2</v>
      </c>
      <c r="BE975" s="17"/>
      <c r="BF975" s="17">
        <v>5.08113243203933E-2</v>
      </c>
      <c r="BG975" s="17">
        <v>9.8609273173818401E-2</v>
      </c>
      <c r="BH975" s="17"/>
      <c r="BI975" s="17">
        <v>0.107468327642573</v>
      </c>
      <c r="BJ975" s="17">
        <v>8.2801957433460902E-2</v>
      </c>
      <c r="BK975" s="17">
        <v>0.104149189559987</v>
      </c>
      <c r="BL975" s="17">
        <v>0.102418921715296</v>
      </c>
      <c r="BM975" s="17">
        <v>0.113658150761253</v>
      </c>
      <c r="BN975" s="17"/>
      <c r="BO975" s="17">
        <v>6.6111709825039097E-2</v>
      </c>
      <c r="BP975" s="17">
        <v>9.0919731875494E-2</v>
      </c>
      <c r="BQ975" s="17">
        <v>0.104872016136502</v>
      </c>
      <c r="BR975" s="17">
        <v>0.13508319358863799</v>
      </c>
      <c r="BS975" s="17">
        <v>0.143126319219399</v>
      </c>
      <c r="BT975" s="17">
        <v>7.8095975608939897E-2</v>
      </c>
      <c r="BU975" s="17"/>
      <c r="BV975" s="17">
        <v>6.3635247331994604E-2</v>
      </c>
      <c r="BW975" s="17">
        <v>0.118351019966885</v>
      </c>
      <c r="BX975" s="17"/>
      <c r="BY975" s="17">
        <v>8.8467440659946397E-2</v>
      </c>
      <c r="BZ975" s="17"/>
      <c r="CA975" s="17">
        <v>7.2981040576460099E-2</v>
      </c>
      <c r="CB975" s="17"/>
      <c r="CC975" s="17">
        <v>7.44568156830962E-2</v>
      </c>
    </row>
    <row r="976" spans="2:81" x14ac:dyDescent="0.3">
      <c r="B976" t="s">
        <v>378</v>
      </c>
      <c r="C976" s="17">
        <v>8.9165435912119603E-2</v>
      </c>
      <c r="D976" s="17">
        <v>8.99140689753892E-2</v>
      </c>
      <c r="E976" s="17">
        <v>8.8786146364908794E-2</v>
      </c>
      <c r="F976" s="17"/>
      <c r="G976" s="17">
        <v>8.3392495313832998E-2</v>
      </c>
      <c r="H976" s="17">
        <v>8.2344272692983694E-2</v>
      </c>
      <c r="I976" s="17">
        <v>9.5628159191695594E-2</v>
      </c>
      <c r="J976" s="17">
        <v>8.8740213505632798E-2</v>
      </c>
      <c r="K976" s="17">
        <v>9.6907873957785995E-2</v>
      </c>
      <c r="L976" s="17">
        <v>8.8483734126424796E-2</v>
      </c>
      <c r="M976" s="17"/>
      <c r="N976" s="17">
        <v>8.0607839041386201E-2</v>
      </c>
      <c r="O976" s="17">
        <v>0.101725004064067</v>
      </c>
      <c r="P976" s="17">
        <v>7.9982048301426995E-2</v>
      </c>
      <c r="Q976" s="17">
        <v>9.2372936159150806E-2</v>
      </c>
      <c r="R976" s="17"/>
      <c r="S976" s="17">
        <v>5.80581402526264E-2</v>
      </c>
      <c r="T976" s="17">
        <v>9.3381881349721904E-2</v>
      </c>
      <c r="U976" s="17">
        <v>9.1112367720343299E-2</v>
      </c>
      <c r="V976" s="17">
        <v>0.123589278585598</v>
      </c>
      <c r="W976" s="17">
        <v>5.0151957718948502E-2</v>
      </c>
      <c r="X976" s="17">
        <v>9.37657812645665E-2</v>
      </c>
      <c r="Y976" s="17">
        <v>0.100576061414771</v>
      </c>
      <c r="Z976" s="17">
        <v>0.148589561215734</v>
      </c>
      <c r="AA976" s="17">
        <v>0.117720135791889</v>
      </c>
      <c r="AB976" s="17">
        <v>5.3894619924976003E-2</v>
      </c>
      <c r="AC976" s="17">
        <v>7.2965219949351498E-2</v>
      </c>
      <c r="AD976" s="17">
        <v>0.10295704522530399</v>
      </c>
      <c r="AE976" s="17"/>
      <c r="AF976" s="17">
        <v>0.121472445061673</v>
      </c>
      <c r="AG976" s="17">
        <v>0.12370228800425</v>
      </c>
      <c r="AH976" s="17">
        <v>5.7638514524904497E-2</v>
      </c>
      <c r="AI976" s="17">
        <v>0.111160544147849</v>
      </c>
      <c r="AJ976" s="17">
        <v>8.7469264024885404E-2</v>
      </c>
      <c r="AK976" s="17">
        <v>9.1354437665178506E-2</v>
      </c>
      <c r="AL976" s="17">
        <v>7.0542143152523995E-2</v>
      </c>
      <c r="AM976" s="17">
        <v>7.8573822881543298E-2</v>
      </c>
      <c r="AN976" s="17">
        <v>0.104056220077561</v>
      </c>
      <c r="AO976" s="17">
        <v>8.8564912772204199E-2</v>
      </c>
      <c r="AP976" s="17">
        <v>7.9904337775978204E-2</v>
      </c>
      <c r="AQ976" s="17">
        <v>0.11421711313859199</v>
      </c>
      <c r="AR976" s="17">
        <v>8.0778065671977206E-2</v>
      </c>
      <c r="AS976" s="17">
        <v>8.0521963519605805E-2</v>
      </c>
      <c r="AT976" s="17">
        <v>3.02591746192825E-2</v>
      </c>
      <c r="AU976" s="17">
        <v>0.127846344559604</v>
      </c>
      <c r="AV976" s="17"/>
      <c r="AW976" s="17">
        <v>9.5800915595363495E-2</v>
      </c>
      <c r="AX976" s="17">
        <v>8.0167757374803097E-2</v>
      </c>
      <c r="AY976" s="17"/>
      <c r="AZ976" s="17">
        <v>6.77582001570909E-2</v>
      </c>
      <c r="BA976" s="17">
        <v>9.3933269829328203E-2</v>
      </c>
      <c r="BB976" s="17"/>
      <c r="BC976" s="17">
        <v>8.4365489234605795E-2</v>
      </c>
      <c r="BD976" s="17">
        <v>8.9785502555010596E-2</v>
      </c>
      <c r="BE976" s="17"/>
      <c r="BF976" s="17">
        <v>0.122026489654793</v>
      </c>
      <c r="BG976" s="17">
        <v>8.6524797686854601E-2</v>
      </c>
      <c r="BH976" s="17"/>
      <c r="BI976" s="17">
        <v>9.3438291599994797E-2</v>
      </c>
      <c r="BJ976" s="17">
        <v>8.4662527113835997E-2</v>
      </c>
      <c r="BK976" s="17">
        <v>0.124199815360559</v>
      </c>
      <c r="BL976" s="17">
        <v>8.8809647184555807E-2</v>
      </c>
      <c r="BM976" s="17">
        <v>0.11886260406384699</v>
      </c>
      <c r="BN976" s="17"/>
      <c r="BO976" s="17">
        <v>9.3155005848493594E-2</v>
      </c>
      <c r="BP976" s="17">
        <v>7.5955030133856502E-2</v>
      </c>
      <c r="BQ976" s="17">
        <v>9.9451727199323006E-2</v>
      </c>
      <c r="BR976" s="17">
        <v>9.46934240478296E-2</v>
      </c>
      <c r="BS976" s="17">
        <v>7.8616680746253595E-2</v>
      </c>
      <c r="BT976" s="17">
        <v>0.101413894444595</v>
      </c>
      <c r="BU976" s="17"/>
      <c r="BV976" s="17">
        <v>9.2443604112122602E-2</v>
      </c>
      <c r="BW976" s="17">
        <v>7.0230734107882803E-2</v>
      </c>
      <c r="BX976" s="17"/>
      <c r="BY976" s="17">
        <v>9.2647605133225702E-2</v>
      </c>
      <c r="BZ976" s="17"/>
      <c r="CA976" s="17">
        <v>8.3930499624572899E-2</v>
      </c>
      <c r="CB976" s="17"/>
      <c r="CC976" s="17">
        <v>7.6168060945181804E-2</v>
      </c>
    </row>
    <row r="977" spans="2:81" x14ac:dyDescent="0.3">
      <c r="B977" t="s">
        <v>376</v>
      </c>
      <c r="C977" s="17">
        <v>6.0574324400330802E-2</v>
      </c>
      <c r="D977" s="17">
        <v>5.9687082022932998E-2</v>
      </c>
      <c r="E977" s="17">
        <v>6.1679558932914401E-2</v>
      </c>
      <c r="F977" s="17"/>
      <c r="G977" s="17">
        <v>3.7546416138713901E-2</v>
      </c>
      <c r="H977" s="17">
        <v>4.6682358043339103E-2</v>
      </c>
      <c r="I977" s="17">
        <v>8.9562163692478103E-2</v>
      </c>
      <c r="J977" s="17">
        <v>5.4309897131474098E-2</v>
      </c>
      <c r="K977" s="17">
        <v>5.0732835722715003E-2</v>
      </c>
      <c r="L977" s="17">
        <v>7.5415593827140304E-2</v>
      </c>
      <c r="M977" s="17"/>
      <c r="N977" s="17">
        <v>6.2802106554993006E-2</v>
      </c>
      <c r="O977" s="17">
        <v>5.2947033965250197E-2</v>
      </c>
      <c r="P977" s="17">
        <v>5.2956686558877197E-2</v>
      </c>
      <c r="Q977" s="17">
        <v>7.1521551261030505E-2</v>
      </c>
      <c r="R977" s="17"/>
      <c r="S977" s="17">
        <v>4.0365530473956801E-2</v>
      </c>
      <c r="T977" s="17">
        <v>7.1430597141384805E-2</v>
      </c>
      <c r="U977" s="17">
        <v>3.21671507226957E-2</v>
      </c>
      <c r="V977" s="17">
        <v>7.9974860862849398E-2</v>
      </c>
      <c r="W977" s="17">
        <v>8.9478041953457793E-2</v>
      </c>
      <c r="X977" s="17">
        <v>2.7231200806928601E-2</v>
      </c>
      <c r="Y977" s="17">
        <v>4.69113701521464E-2</v>
      </c>
      <c r="Z977" s="17">
        <v>5.3252983700905497E-2</v>
      </c>
      <c r="AA977" s="17">
        <v>7.9608385562449799E-2</v>
      </c>
      <c r="AB977" s="17">
        <v>9.2753024469658996E-2</v>
      </c>
      <c r="AC977" s="17">
        <v>5.62341374135873E-2</v>
      </c>
      <c r="AD977" s="17">
        <v>4.5313449765499197E-2</v>
      </c>
      <c r="AE977" s="17"/>
      <c r="AF977" s="17">
        <v>0.121472445061673</v>
      </c>
      <c r="AG977" s="17">
        <v>3.4251040103834299E-2</v>
      </c>
      <c r="AH977" s="17">
        <v>7.4841479667851402E-2</v>
      </c>
      <c r="AI977" s="17">
        <v>0.10120849118403601</v>
      </c>
      <c r="AJ977" s="17">
        <v>8.3710673487714701E-2</v>
      </c>
      <c r="AK977" s="17">
        <v>6.1215961203469497E-2</v>
      </c>
      <c r="AL977" s="17">
        <v>4.5891003987243502E-2</v>
      </c>
      <c r="AM977" s="17">
        <v>4.4506674765405201E-2</v>
      </c>
      <c r="AN977" s="17">
        <v>3.3971510765602203E-2</v>
      </c>
      <c r="AO977" s="17">
        <v>5.8909995322728899E-2</v>
      </c>
      <c r="AP977" s="17">
        <v>6.8883426618726207E-2</v>
      </c>
      <c r="AQ977" s="17">
        <v>6.0646509989337599E-2</v>
      </c>
      <c r="AR977" s="17">
        <v>4.9866971774563798E-2</v>
      </c>
      <c r="AS977" s="17">
        <v>8.7751267653675497E-2</v>
      </c>
      <c r="AT977" s="17">
        <v>4.6709406060999097E-2</v>
      </c>
      <c r="AU977" s="17">
        <v>9.2376268525326405E-2</v>
      </c>
      <c r="AV977" s="17"/>
      <c r="AW977" s="17">
        <v>6.1027869493514901E-2</v>
      </c>
      <c r="AX977" s="17">
        <v>6.0355358365878499E-2</v>
      </c>
      <c r="AY977" s="17"/>
      <c r="AZ977" s="17">
        <v>5.2532293177141802E-2</v>
      </c>
      <c r="BA977" s="17">
        <v>6.2365450992663697E-2</v>
      </c>
      <c r="BB977" s="17"/>
      <c r="BC977" s="17">
        <v>5.3388351906316099E-2</v>
      </c>
      <c r="BD977" s="17">
        <v>6.5012819305065306E-2</v>
      </c>
      <c r="BE977" s="17"/>
      <c r="BF977" s="17">
        <v>6.1834235224934801E-2</v>
      </c>
      <c r="BG977" s="17">
        <v>6.0473080882398403E-2</v>
      </c>
      <c r="BH977" s="17"/>
      <c r="BI977" s="17">
        <v>7.5652746824832598E-2</v>
      </c>
      <c r="BJ977" s="17">
        <v>5.4743818328297E-2</v>
      </c>
      <c r="BK977" s="17">
        <v>7.3337023518083203E-2</v>
      </c>
      <c r="BL977" s="17">
        <v>7.3372861444273199E-2</v>
      </c>
      <c r="BM977" s="17">
        <v>2.7104986835131E-2</v>
      </c>
      <c r="BN977" s="17"/>
      <c r="BO977" s="17">
        <v>5.40927718234284E-2</v>
      </c>
      <c r="BP977" s="17">
        <v>5.6376333011564701E-2</v>
      </c>
      <c r="BQ977" s="17">
        <v>8.4028247860448796E-2</v>
      </c>
      <c r="BR977" s="17">
        <v>6.0913818653514001E-2</v>
      </c>
      <c r="BS977" s="17">
        <v>4.4266178396401998E-2</v>
      </c>
      <c r="BT977" s="17">
        <v>8.506393839576E-2</v>
      </c>
      <c r="BU977" s="17"/>
      <c r="BV977" s="17">
        <v>5.2411309525417102E-2</v>
      </c>
      <c r="BW977" s="17">
        <v>5.9069991200656202E-2</v>
      </c>
      <c r="BX977" s="17"/>
      <c r="BY977" s="17">
        <v>6.7769362118120402E-2</v>
      </c>
      <c r="BZ977" s="17"/>
      <c r="CA977" s="17">
        <v>5.7111853634193299E-2</v>
      </c>
      <c r="CB977" s="17"/>
      <c r="CC977" s="17">
        <v>5.66930786144524E-2</v>
      </c>
    </row>
    <row r="978" spans="2:81" x14ac:dyDescent="0.3">
      <c r="B978" t="s">
        <v>115</v>
      </c>
      <c r="C978" s="17">
        <v>0.193834759182443</v>
      </c>
      <c r="D978" s="17">
        <v>0.18522640095350201</v>
      </c>
      <c r="E978" s="17">
        <v>0.20007944890661999</v>
      </c>
      <c r="F978" s="17"/>
      <c r="G978" s="17">
        <v>0.14442823683209299</v>
      </c>
      <c r="H978" s="17">
        <v>0.13931850800391499</v>
      </c>
      <c r="I978" s="17">
        <v>0.18477391045576</v>
      </c>
      <c r="J978" s="17">
        <v>0.20821575698286701</v>
      </c>
      <c r="K978" s="17">
        <v>0.250308132670789</v>
      </c>
      <c r="L978" s="17">
        <v>0.22897274868396</v>
      </c>
      <c r="M978" s="17"/>
      <c r="N978" s="17">
        <v>0.12562008718600201</v>
      </c>
      <c r="O978" s="17">
        <v>0.21628679879797599</v>
      </c>
      <c r="P978" s="17">
        <v>0.22926014660060201</v>
      </c>
      <c r="Q978" s="17">
        <v>0.210656715348749</v>
      </c>
      <c r="R978" s="17"/>
      <c r="S978" s="17">
        <v>0.174637245129523</v>
      </c>
      <c r="T978" s="17">
        <v>0.174110971225129</v>
      </c>
      <c r="U978" s="17">
        <v>0.247833643238143</v>
      </c>
      <c r="V978" s="17">
        <v>0.13644199768777099</v>
      </c>
      <c r="W978" s="17">
        <v>0.21391992633743601</v>
      </c>
      <c r="X978" s="17">
        <v>0.18963926205958501</v>
      </c>
      <c r="Y978" s="17">
        <v>0.16306018409325901</v>
      </c>
      <c r="Z978" s="17">
        <v>0.200196607765493</v>
      </c>
      <c r="AA978" s="17">
        <v>0.18896263021781001</v>
      </c>
      <c r="AB978" s="17">
        <v>0.20404198950227001</v>
      </c>
      <c r="AC978" s="17">
        <v>0.26940459233146902</v>
      </c>
      <c r="AD978" s="17">
        <v>0.29886075884917501</v>
      </c>
      <c r="AE978" s="17"/>
      <c r="AF978" s="17">
        <v>0.295114440273543</v>
      </c>
      <c r="AG978" s="17">
        <v>0.28423203704227701</v>
      </c>
      <c r="AH978" s="17">
        <v>0.25340089246109698</v>
      </c>
      <c r="AI978" s="17">
        <v>0.18339172024416101</v>
      </c>
      <c r="AJ978" s="17">
        <v>0.19490209908704101</v>
      </c>
      <c r="AK978" s="17">
        <v>0.14462582987317599</v>
      </c>
      <c r="AL978" s="17">
        <v>0.20588915909728001</v>
      </c>
      <c r="AM978" s="17">
        <v>0.196366782409784</v>
      </c>
      <c r="AN978" s="17">
        <v>0.21200546695290501</v>
      </c>
      <c r="AO978" s="17">
        <v>0.191620170844397</v>
      </c>
      <c r="AP978" s="17">
        <v>0.171973380591423</v>
      </c>
      <c r="AQ978" s="17">
        <v>0.18540596766564399</v>
      </c>
      <c r="AR978" s="17">
        <v>0.176760061518279</v>
      </c>
      <c r="AS978" s="17">
        <v>0.18162425337430099</v>
      </c>
      <c r="AT978" s="17">
        <v>0.102874287882168</v>
      </c>
      <c r="AU978" s="17">
        <v>7.5682961047461597E-2</v>
      </c>
      <c r="AV978" s="17"/>
      <c r="AW978" s="17">
        <v>0.170019452216359</v>
      </c>
      <c r="AX978" s="17">
        <v>0.22744294206552701</v>
      </c>
      <c r="AY978" s="17"/>
      <c r="AZ978" s="17">
        <v>0.20113193076116501</v>
      </c>
      <c r="BA978" s="17">
        <v>0.192209528230121</v>
      </c>
      <c r="BB978" s="17"/>
      <c r="BC978" s="17">
        <v>0.18428204137509399</v>
      </c>
      <c r="BD978" s="17">
        <v>0.20130674690589401</v>
      </c>
      <c r="BE978" s="17"/>
      <c r="BF978" s="17">
        <v>0.187512603708332</v>
      </c>
      <c r="BG978" s="17">
        <v>0.19434279296436999</v>
      </c>
      <c r="BH978" s="17"/>
      <c r="BI978" s="17">
        <v>0.21790550592346</v>
      </c>
      <c r="BJ978" s="17">
        <v>0.141446197671874</v>
      </c>
      <c r="BK978" s="17">
        <v>0.13009855149667399</v>
      </c>
      <c r="BL978" s="17">
        <v>0.21389335209930799</v>
      </c>
      <c r="BM978" s="17">
        <v>0.19242151351095299</v>
      </c>
      <c r="BN978" s="17"/>
      <c r="BO978" s="17">
        <v>0.131011042806816</v>
      </c>
      <c r="BP978" s="17">
        <v>0.19336535334361399</v>
      </c>
      <c r="BQ978" s="17">
        <v>0.12880033154297801</v>
      </c>
      <c r="BR978" s="17">
        <v>0.183922896180262</v>
      </c>
      <c r="BS978" s="17">
        <v>0.16964116961508</v>
      </c>
      <c r="BT978" s="17">
        <v>0.30748510011074598</v>
      </c>
      <c r="BU978" s="17"/>
      <c r="BV978" s="17">
        <v>0.125891410712313</v>
      </c>
      <c r="BW978" s="17">
        <v>0.17029611982294801</v>
      </c>
      <c r="BX978" s="17"/>
      <c r="BY978" s="17">
        <v>0.11821345978431901</v>
      </c>
      <c r="BZ978" s="17"/>
      <c r="CA978" s="17">
        <v>0.102738052112021</v>
      </c>
      <c r="CB978" s="17"/>
      <c r="CC978" s="17">
        <v>0.12561757705826901</v>
      </c>
    </row>
    <row r="979" spans="2:81" x14ac:dyDescent="0.3">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c r="CC979" s="17"/>
    </row>
    <row r="980" spans="2:81" x14ac:dyDescent="0.3">
      <c r="B980" s="6" t="s">
        <v>177</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c r="CB980" s="17"/>
      <c r="CC980" s="17"/>
    </row>
    <row r="981" spans="2:81" x14ac:dyDescent="0.3">
      <c r="B981" s="24" t="s">
        <v>94</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c r="CB981" s="17"/>
      <c r="CC981" s="17"/>
    </row>
    <row r="982" spans="2:81" x14ac:dyDescent="0.3">
      <c r="B982" t="s">
        <v>389</v>
      </c>
      <c r="C982" s="17">
        <v>0.41267843092608097</v>
      </c>
      <c r="D982" s="17">
        <v>0.44432406200432401</v>
      </c>
      <c r="E982" s="17">
        <v>0.37946264256455497</v>
      </c>
      <c r="F982" s="17"/>
      <c r="G982" s="17">
        <v>0.51826812688791202</v>
      </c>
      <c r="H982" s="17">
        <v>0.47037980205539498</v>
      </c>
      <c r="I982" s="17">
        <v>0.423203526144311</v>
      </c>
      <c r="J982" s="17">
        <v>0.38996844362168498</v>
      </c>
      <c r="K982" s="17">
        <v>0.33900266828776399</v>
      </c>
      <c r="L982" s="17">
        <v>0.35453261910108103</v>
      </c>
      <c r="M982" s="17"/>
      <c r="N982" s="17">
        <v>0.458518860974931</v>
      </c>
      <c r="O982" s="17">
        <v>0.39630999517668303</v>
      </c>
      <c r="P982" s="17">
        <v>0.37602374871118399</v>
      </c>
      <c r="Q982" s="17">
        <v>0.41369953873729798</v>
      </c>
      <c r="R982" s="17"/>
      <c r="S982" s="17">
        <v>0.458549474867878</v>
      </c>
      <c r="T982" s="17">
        <v>0.410571980260453</v>
      </c>
      <c r="U982" s="17">
        <v>0.411364751248534</v>
      </c>
      <c r="V982" s="17">
        <v>0.41749452175804302</v>
      </c>
      <c r="W982" s="17">
        <v>0.40379203152433801</v>
      </c>
      <c r="X982" s="17">
        <v>0.398206863402842</v>
      </c>
      <c r="Y982" s="17">
        <v>0.36685061396884</v>
      </c>
      <c r="Z982" s="17">
        <v>0.433706320694006</v>
      </c>
      <c r="AA982" s="17">
        <v>0.37737019587728998</v>
      </c>
      <c r="AB982" s="17">
        <v>0.42878230326304001</v>
      </c>
      <c r="AC982" s="17">
        <v>0.428479437383398</v>
      </c>
      <c r="AD982" s="17">
        <v>0.41049013705187698</v>
      </c>
      <c r="AE982" s="17"/>
      <c r="AF982" s="17">
        <v>0.39535698700756799</v>
      </c>
      <c r="AG982" s="17">
        <v>0.452424973880866</v>
      </c>
      <c r="AH982" s="17">
        <v>0.42938613334523101</v>
      </c>
      <c r="AI982" s="17">
        <v>0.43414681048522402</v>
      </c>
      <c r="AJ982" s="17">
        <v>0.424292867628218</v>
      </c>
      <c r="AK982" s="17">
        <v>0.45340798655662901</v>
      </c>
      <c r="AL982" s="17">
        <v>0.45451228440882202</v>
      </c>
      <c r="AM982" s="17">
        <v>0.35003958787124001</v>
      </c>
      <c r="AN982" s="17">
        <v>0.37745158378228</v>
      </c>
      <c r="AO982" s="17">
        <v>0.48029547462086603</v>
      </c>
      <c r="AP982" s="17">
        <v>0.42403081235998502</v>
      </c>
      <c r="AQ982" s="17">
        <v>0.40421796381602598</v>
      </c>
      <c r="AR982" s="17">
        <v>0.37426419198590199</v>
      </c>
      <c r="AS982" s="17">
        <v>0.35798037774693597</v>
      </c>
      <c r="AT982" s="17">
        <v>0.35241355992561402</v>
      </c>
      <c r="AU982" s="17">
        <v>0.50042704771193203</v>
      </c>
      <c r="AV982" s="17"/>
      <c r="AW982" s="17">
        <v>0.442440812467085</v>
      </c>
      <c r="AX982" s="17">
        <v>0.37105305989872001</v>
      </c>
      <c r="AY982" s="17"/>
      <c r="AZ982" s="17">
        <v>0.449330069180161</v>
      </c>
      <c r="BA982" s="17">
        <v>0.40451535345130601</v>
      </c>
      <c r="BB982" s="17"/>
      <c r="BC982" s="17">
        <v>0.47266572298895299</v>
      </c>
      <c r="BD982" s="17">
        <v>0.37110892090317299</v>
      </c>
      <c r="BE982" s="17"/>
      <c r="BF982" s="17">
        <v>0.46697605847372597</v>
      </c>
      <c r="BG982" s="17">
        <v>0.40831519924257198</v>
      </c>
      <c r="BH982" s="17"/>
      <c r="BI982" s="17">
        <v>0.325814049632626</v>
      </c>
      <c r="BJ982" s="17">
        <v>0.52356957655127601</v>
      </c>
      <c r="BK982" s="17">
        <v>0.44626753733635699</v>
      </c>
      <c r="BL982" s="17">
        <v>0.32760289843050799</v>
      </c>
      <c r="BM982" s="17">
        <v>0.51004691108633504</v>
      </c>
      <c r="BN982" s="17"/>
      <c r="BO982" s="17">
        <v>0.54487526798525598</v>
      </c>
      <c r="BP982" s="17">
        <v>0.36573253135865502</v>
      </c>
      <c r="BQ982" s="17">
        <v>0.42778014372556999</v>
      </c>
      <c r="BR982" s="17">
        <v>0.36521214022330001</v>
      </c>
      <c r="BS982" s="17">
        <v>0.50802103594764703</v>
      </c>
      <c r="BT982" s="17">
        <v>0.30670841114041902</v>
      </c>
      <c r="BU982" s="17"/>
      <c r="BV982" s="17">
        <v>0.54851275129602095</v>
      </c>
      <c r="BW982" s="17">
        <v>0.47730673467132001</v>
      </c>
      <c r="BX982" s="17"/>
      <c r="BY982" s="17">
        <v>0.49183805211817799</v>
      </c>
      <c r="BZ982" s="17"/>
      <c r="CA982" s="17">
        <v>0.57798354058824797</v>
      </c>
      <c r="CB982" s="17"/>
      <c r="CC982" s="17">
        <v>0.53133654665138896</v>
      </c>
    </row>
    <row r="983" spans="2:81" x14ac:dyDescent="0.3">
      <c r="B983" t="s">
        <v>390</v>
      </c>
      <c r="C983" s="17">
        <v>0.402302108847434</v>
      </c>
      <c r="D983" s="17">
        <v>0.42300495837105201</v>
      </c>
      <c r="E983" s="17">
        <v>0.38367429856784402</v>
      </c>
      <c r="F983" s="17"/>
      <c r="G983" s="17">
        <v>0.34267483519689501</v>
      </c>
      <c r="H983" s="17">
        <v>0.37021838321169998</v>
      </c>
      <c r="I983" s="17">
        <v>0.41148453176579503</v>
      </c>
      <c r="J983" s="17">
        <v>0.394823714781461</v>
      </c>
      <c r="K983" s="17">
        <v>0.46658802426595802</v>
      </c>
      <c r="L983" s="17">
        <v>0.42373072405207501</v>
      </c>
      <c r="M983" s="17"/>
      <c r="N983" s="17">
        <v>0.40659461670108199</v>
      </c>
      <c r="O983" s="17">
        <v>0.40143442074885799</v>
      </c>
      <c r="P983" s="17">
        <v>0.43371568220076501</v>
      </c>
      <c r="Q983" s="17">
        <v>0.368205855209844</v>
      </c>
      <c r="R983" s="17"/>
      <c r="S983" s="17">
        <v>0.376568221786585</v>
      </c>
      <c r="T983" s="17">
        <v>0.44981931510337098</v>
      </c>
      <c r="U983" s="17">
        <v>0.41312251182355297</v>
      </c>
      <c r="V983" s="17">
        <v>0.39606517811011199</v>
      </c>
      <c r="W983" s="17">
        <v>0.38189434236129099</v>
      </c>
      <c r="X983" s="17">
        <v>0.378909177957792</v>
      </c>
      <c r="Y983" s="17">
        <v>0.43807440607126202</v>
      </c>
      <c r="Z983" s="17">
        <v>0.43767645384729698</v>
      </c>
      <c r="AA983" s="17">
        <v>0.39280704866049998</v>
      </c>
      <c r="AB983" s="17">
        <v>0.36390214537788601</v>
      </c>
      <c r="AC983" s="17">
        <v>0.412501732206278</v>
      </c>
      <c r="AD983" s="17">
        <v>0.41473803562999101</v>
      </c>
      <c r="AE983" s="17"/>
      <c r="AF983" s="17">
        <v>0.42412422467939198</v>
      </c>
      <c r="AG983" s="17">
        <v>0.326796037164583</v>
      </c>
      <c r="AH983" s="17">
        <v>0.34520689368787899</v>
      </c>
      <c r="AI983" s="17">
        <v>0.32945316296851102</v>
      </c>
      <c r="AJ983" s="17">
        <v>0.37970969705648699</v>
      </c>
      <c r="AK983" s="17">
        <v>0.39697194793206603</v>
      </c>
      <c r="AL983" s="17">
        <v>0.374733035036312</v>
      </c>
      <c r="AM983" s="17">
        <v>0.43729077505835101</v>
      </c>
      <c r="AN983" s="17">
        <v>0.42401346668348999</v>
      </c>
      <c r="AO983" s="17">
        <v>0.43512909189760401</v>
      </c>
      <c r="AP983" s="17">
        <v>0.44859804740361497</v>
      </c>
      <c r="AQ983" s="17">
        <v>0.46997252749128399</v>
      </c>
      <c r="AR983" s="17">
        <v>0.46860439744284399</v>
      </c>
      <c r="AS983" s="17">
        <v>0.48654374682613299</v>
      </c>
      <c r="AT983" s="17">
        <v>0.43558689655506999</v>
      </c>
      <c r="AU983" s="17">
        <v>0.37286154989105902</v>
      </c>
      <c r="AV983" s="17"/>
      <c r="AW983" s="17">
        <v>0.38111003264900001</v>
      </c>
      <c r="AX983" s="17">
        <v>0.43233997036548499</v>
      </c>
      <c r="AY983" s="17"/>
      <c r="AZ983" s="17">
        <v>0.358472739462731</v>
      </c>
      <c r="BA983" s="17">
        <v>0.412063815417754</v>
      </c>
      <c r="BB983" s="17"/>
      <c r="BC983" s="17">
        <v>0.34868994270633002</v>
      </c>
      <c r="BD983" s="17">
        <v>0.440003296067766</v>
      </c>
      <c r="BE983" s="17"/>
      <c r="BF983" s="17">
        <v>0.34724293444544901</v>
      </c>
      <c r="BG983" s="17">
        <v>0.40672653667363701</v>
      </c>
      <c r="BH983" s="17"/>
      <c r="BI983" s="17">
        <v>0.50543418755770597</v>
      </c>
      <c r="BJ983" s="17">
        <v>0.30691500211794498</v>
      </c>
      <c r="BK983" s="17">
        <v>0.40043409774588501</v>
      </c>
      <c r="BL983" s="17">
        <v>0.50956724496216299</v>
      </c>
      <c r="BM983" s="17">
        <v>0.32226389832386998</v>
      </c>
      <c r="BN983" s="17"/>
      <c r="BO983" s="17">
        <v>0.31650821324656098</v>
      </c>
      <c r="BP983" s="17">
        <v>0.480999089576926</v>
      </c>
      <c r="BQ983" s="17">
        <v>0.393454336217891</v>
      </c>
      <c r="BR983" s="17">
        <v>0.48796202035396702</v>
      </c>
      <c r="BS983" s="17">
        <v>0.28036387691042403</v>
      </c>
      <c r="BT983" s="17">
        <v>0.36265434224108001</v>
      </c>
      <c r="BU983" s="17"/>
      <c r="BV983" s="17">
        <v>0.30626870066307599</v>
      </c>
      <c r="BW983" s="17">
        <v>0.30811371648848401</v>
      </c>
      <c r="BX983" s="17"/>
      <c r="BY983" s="17">
        <v>0.38456705749692999</v>
      </c>
      <c r="BZ983" s="17"/>
      <c r="CA983" s="17">
        <v>0.27391410495336199</v>
      </c>
      <c r="CB983" s="17"/>
      <c r="CC983" s="17">
        <v>0.30749197404077699</v>
      </c>
    </row>
    <row r="984" spans="2:81" x14ac:dyDescent="0.3">
      <c r="B984" t="s">
        <v>92</v>
      </c>
      <c r="C984" s="17">
        <v>0.18501946022648499</v>
      </c>
      <c r="D984" s="17">
        <v>0.13267097962462401</v>
      </c>
      <c r="E984" s="17">
        <v>0.23686305886760101</v>
      </c>
      <c r="F984" s="17"/>
      <c r="G984" s="17">
        <v>0.139057037915193</v>
      </c>
      <c r="H984" s="17">
        <v>0.15940181473290499</v>
      </c>
      <c r="I984" s="17">
        <v>0.165311942089894</v>
      </c>
      <c r="J984" s="17">
        <v>0.21520784159685399</v>
      </c>
      <c r="K984" s="17">
        <v>0.19440930744627699</v>
      </c>
      <c r="L984" s="17">
        <v>0.22173665684684399</v>
      </c>
      <c r="M984" s="17"/>
      <c r="N984" s="17">
        <v>0.13488652232398701</v>
      </c>
      <c r="O984" s="17">
        <v>0.20225558407445901</v>
      </c>
      <c r="P984" s="17">
        <v>0.190260569088051</v>
      </c>
      <c r="Q984" s="17">
        <v>0.21809460605285799</v>
      </c>
      <c r="R984" s="17"/>
      <c r="S984" s="17">
        <v>0.164882303345537</v>
      </c>
      <c r="T984" s="17">
        <v>0.139608704636175</v>
      </c>
      <c r="U984" s="17">
        <v>0.175512736927913</v>
      </c>
      <c r="V984" s="17">
        <v>0.18644030013184501</v>
      </c>
      <c r="W984" s="17">
        <v>0.21431362611437099</v>
      </c>
      <c r="X984" s="17">
        <v>0.222883958639366</v>
      </c>
      <c r="Y984" s="17">
        <v>0.195074979959898</v>
      </c>
      <c r="Z984" s="17">
        <v>0.128617225458697</v>
      </c>
      <c r="AA984" s="17">
        <v>0.22982275546221001</v>
      </c>
      <c r="AB984" s="17">
        <v>0.20731555135907401</v>
      </c>
      <c r="AC984" s="17">
        <v>0.159018830410324</v>
      </c>
      <c r="AD984" s="17">
        <v>0.17477182731813201</v>
      </c>
      <c r="AE984" s="17"/>
      <c r="AF984" s="17">
        <v>0.18051878831304</v>
      </c>
      <c r="AG984" s="17">
        <v>0.220778988954551</v>
      </c>
      <c r="AH984" s="17">
        <v>0.22540697296689</v>
      </c>
      <c r="AI984" s="17">
        <v>0.23640002654626599</v>
      </c>
      <c r="AJ984" s="17">
        <v>0.19599743531529501</v>
      </c>
      <c r="AK984" s="17">
        <v>0.14962006551130499</v>
      </c>
      <c r="AL984" s="17">
        <v>0.17075468055486601</v>
      </c>
      <c r="AM984" s="17">
        <v>0.21266963707040901</v>
      </c>
      <c r="AN984" s="17">
        <v>0.19853494953423001</v>
      </c>
      <c r="AO984" s="17">
        <v>8.4575433481529599E-2</v>
      </c>
      <c r="AP984" s="17">
        <v>0.1273711402364</v>
      </c>
      <c r="AQ984" s="17">
        <v>0.12580950869269</v>
      </c>
      <c r="AR984" s="17">
        <v>0.15713141057125399</v>
      </c>
      <c r="AS984" s="17">
        <v>0.155475875426931</v>
      </c>
      <c r="AT984" s="17">
        <v>0.21199954351931599</v>
      </c>
      <c r="AU984" s="17">
        <v>0.12671140239700901</v>
      </c>
      <c r="AV984" s="17"/>
      <c r="AW984" s="17">
        <v>0.17644915488391499</v>
      </c>
      <c r="AX984" s="17">
        <v>0.196606969735795</v>
      </c>
      <c r="AY984" s="17"/>
      <c r="AZ984" s="17">
        <v>0.192197191357108</v>
      </c>
      <c r="BA984" s="17">
        <v>0.18342083113093999</v>
      </c>
      <c r="BB984" s="17"/>
      <c r="BC984" s="17">
        <v>0.17864433430471699</v>
      </c>
      <c r="BD984" s="17">
        <v>0.18888778302906101</v>
      </c>
      <c r="BE984" s="17"/>
      <c r="BF984" s="17">
        <v>0.18578100708082501</v>
      </c>
      <c r="BG984" s="17">
        <v>0.18495826408379101</v>
      </c>
      <c r="BH984" s="17"/>
      <c r="BI984" s="17">
        <v>0.168751762809668</v>
      </c>
      <c r="BJ984" s="17">
        <v>0.16951542133077899</v>
      </c>
      <c r="BK984" s="17">
        <v>0.153298364917758</v>
      </c>
      <c r="BL984" s="17">
        <v>0.16282985660732899</v>
      </c>
      <c r="BM984" s="17">
        <v>0.16768919058979501</v>
      </c>
      <c r="BN984" s="17"/>
      <c r="BO984" s="17">
        <v>0.13861651876818201</v>
      </c>
      <c r="BP984" s="17">
        <v>0.15326837906441901</v>
      </c>
      <c r="BQ984" s="17">
        <v>0.17876552005653901</v>
      </c>
      <c r="BR984" s="17">
        <v>0.146825839422733</v>
      </c>
      <c r="BS984" s="17">
        <v>0.211615087141928</v>
      </c>
      <c r="BT984" s="17">
        <v>0.33063724661850102</v>
      </c>
      <c r="BU984" s="17"/>
      <c r="BV984" s="17">
        <v>0.14521854804090201</v>
      </c>
      <c r="BW984" s="17">
        <v>0.214579548840196</v>
      </c>
      <c r="BX984" s="17"/>
      <c r="BY984" s="17">
        <v>0.12359489038489201</v>
      </c>
      <c r="BZ984" s="17"/>
      <c r="CA984" s="17">
        <v>0.14810235445839001</v>
      </c>
      <c r="CB984" s="17"/>
      <c r="CC984" s="17">
        <v>0.16117147930783299</v>
      </c>
    </row>
    <row r="985" spans="2:81" x14ac:dyDescent="0.3">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row>
    <row r="986" spans="2:81" x14ac:dyDescent="0.3">
      <c r="B986" s="6" t="s">
        <v>177</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row>
    <row r="987" spans="2:81" x14ac:dyDescent="0.3">
      <c r="B987" s="24" t="s">
        <v>94</v>
      </c>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c r="CC987" s="17"/>
    </row>
    <row r="988" spans="2:81" x14ac:dyDescent="0.3">
      <c r="B988" t="s">
        <v>391</v>
      </c>
      <c r="C988" s="17">
        <v>0.40557845360720601</v>
      </c>
      <c r="D988" s="17">
        <v>0.43340650035413503</v>
      </c>
      <c r="E988" s="17">
        <v>0.37606220818762398</v>
      </c>
      <c r="F988" s="17"/>
      <c r="G988" s="17">
        <v>0.51067241861041601</v>
      </c>
      <c r="H988" s="17">
        <v>0.42891170973492398</v>
      </c>
      <c r="I988" s="17">
        <v>0.44703642685570599</v>
      </c>
      <c r="J988" s="17">
        <v>0.39964104517460902</v>
      </c>
      <c r="K988" s="17">
        <v>0.34041449576065902</v>
      </c>
      <c r="L988" s="17">
        <v>0.331338930055876</v>
      </c>
      <c r="M988" s="17"/>
      <c r="N988" s="17">
        <v>0.43518173664237603</v>
      </c>
      <c r="O988" s="17">
        <v>0.40731608125199698</v>
      </c>
      <c r="P988" s="17">
        <v>0.359108876429451</v>
      </c>
      <c r="Q988" s="17">
        <v>0.41211912903454201</v>
      </c>
      <c r="R988" s="17"/>
      <c r="S988" s="17">
        <v>0.448493106836372</v>
      </c>
      <c r="T988" s="17">
        <v>0.38244191251870502</v>
      </c>
      <c r="U988" s="17">
        <v>0.38799705110106802</v>
      </c>
      <c r="V988" s="17">
        <v>0.35551394834482802</v>
      </c>
      <c r="W988" s="17">
        <v>0.36953061483080901</v>
      </c>
      <c r="X988" s="17">
        <v>0.36726252837844903</v>
      </c>
      <c r="Y988" s="17">
        <v>0.43613466147202301</v>
      </c>
      <c r="Z988" s="17">
        <v>0.46835837725437102</v>
      </c>
      <c r="AA988" s="17">
        <v>0.423646850483818</v>
      </c>
      <c r="AB988" s="17">
        <v>0.38617920294681102</v>
      </c>
      <c r="AC988" s="17">
        <v>0.465210213560251</v>
      </c>
      <c r="AD988" s="17">
        <v>0.43003449062587701</v>
      </c>
      <c r="AE988" s="17"/>
      <c r="AF988" s="17">
        <v>0.28595695814665401</v>
      </c>
      <c r="AG988" s="17">
        <v>0.45635610265353799</v>
      </c>
      <c r="AH988" s="17">
        <v>0.39667011864822399</v>
      </c>
      <c r="AI988" s="17">
        <v>0.40977102674205701</v>
      </c>
      <c r="AJ988" s="17">
        <v>0.42821046996721801</v>
      </c>
      <c r="AK988" s="17">
        <v>0.40039528909533101</v>
      </c>
      <c r="AL988" s="17">
        <v>0.393796900502834</v>
      </c>
      <c r="AM988" s="17">
        <v>0.36803404579105298</v>
      </c>
      <c r="AN988" s="17">
        <v>0.38340271645324098</v>
      </c>
      <c r="AO988" s="17">
        <v>0.460925855778133</v>
      </c>
      <c r="AP988" s="17">
        <v>0.39012908291554199</v>
      </c>
      <c r="AQ988" s="17">
        <v>0.432764182922868</v>
      </c>
      <c r="AR988" s="17">
        <v>0.50369713400952498</v>
      </c>
      <c r="AS988" s="17">
        <v>0.459287072403677</v>
      </c>
      <c r="AT988" s="17">
        <v>0.36222175184115901</v>
      </c>
      <c r="AU988" s="17">
        <v>0.45607689534647899</v>
      </c>
      <c r="AV988" s="17"/>
      <c r="AW988" s="17">
        <v>0.41117080580641902</v>
      </c>
      <c r="AX988" s="17">
        <v>0.40039730449556998</v>
      </c>
      <c r="AY988" s="17"/>
      <c r="AZ988" s="17">
        <v>0.45588878571372998</v>
      </c>
      <c r="BA988" s="17">
        <v>0.39437330266906301</v>
      </c>
      <c r="BB988" s="17"/>
      <c r="BC988" s="17">
        <v>0.46888718571150001</v>
      </c>
      <c r="BD988" s="17">
        <v>0.36321934765174102</v>
      </c>
      <c r="BE988" s="17"/>
      <c r="BF988" s="17">
        <v>0.454225185767759</v>
      </c>
      <c r="BG988" s="17">
        <v>0.40166931479859402</v>
      </c>
      <c r="BH988" s="17"/>
      <c r="BI988" s="17">
        <v>0.29599831531628201</v>
      </c>
      <c r="BJ988" s="17">
        <v>0.50530661957927803</v>
      </c>
      <c r="BK988" s="17">
        <v>0.45882689317853698</v>
      </c>
      <c r="BL988" s="17">
        <v>0.34334781375439699</v>
      </c>
      <c r="BM988" s="17">
        <v>0.40434745070768202</v>
      </c>
      <c r="BN988" s="17"/>
      <c r="BO988" s="17">
        <v>0.51439324775166195</v>
      </c>
      <c r="BP988" s="17">
        <v>0.33950117030337301</v>
      </c>
      <c r="BQ988" s="17">
        <v>0.43112402311016901</v>
      </c>
      <c r="BR988" s="17">
        <v>0.37047244350554898</v>
      </c>
      <c r="BS988" s="17">
        <v>0.46220751580244501</v>
      </c>
      <c r="BT988" s="17">
        <v>0.31074834295556902</v>
      </c>
      <c r="BU988" s="17"/>
      <c r="BV988" s="17">
        <v>0.50715220560837404</v>
      </c>
      <c r="BW988" s="17">
        <v>0.501883556736891</v>
      </c>
      <c r="BX988" s="17"/>
      <c r="BY988" s="17">
        <v>0.51046614932505996</v>
      </c>
      <c r="BZ988" s="17"/>
      <c r="CA988" s="17">
        <v>0.544722395926585</v>
      </c>
      <c r="CB988" s="17"/>
      <c r="CC988" s="17">
        <v>0.52022504515826595</v>
      </c>
    </row>
    <row r="989" spans="2:81" x14ac:dyDescent="0.3">
      <c r="B989" t="s">
        <v>392</v>
      </c>
      <c r="C989" s="17">
        <v>0.42111705276209699</v>
      </c>
      <c r="D989" s="17">
        <v>0.43709711683979902</v>
      </c>
      <c r="E989" s="17">
        <v>0.40717485124117703</v>
      </c>
      <c r="F989" s="17"/>
      <c r="G989" s="17">
        <v>0.31884358146388603</v>
      </c>
      <c r="H989" s="17">
        <v>0.41296151419077298</v>
      </c>
      <c r="I989" s="17">
        <v>0.43021983601709002</v>
      </c>
      <c r="J989" s="17">
        <v>0.383600318152444</v>
      </c>
      <c r="K989" s="17">
        <v>0.46510309853901299</v>
      </c>
      <c r="L989" s="17">
        <v>0.48956666746423999</v>
      </c>
      <c r="M989" s="17"/>
      <c r="N989" s="17">
        <v>0.442739861876768</v>
      </c>
      <c r="O989" s="17">
        <v>0.40358197301811299</v>
      </c>
      <c r="P989" s="17">
        <v>0.44231181197396102</v>
      </c>
      <c r="Q989" s="17">
        <v>0.39655269018095801</v>
      </c>
      <c r="R989" s="17"/>
      <c r="S989" s="17">
        <v>0.39352191103943102</v>
      </c>
      <c r="T989" s="17">
        <v>0.48731735706743901</v>
      </c>
      <c r="U989" s="17">
        <v>0.42413918191705602</v>
      </c>
      <c r="V989" s="17">
        <v>0.49516436657524199</v>
      </c>
      <c r="W989" s="17">
        <v>0.42735098434361701</v>
      </c>
      <c r="X989" s="17">
        <v>0.44069694699835099</v>
      </c>
      <c r="Y989" s="17">
        <v>0.40766994242135501</v>
      </c>
      <c r="Z989" s="17">
        <v>0.39644246883298401</v>
      </c>
      <c r="AA989" s="17">
        <v>0.37996549643627098</v>
      </c>
      <c r="AB989" s="17">
        <v>0.39065217404777303</v>
      </c>
      <c r="AC989" s="17">
        <v>0.40687861559586502</v>
      </c>
      <c r="AD989" s="17">
        <v>0.29347358626808201</v>
      </c>
      <c r="AE989" s="17"/>
      <c r="AF989" s="17">
        <v>0.53352425354030597</v>
      </c>
      <c r="AG989" s="17">
        <v>0.34582178510283701</v>
      </c>
      <c r="AH989" s="17">
        <v>0.38241908849102302</v>
      </c>
      <c r="AI989" s="17">
        <v>0.37642131906305498</v>
      </c>
      <c r="AJ989" s="17">
        <v>0.3895793350747</v>
      </c>
      <c r="AK989" s="17">
        <v>0.42672831434879199</v>
      </c>
      <c r="AL989" s="17">
        <v>0.43093945034360598</v>
      </c>
      <c r="AM989" s="17">
        <v>0.408298195790185</v>
      </c>
      <c r="AN989" s="17">
        <v>0.47902876076022199</v>
      </c>
      <c r="AO989" s="17">
        <v>0.45989840355403899</v>
      </c>
      <c r="AP989" s="17">
        <v>0.493362872949697</v>
      </c>
      <c r="AQ989" s="17">
        <v>0.45345287665411499</v>
      </c>
      <c r="AR989" s="17">
        <v>0.39003619502689602</v>
      </c>
      <c r="AS989" s="17">
        <v>0.402638247023686</v>
      </c>
      <c r="AT989" s="17">
        <v>0.47570851096241101</v>
      </c>
      <c r="AU989" s="17">
        <v>0.429970430056348</v>
      </c>
      <c r="AV989" s="17"/>
      <c r="AW989" s="17">
        <v>0.41969767013432702</v>
      </c>
      <c r="AX989" s="17">
        <v>0.42378141708949901</v>
      </c>
      <c r="AY989" s="17"/>
      <c r="AZ989" s="17">
        <v>0.35256448915848798</v>
      </c>
      <c r="BA989" s="17">
        <v>0.436385125744575</v>
      </c>
      <c r="BB989" s="17"/>
      <c r="BC989" s="17">
        <v>0.35953539907783</v>
      </c>
      <c r="BD989" s="17">
        <v>0.46510002540762901</v>
      </c>
      <c r="BE989" s="17"/>
      <c r="BF989" s="17">
        <v>0.328955442652269</v>
      </c>
      <c r="BG989" s="17">
        <v>0.42852294645204803</v>
      </c>
      <c r="BH989" s="17"/>
      <c r="BI989" s="17">
        <v>0.57422419956468795</v>
      </c>
      <c r="BJ989" s="17">
        <v>0.33644546394868602</v>
      </c>
      <c r="BK989" s="17">
        <v>0.37015233599512698</v>
      </c>
      <c r="BL989" s="17">
        <v>0.50031219010081096</v>
      </c>
      <c r="BM989" s="17">
        <v>0.47446647974078499</v>
      </c>
      <c r="BN989" s="17"/>
      <c r="BO989" s="17">
        <v>0.35081524385922602</v>
      </c>
      <c r="BP989" s="17">
        <v>0.53606053446771695</v>
      </c>
      <c r="BQ989" s="17">
        <v>0.38526215977691702</v>
      </c>
      <c r="BR989" s="17">
        <v>0.490386702154196</v>
      </c>
      <c r="BS989" s="17">
        <v>0.39847971771115598</v>
      </c>
      <c r="BT989" s="17">
        <v>0.33864221009787099</v>
      </c>
      <c r="BU989" s="17"/>
      <c r="BV989" s="17">
        <v>0.35203082447746198</v>
      </c>
      <c r="BW989" s="17">
        <v>0.30753883609704402</v>
      </c>
      <c r="BX989" s="17"/>
      <c r="BY989" s="17">
        <v>0.37225078137291701</v>
      </c>
      <c r="BZ989" s="17"/>
      <c r="CA989" s="17">
        <v>0.32082152368336198</v>
      </c>
      <c r="CB989" s="17"/>
      <c r="CC989" s="17">
        <v>0.34106046465395401</v>
      </c>
    </row>
    <row r="990" spans="2:81" x14ac:dyDescent="0.3">
      <c r="B990" t="s">
        <v>92</v>
      </c>
      <c r="C990" s="17">
        <v>0.173304493630696</v>
      </c>
      <c r="D990" s="17">
        <v>0.12949638280606601</v>
      </c>
      <c r="E990" s="17">
        <v>0.21676294057119899</v>
      </c>
      <c r="F990" s="17"/>
      <c r="G990" s="17">
        <v>0.17048399992569799</v>
      </c>
      <c r="H990" s="17">
        <v>0.15812677607430201</v>
      </c>
      <c r="I990" s="17">
        <v>0.122743737127204</v>
      </c>
      <c r="J990" s="17">
        <v>0.21675863667294701</v>
      </c>
      <c r="K990" s="17">
        <v>0.19448240570032799</v>
      </c>
      <c r="L990" s="17">
        <v>0.17909440247988501</v>
      </c>
      <c r="M990" s="17"/>
      <c r="N990" s="17">
        <v>0.122078401480856</v>
      </c>
      <c r="O990" s="17">
        <v>0.189101945729889</v>
      </c>
      <c r="P990" s="17">
        <v>0.19857931159658901</v>
      </c>
      <c r="Q990" s="17">
        <v>0.19132818078450001</v>
      </c>
      <c r="R990" s="17"/>
      <c r="S990" s="17">
        <v>0.15798498212419701</v>
      </c>
      <c r="T990" s="17">
        <v>0.130240730413856</v>
      </c>
      <c r="U990" s="17">
        <v>0.18786376698187601</v>
      </c>
      <c r="V990" s="17">
        <v>0.14932168507992899</v>
      </c>
      <c r="W990" s="17">
        <v>0.203118400825574</v>
      </c>
      <c r="X990" s="17">
        <v>0.19204052462320001</v>
      </c>
      <c r="Y990" s="17">
        <v>0.156195396106623</v>
      </c>
      <c r="Z990" s="17">
        <v>0.135199153912646</v>
      </c>
      <c r="AA990" s="17">
        <v>0.19638765307991099</v>
      </c>
      <c r="AB990" s="17">
        <v>0.22316862300541601</v>
      </c>
      <c r="AC990" s="17">
        <v>0.12791117084388301</v>
      </c>
      <c r="AD990" s="17">
        <v>0.27649192310604098</v>
      </c>
      <c r="AE990" s="17"/>
      <c r="AF990" s="17">
        <v>0.18051878831304</v>
      </c>
      <c r="AG990" s="17">
        <v>0.197822112243625</v>
      </c>
      <c r="AH990" s="17">
        <v>0.22091079286075199</v>
      </c>
      <c r="AI990" s="17">
        <v>0.21380765419488801</v>
      </c>
      <c r="AJ990" s="17">
        <v>0.182210194958081</v>
      </c>
      <c r="AK990" s="17">
        <v>0.172876396555877</v>
      </c>
      <c r="AL990" s="17">
        <v>0.17526364915355999</v>
      </c>
      <c r="AM990" s="17">
        <v>0.22366775841876199</v>
      </c>
      <c r="AN990" s="17">
        <v>0.137568522786536</v>
      </c>
      <c r="AO990" s="17">
        <v>7.9175740667827399E-2</v>
      </c>
      <c r="AP990" s="17">
        <v>0.116508044134761</v>
      </c>
      <c r="AQ990" s="17">
        <v>0.113782940423017</v>
      </c>
      <c r="AR990" s="17">
        <v>0.106266670963579</v>
      </c>
      <c r="AS990" s="17">
        <v>0.138074680572638</v>
      </c>
      <c r="AT990" s="17">
        <v>0.16206973719643</v>
      </c>
      <c r="AU990" s="17">
        <v>0.113952674597173</v>
      </c>
      <c r="AV990" s="17"/>
      <c r="AW990" s="17">
        <v>0.169131524059254</v>
      </c>
      <c r="AX990" s="17">
        <v>0.175821278414931</v>
      </c>
      <c r="AY990" s="17"/>
      <c r="AZ990" s="17">
        <v>0.19154672512778301</v>
      </c>
      <c r="BA990" s="17">
        <v>0.16924157158636099</v>
      </c>
      <c r="BB990" s="17"/>
      <c r="BC990" s="17">
        <v>0.17157741521067099</v>
      </c>
      <c r="BD990" s="17">
        <v>0.17168062694062999</v>
      </c>
      <c r="BE990" s="17"/>
      <c r="BF990" s="17">
        <v>0.216819371579972</v>
      </c>
      <c r="BG990" s="17">
        <v>0.16980773874935801</v>
      </c>
      <c r="BH990" s="17"/>
      <c r="BI990" s="17">
        <v>0.12977748511903001</v>
      </c>
      <c r="BJ990" s="17">
        <v>0.15824791647203501</v>
      </c>
      <c r="BK990" s="17">
        <v>0.17102077082633599</v>
      </c>
      <c r="BL990" s="17">
        <v>0.15633999614479199</v>
      </c>
      <c r="BM990" s="17">
        <v>0.12118606955153199</v>
      </c>
      <c r="BN990" s="17"/>
      <c r="BO990" s="17">
        <v>0.134791508389112</v>
      </c>
      <c r="BP990" s="17">
        <v>0.12443829522891001</v>
      </c>
      <c r="BQ990" s="17">
        <v>0.183613817112914</v>
      </c>
      <c r="BR990" s="17">
        <v>0.139140854340255</v>
      </c>
      <c r="BS990" s="17">
        <v>0.13931276648639901</v>
      </c>
      <c r="BT990" s="17">
        <v>0.35060944694655899</v>
      </c>
      <c r="BU990" s="17"/>
      <c r="BV990" s="17">
        <v>0.14081696991416401</v>
      </c>
      <c r="BW990" s="17">
        <v>0.19057760716606501</v>
      </c>
      <c r="BX990" s="17"/>
      <c r="BY990" s="17">
        <v>0.11728306930202299</v>
      </c>
      <c r="BZ990" s="17"/>
      <c r="CA990" s="17">
        <v>0.134456080390053</v>
      </c>
      <c r="CB990" s="17"/>
      <c r="CC990" s="17">
        <v>0.13871449018778001</v>
      </c>
    </row>
    <row r="991" spans="2:81" x14ac:dyDescent="0.3">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c r="CB991" s="17"/>
      <c r="CC991" s="17"/>
    </row>
    <row r="992" spans="2:81" x14ac:dyDescent="0.3">
      <c r="B992" s="6" t="s">
        <v>402</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c r="CC992" s="17"/>
    </row>
    <row r="993" spans="2:81" x14ac:dyDescent="0.3">
      <c r="B993" s="24" t="s">
        <v>94</v>
      </c>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row>
    <row r="994" spans="2:81" x14ac:dyDescent="0.3">
      <c r="B994" t="s">
        <v>398</v>
      </c>
      <c r="C994" s="17">
        <v>0.28826036844238101</v>
      </c>
      <c r="D994" s="17">
        <v>0.34811467927693102</v>
      </c>
      <c r="E994" s="17">
        <v>0.23095467843745601</v>
      </c>
      <c r="F994" s="17"/>
      <c r="G994" s="17">
        <v>0.29913526226982901</v>
      </c>
      <c r="H994" s="17">
        <v>0.327640898260533</v>
      </c>
      <c r="I994" s="17">
        <v>0.346046446226628</v>
      </c>
      <c r="J994" s="17">
        <v>0.24685315099264701</v>
      </c>
      <c r="K994" s="17">
        <v>0.26012678938900502</v>
      </c>
      <c r="L994" s="17">
        <v>0.25457623327001999</v>
      </c>
      <c r="M994" s="17"/>
      <c r="N994" s="17">
        <v>0.367410293841331</v>
      </c>
      <c r="O994" s="17">
        <v>0.29975733126971799</v>
      </c>
      <c r="P994" s="17">
        <v>0.27581188143159202</v>
      </c>
      <c r="Q994" s="17">
        <v>0.200238866539516</v>
      </c>
      <c r="R994" s="17"/>
      <c r="S994" s="17">
        <v>0.40040469966180298</v>
      </c>
      <c r="T994" s="17">
        <v>0.25466710837065099</v>
      </c>
      <c r="U994" s="17">
        <v>0.27761430713518997</v>
      </c>
      <c r="V994" s="17">
        <v>0.33551820546830802</v>
      </c>
      <c r="W994" s="17">
        <v>0.22695592308698201</v>
      </c>
      <c r="X994" s="17">
        <v>0.27881597334594599</v>
      </c>
      <c r="Y994" s="17">
        <v>0.224803696725486</v>
      </c>
      <c r="Z994" s="17">
        <v>0.223531674240149</v>
      </c>
      <c r="AA994" s="17">
        <v>0.28972076258594198</v>
      </c>
      <c r="AB994" s="17">
        <v>0.24797004878324799</v>
      </c>
      <c r="AC994" s="17">
        <v>0.31750612374961901</v>
      </c>
      <c r="AD994" s="17">
        <v>0.290765446582611</v>
      </c>
      <c r="AE994" s="17"/>
      <c r="AF994" s="17">
        <v>0.21039989892452499</v>
      </c>
      <c r="AG994" s="17">
        <v>0.19215282199314301</v>
      </c>
      <c r="AH994" s="17">
        <v>0.15602416647672099</v>
      </c>
      <c r="AI994" s="17">
        <v>0.20878958271018799</v>
      </c>
      <c r="AJ994" s="17">
        <v>0.21884183841216001</v>
      </c>
      <c r="AK994" s="17">
        <v>0.27210101292651601</v>
      </c>
      <c r="AL994" s="17">
        <v>0.31674175851845898</v>
      </c>
      <c r="AM994" s="17">
        <v>0.280343480746996</v>
      </c>
      <c r="AN994" s="17">
        <v>0.36546291784100099</v>
      </c>
      <c r="AO994" s="17">
        <v>0.35757082783142102</v>
      </c>
      <c r="AP994" s="17">
        <v>0.32481357953836898</v>
      </c>
      <c r="AQ994" s="17">
        <v>0.32041332705790898</v>
      </c>
      <c r="AR994" s="17">
        <v>0.33238578522809797</v>
      </c>
      <c r="AS994" s="17">
        <v>0.34006602143535403</v>
      </c>
      <c r="AT994" s="17">
        <v>0.32377484721965399</v>
      </c>
      <c r="AU994" s="17">
        <v>0.539412507039014</v>
      </c>
      <c r="AV994" s="17"/>
      <c r="AW994" s="17">
        <v>0.29937146778382201</v>
      </c>
      <c r="AX994" s="17">
        <v>0.27156640403181498</v>
      </c>
      <c r="AY994" s="17"/>
      <c r="AZ994" s="17">
        <v>0.26726416454683299</v>
      </c>
      <c r="BA994" s="17">
        <v>0.29293665706793598</v>
      </c>
      <c r="BB994" s="17"/>
      <c r="BC994" s="17">
        <v>0.28026981310696197</v>
      </c>
      <c r="BD994" s="17">
        <v>0.29100056014234499</v>
      </c>
      <c r="BE994" s="17"/>
      <c r="BF994" s="17">
        <v>0.31188336111571402</v>
      </c>
      <c r="BG994" s="17">
        <v>0.28636207942411501</v>
      </c>
      <c r="BH994" s="17"/>
      <c r="BI994" s="17">
        <v>0.26171152895936101</v>
      </c>
      <c r="BJ994" s="17">
        <v>0.390838021193046</v>
      </c>
      <c r="BK994" s="17">
        <v>0.291996882824054</v>
      </c>
      <c r="BL994" s="17">
        <v>0.247538808675385</v>
      </c>
      <c r="BM994" s="17">
        <v>0.22190084628628701</v>
      </c>
      <c r="BN994" s="17"/>
      <c r="BO994" s="17">
        <v>0.45667332703643798</v>
      </c>
      <c r="BP994" s="17">
        <v>0.29465279887798401</v>
      </c>
      <c r="BQ994" s="17">
        <v>0.28604312832666101</v>
      </c>
      <c r="BR994" s="17">
        <v>0.235220428601387</v>
      </c>
      <c r="BS994" s="17">
        <v>0.1909155877716</v>
      </c>
      <c r="BT994" s="17">
        <v>0.17859687711911301</v>
      </c>
      <c r="BU994" s="17"/>
      <c r="BV994" s="17">
        <v>0.46113410372985197</v>
      </c>
      <c r="BW994" s="17">
        <v>0.26045780357998399</v>
      </c>
      <c r="BX994" s="17"/>
      <c r="BY994" s="17">
        <v>0.40699845514433902</v>
      </c>
      <c r="BZ994" s="17"/>
      <c r="CA994" s="17">
        <v>0.426796589833845</v>
      </c>
      <c r="CB994" s="17"/>
      <c r="CC994" s="17">
        <v>0.405081066037489</v>
      </c>
    </row>
    <row r="995" spans="2:81" x14ac:dyDescent="0.3">
      <c r="B995" t="s">
        <v>399</v>
      </c>
      <c r="C995" s="17">
        <v>0.27027552368618901</v>
      </c>
      <c r="D995" s="17">
        <v>0.27104314795691498</v>
      </c>
      <c r="E995" s="17">
        <v>0.268702333582022</v>
      </c>
      <c r="F995" s="17"/>
      <c r="G995" s="17">
        <v>0.25713086623347398</v>
      </c>
      <c r="H995" s="17">
        <v>0.29249948048290902</v>
      </c>
      <c r="I995" s="17">
        <v>0.23025727903628199</v>
      </c>
      <c r="J995" s="17">
        <v>0.24175175172008401</v>
      </c>
      <c r="K995" s="17">
        <v>0.321078587492442</v>
      </c>
      <c r="L995" s="17">
        <v>0.28249026004695599</v>
      </c>
      <c r="M995" s="17"/>
      <c r="N995" s="17">
        <v>0.25206633319298599</v>
      </c>
      <c r="O995" s="17">
        <v>0.25082855374413299</v>
      </c>
      <c r="P995" s="17">
        <v>0.27795889440967297</v>
      </c>
      <c r="Q995" s="17">
        <v>0.305556519765318</v>
      </c>
      <c r="R995" s="17"/>
      <c r="S995" s="17">
        <v>0.22718248574545699</v>
      </c>
      <c r="T995" s="17">
        <v>0.28864335238384198</v>
      </c>
      <c r="U995" s="17">
        <v>0.24702582442902599</v>
      </c>
      <c r="V995" s="17">
        <v>0.25747556297497698</v>
      </c>
      <c r="W995" s="17">
        <v>0.28832447289757401</v>
      </c>
      <c r="X995" s="17">
        <v>0.261122454190992</v>
      </c>
      <c r="Y995" s="17">
        <v>0.29974057301836199</v>
      </c>
      <c r="Z995" s="17">
        <v>0.33569234582958701</v>
      </c>
      <c r="AA995" s="17">
        <v>0.25196633661323298</v>
      </c>
      <c r="AB995" s="17">
        <v>0.29450845985359497</v>
      </c>
      <c r="AC995" s="17">
        <v>0.311419017218794</v>
      </c>
      <c r="AD995" s="17">
        <v>0.238154062154882</v>
      </c>
      <c r="AE995" s="17"/>
      <c r="AF995" s="17">
        <v>0.19993318362951101</v>
      </c>
      <c r="AG995" s="17">
        <v>0.30377173396138002</v>
      </c>
      <c r="AH995" s="17">
        <v>0.34837802712959698</v>
      </c>
      <c r="AI995" s="17">
        <v>0.27390147561964601</v>
      </c>
      <c r="AJ995" s="17">
        <v>0.27541027344650398</v>
      </c>
      <c r="AK995" s="17">
        <v>0.305977571359624</v>
      </c>
      <c r="AL995" s="17">
        <v>0.25202724571159901</v>
      </c>
      <c r="AM995" s="17">
        <v>0.240197171644883</v>
      </c>
      <c r="AN995" s="17">
        <v>0.23197057614703601</v>
      </c>
      <c r="AO995" s="17">
        <v>0.27185081474647799</v>
      </c>
      <c r="AP995" s="17">
        <v>0.27545418566346702</v>
      </c>
      <c r="AQ995" s="17">
        <v>0.21063557236059999</v>
      </c>
      <c r="AR995" s="17">
        <v>0.24951266137365699</v>
      </c>
      <c r="AS995" s="17">
        <v>0.33410228232802902</v>
      </c>
      <c r="AT995" s="17">
        <v>0.22148660857782301</v>
      </c>
      <c r="AU995" s="17">
        <v>0.234251524266954</v>
      </c>
      <c r="AV995" s="17"/>
      <c r="AW995" s="17">
        <v>0.28531333224042799</v>
      </c>
      <c r="AX995" s="17">
        <v>0.249319739020959</v>
      </c>
      <c r="AY995" s="17"/>
      <c r="AZ995" s="17">
        <v>0.29166033187153301</v>
      </c>
      <c r="BA995" s="17">
        <v>0.26551268485235502</v>
      </c>
      <c r="BB995" s="17"/>
      <c r="BC995" s="17">
        <v>0.28917535059664601</v>
      </c>
      <c r="BD995" s="17">
        <v>0.25990753490017099</v>
      </c>
      <c r="BE995" s="17"/>
      <c r="BF995" s="17">
        <v>0.27101332497589797</v>
      </c>
      <c r="BG995" s="17">
        <v>0.270216235682112</v>
      </c>
      <c r="BH995" s="17"/>
      <c r="BI995" s="17">
        <v>0.290918458780763</v>
      </c>
      <c r="BJ995" s="17">
        <v>0.25065806084303999</v>
      </c>
      <c r="BK995" s="17">
        <v>0.22849672488894701</v>
      </c>
      <c r="BL995" s="17">
        <v>0.361377934163577</v>
      </c>
      <c r="BM995" s="17">
        <v>0.28511920714378303</v>
      </c>
      <c r="BN995" s="17"/>
      <c r="BO995" s="17">
        <v>0.21207140887329601</v>
      </c>
      <c r="BP995" s="17">
        <v>0.27931721686137601</v>
      </c>
      <c r="BQ995" s="17">
        <v>0.25302759594961899</v>
      </c>
      <c r="BR995" s="17">
        <v>0.36256627051787099</v>
      </c>
      <c r="BS995" s="17">
        <v>0.30115751760771903</v>
      </c>
      <c r="BT995" s="17">
        <v>0.23133310813656599</v>
      </c>
      <c r="BU995" s="17"/>
      <c r="BV995" s="17">
        <v>0.21635148780722799</v>
      </c>
      <c r="BW995" s="17">
        <v>0.31428747370008903</v>
      </c>
      <c r="BX995" s="17"/>
      <c r="BY995" s="17">
        <v>0.29282915433947398</v>
      </c>
      <c r="BZ995" s="17"/>
      <c r="CA995" s="17">
        <v>0.25452617137158901</v>
      </c>
      <c r="CB995" s="17"/>
      <c r="CC995" s="17">
        <v>0.28589009631707502</v>
      </c>
    </row>
    <row r="996" spans="2:81" x14ac:dyDescent="0.3">
      <c r="B996" t="s">
        <v>400</v>
      </c>
      <c r="C996" s="17">
        <v>0.163842728366316</v>
      </c>
      <c r="D996" s="17">
        <v>0.175187646632742</v>
      </c>
      <c r="E996" s="17">
        <v>0.152392566662157</v>
      </c>
      <c r="F996" s="17"/>
      <c r="G996" s="17">
        <v>0.170591655779187</v>
      </c>
      <c r="H996" s="17">
        <v>0.16333124862776399</v>
      </c>
      <c r="I996" s="17">
        <v>0.13934516846164699</v>
      </c>
      <c r="J996" s="17">
        <v>0.162090743903618</v>
      </c>
      <c r="K996" s="17">
        <v>0.12005388352818699</v>
      </c>
      <c r="L996" s="17">
        <v>0.21035091226821101</v>
      </c>
      <c r="M996" s="17"/>
      <c r="N996" s="17">
        <v>0.167641962432627</v>
      </c>
      <c r="O996" s="17">
        <v>0.15731310583736399</v>
      </c>
      <c r="P996" s="17">
        <v>0.17535225249903599</v>
      </c>
      <c r="Q996" s="17">
        <v>0.15593956613592599</v>
      </c>
      <c r="R996" s="17"/>
      <c r="S996" s="17">
        <v>0.13241224602068999</v>
      </c>
      <c r="T996" s="17">
        <v>0.186923762391456</v>
      </c>
      <c r="U996" s="17">
        <v>0.16454654698169</v>
      </c>
      <c r="V996" s="17">
        <v>0.13674270448610201</v>
      </c>
      <c r="W996" s="17">
        <v>0.192319938213173</v>
      </c>
      <c r="X996" s="17">
        <v>0.17684823013346501</v>
      </c>
      <c r="Y996" s="17">
        <v>0.15982023307771201</v>
      </c>
      <c r="Z996" s="17">
        <v>0.21946745072919599</v>
      </c>
      <c r="AA996" s="17">
        <v>0.18801653490471301</v>
      </c>
      <c r="AB996" s="17">
        <v>0.12810006727482201</v>
      </c>
      <c r="AC996" s="17">
        <v>0.13039120067710999</v>
      </c>
      <c r="AD996" s="17">
        <v>0.195973577338694</v>
      </c>
      <c r="AE996" s="17"/>
      <c r="AF996" s="17">
        <v>8.8791091571332595E-2</v>
      </c>
      <c r="AG996" s="17">
        <v>0.24254251499836399</v>
      </c>
      <c r="AH996" s="17">
        <v>0.15308852785985799</v>
      </c>
      <c r="AI996" s="17">
        <v>0.208697480779761</v>
      </c>
      <c r="AJ996" s="17">
        <v>0.20503600086596899</v>
      </c>
      <c r="AK996" s="17">
        <v>0.16023350943134099</v>
      </c>
      <c r="AL996" s="17">
        <v>0.158637417975314</v>
      </c>
      <c r="AM996" s="17">
        <v>0.157502504638973</v>
      </c>
      <c r="AN996" s="17">
        <v>0.16559469568924701</v>
      </c>
      <c r="AO996" s="17">
        <v>0.18428050899592599</v>
      </c>
      <c r="AP996" s="17">
        <v>0.13972044218999699</v>
      </c>
      <c r="AQ996" s="17">
        <v>0.17028756386196001</v>
      </c>
      <c r="AR996" s="17">
        <v>0.21080508528615099</v>
      </c>
      <c r="AS996" s="17">
        <v>9.36977544701455E-2</v>
      </c>
      <c r="AT996" s="17">
        <v>0.14622899491316399</v>
      </c>
      <c r="AU996" s="17">
        <v>9.10053117972979E-2</v>
      </c>
      <c r="AV996" s="17"/>
      <c r="AW996" s="17">
        <v>0.15705227941924199</v>
      </c>
      <c r="AX996" s="17">
        <v>0.174904918607621</v>
      </c>
      <c r="AY996" s="17"/>
      <c r="AZ996" s="17">
        <v>0.15708120912763399</v>
      </c>
      <c r="BA996" s="17">
        <v>0.16534865846990199</v>
      </c>
      <c r="BB996" s="17"/>
      <c r="BC996" s="17">
        <v>0.16242999801779001</v>
      </c>
      <c r="BD996" s="17">
        <v>0.165509400230644</v>
      </c>
      <c r="BE996" s="17"/>
      <c r="BF996" s="17">
        <v>0.12443250347095799</v>
      </c>
      <c r="BG996" s="17">
        <v>0.16700964282803499</v>
      </c>
      <c r="BH996" s="17"/>
      <c r="BI996" s="17">
        <v>0.16193321854652901</v>
      </c>
      <c r="BJ996" s="17">
        <v>0.17379052519135599</v>
      </c>
      <c r="BK996" s="17">
        <v>0.22182149003224499</v>
      </c>
      <c r="BL996" s="17">
        <v>0.12243146139863301</v>
      </c>
      <c r="BM996" s="17">
        <v>0.224048804136767</v>
      </c>
      <c r="BN996" s="17"/>
      <c r="BO996" s="17">
        <v>0.161046064845276</v>
      </c>
      <c r="BP996" s="17">
        <v>0.17696375162306499</v>
      </c>
      <c r="BQ996" s="17">
        <v>0.18606687922690801</v>
      </c>
      <c r="BR996" s="17">
        <v>0.158139865579767</v>
      </c>
      <c r="BS996" s="17">
        <v>0.23556182756048999</v>
      </c>
      <c r="BT996" s="17">
        <v>0.13244720858394199</v>
      </c>
      <c r="BU996" s="17"/>
      <c r="BV996" s="17">
        <v>0.15254517948365401</v>
      </c>
      <c r="BW996" s="17">
        <v>0.21319489449151699</v>
      </c>
      <c r="BX996" s="17"/>
      <c r="BY996" s="17">
        <v>0.192760450599715</v>
      </c>
      <c r="BZ996" s="17"/>
      <c r="CA996" s="17">
        <v>0.17284502836758001</v>
      </c>
      <c r="CB996" s="17"/>
      <c r="CC996" s="17">
        <v>0.168805427850759</v>
      </c>
    </row>
    <row r="997" spans="2:81" x14ac:dyDescent="0.3">
      <c r="B997" t="s">
        <v>92</v>
      </c>
      <c r="C997" s="17">
        <v>0.27762137950511401</v>
      </c>
      <c r="D997" s="17">
        <v>0.20565452613341201</v>
      </c>
      <c r="E997" s="17">
        <v>0.34795042131836501</v>
      </c>
      <c r="F997" s="17"/>
      <c r="G997" s="17">
        <v>0.27314221571751002</v>
      </c>
      <c r="H997" s="17">
        <v>0.21652837262879401</v>
      </c>
      <c r="I997" s="17">
        <v>0.28435110627544202</v>
      </c>
      <c r="J997" s="17">
        <v>0.34930435338365101</v>
      </c>
      <c r="K997" s="17">
        <v>0.29874073959036501</v>
      </c>
      <c r="L997" s="17">
        <v>0.25258259441481301</v>
      </c>
      <c r="M997" s="17"/>
      <c r="N997" s="17">
        <v>0.21288141053305601</v>
      </c>
      <c r="O997" s="17">
        <v>0.29210100914878501</v>
      </c>
      <c r="P997" s="17">
        <v>0.27087697165969898</v>
      </c>
      <c r="Q997" s="17">
        <v>0.33826504755923997</v>
      </c>
      <c r="R997" s="17"/>
      <c r="S997" s="17">
        <v>0.24000056857204899</v>
      </c>
      <c r="T997" s="17">
        <v>0.26976577685405101</v>
      </c>
      <c r="U997" s="17">
        <v>0.31081332145409402</v>
      </c>
      <c r="V997" s="17">
        <v>0.27026352707061302</v>
      </c>
      <c r="W997" s="17">
        <v>0.292399665802271</v>
      </c>
      <c r="X997" s="17">
        <v>0.283213342329597</v>
      </c>
      <c r="Y997" s="17">
        <v>0.31563549717844003</v>
      </c>
      <c r="Z997" s="17">
        <v>0.221308529201068</v>
      </c>
      <c r="AA997" s="17">
        <v>0.270296365896112</v>
      </c>
      <c r="AB997" s="17">
        <v>0.32942142408833502</v>
      </c>
      <c r="AC997" s="17">
        <v>0.240683658354477</v>
      </c>
      <c r="AD997" s="17">
        <v>0.27510691392381298</v>
      </c>
      <c r="AE997" s="17"/>
      <c r="AF997" s="17">
        <v>0.50087582587463098</v>
      </c>
      <c r="AG997" s="17">
        <v>0.26153292904711301</v>
      </c>
      <c r="AH997" s="17">
        <v>0.34250927853382401</v>
      </c>
      <c r="AI997" s="17">
        <v>0.30861146089040498</v>
      </c>
      <c r="AJ997" s="17">
        <v>0.30071188727536802</v>
      </c>
      <c r="AK997" s="17">
        <v>0.26168790628251898</v>
      </c>
      <c r="AL997" s="17">
        <v>0.27259357779462901</v>
      </c>
      <c r="AM997" s="17">
        <v>0.321956842969148</v>
      </c>
      <c r="AN997" s="17">
        <v>0.236971810322716</v>
      </c>
      <c r="AO997" s="17">
        <v>0.186297848426175</v>
      </c>
      <c r="AP997" s="17">
        <v>0.26001179260816698</v>
      </c>
      <c r="AQ997" s="17">
        <v>0.298663536719531</v>
      </c>
      <c r="AR997" s="17">
        <v>0.20729646811209401</v>
      </c>
      <c r="AS997" s="17">
        <v>0.23213394176647201</v>
      </c>
      <c r="AT997" s="17">
        <v>0.30850954928935997</v>
      </c>
      <c r="AU997" s="17">
        <v>0.13533065689673399</v>
      </c>
      <c r="AV997" s="17"/>
      <c r="AW997" s="17">
        <v>0.25826292055650901</v>
      </c>
      <c r="AX997" s="17">
        <v>0.304208938339605</v>
      </c>
      <c r="AY997" s="17"/>
      <c r="AZ997" s="17">
        <v>0.28399429445400098</v>
      </c>
      <c r="BA997" s="17">
        <v>0.27620199960980701</v>
      </c>
      <c r="BB997" s="17"/>
      <c r="BC997" s="17">
        <v>0.26812483827860201</v>
      </c>
      <c r="BD997" s="17">
        <v>0.28358250472683999</v>
      </c>
      <c r="BE997" s="17"/>
      <c r="BF997" s="17">
        <v>0.29267081043742998</v>
      </c>
      <c r="BG997" s="17">
        <v>0.276412042065738</v>
      </c>
      <c r="BH997" s="17"/>
      <c r="BI997" s="17">
        <v>0.28543679371334602</v>
      </c>
      <c r="BJ997" s="17">
        <v>0.18471339277255799</v>
      </c>
      <c r="BK997" s="17">
        <v>0.25768490225475299</v>
      </c>
      <c r="BL997" s="17">
        <v>0.268651795762404</v>
      </c>
      <c r="BM997" s="17">
        <v>0.26893114243316302</v>
      </c>
      <c r="BN997" s="17"/>
      <c r="BO997" s="17">
        <v>0.17020919924499001</v>
      </c>
      <c r="BP997" s="17">
        <v>0.24906623263757499</v>
      </c>
      <c r="BQ997" s="17">
        <v>0.27486239649681199</v>
      </c>
      <c r="BR997" s="17">
        <v>0.244073435300975</v>
      </c>
      <c r="BS997" s="17">
        <v>0.27236506706019098</v>
      </c>
      <c r="BT997" s="17">
        <v>0.45762280616037898</v>
      </c>
      <c r="BU997" s="17"/>
      <c r="BV997" s="17">
        <v>0.169969228979267</v>
      </c>
      <c r="BW997" s="17">
        <v>0.21205982822840999</v>
      </c>
      <c r="BX997" s="17"/>
      <c r="BY997" s="17">
        <v>0.10741193991647199</v>
      </c>
      <c r="BZ997" s="17"/>
      <c r="CA997" s="17">
        <v>0.14583221042698599</v>
      </c>
      <c r="CB997" s="17"/>
      <c r="CC997" s="17">
        <v>0.14022340979467701</v>
      </c>
    </row>
    <row r="998" spans="2:81" x14ac:dyDescent="0.3">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c r="CC998" s="17"/>
    </row>
    <row r="999" spans="2:81" x14ac:dyDescent="0.3">
      <c r="B999" s="6" t="s">
        <v>403</v>
      </c>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c r="CB999" s="17"/>
      <c r="CC999" s="17"/>
    </row>
    <row r="1000" spans="2:81" x14ac:dyDescent="0.3">
      <c r="B1000" s="24" t="s">
        <v>94</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c r="CC1000" s="17"/>
    </row>
    <row r="1001" spans="2:81" x14ac:dyDescent="0.3">
      <c r="B1001" t="s">
        <v>398</v>
      </c>
      <c r="C1001" s="17">
        <v>0.21191423886668101</v>
      </c>
      <c r="D1001" s="17">
        <v>0.26798531574949502</v>
      </c>
      <c r="E1001" s="17">
        <v>0.156982387574054</v>
      </c>
      <c r="F1001" s="17"/>
      <c r="G1001" s="17">
        <v>0.21890337028908499</v>
      </c>
      <c r="H1001" s="17">
        <v>0.23828904498054199</v>
      </c>
      <c r="I1001" s="17">
        <v>0.245261181216086</v>
      </c>
      <c r="J1001" s="17">
        <v>0.194810752164747</v>
      </c>
      <c r="K1001" s="17">
        <v>0.198632946761305</v>
      </c>
      <c r="L1001" s="17">
        <v>0.181554207742472</v>
      </c>
      <c r="M1001" s="17"/>
      <c r="N1001" s="17">
        <v>0.25698780991973902</v>
      </c>
      <c r="O1001" s="17">
        <v>0.199438232578285</v>
      </c>
      <c r="P1001" s="17">
        <v>0.22824323978599001</v>
      </c>
      <c r="Q1001" s="17">
        <v>0.16173925066480499</v>
      </c>
      <c r="R1001" s="17"/>
      <c r="S1001" s="17">
        <v>0.28146151929813901</v>
      </c>
      <c r="T1001" s="17">
        <v>0.206649122703883</v>
      </c>
      <c r="U1001" s="17">
        <v>0.21425235706672599</v>
      </c>
      <c r="V1001" s="17">
        <v>0.229316426428712</v>
      </c>
      <c r="W1001" s="17">
        <v>0.18972696247307999</v>
      </c>
      <c r="X1001" s="17">
        <v>0.20653588719194099</v>
      </c>
      <c r="Y1001" s="17">
        <v>0.17527244978937301</v>
      </c>
      <c r="Z1001" s="17">
        <v>0.21553417839837599</v>
      </c>
      <c r="AA1001" s="17">
        <v>0.23006981668720899</v>
      </c>
      <c r="AB1001" s="17">
        <v>0.17757389450477501</v>
      </c>
      <c r="AC1001" s="17">
        <v>0.13127354650314099</v>
      </c>
      <c r="AD1001" s="17">
        <v>0.18297122946903199</v>
      </c>
      <c r="AE1001" s="17"/>
      <c r="AF1001" s="17">
        <v>0.22523963217947399</v>
      </c>
      <c r="AG1001" s="17">
        <v>0.130573418184358</v>
      </c>
      <c r="AH1001" s="17">
        <v>0.170802660449799</v>
      </c>
      <c r="AI1001" s="17">
        <v>0.17158874473244101</v>
      </c>
      <c r="AJ1001" s="17">
        <v>0.181146520722655</v>
      </c>
      <c r="AK1001" s="17">
        <v>0.21381515390540301</v>
      </c>
      <c r="AL1001" s="17">
        <v>0.25558771937130798</v>
      </c>
      <c r="AM1001" s="17">
        <v>0.137769244280812</v>
      </c>
      <c r="AN1001" s="17">
        <v>0.26396038028357</v>
      </c>
      <c r="AO1001" s="17">
        <v>0.22279051320402299</v>
      </c>
      <c r="AP1001" s="17">
        <v>0.239831215509238</v>
      </c>
      <c r="AQ1001" s="17">
        <v>0.17350923158745701</v>
      </c>
      <c r="AR1001" s="17">
        <v>0.223836695772475</v>
      </c>
      <c r="AS1001" s="17">
        <v>0.31215213606449999</v>
      </c>
      <c r="AT1001" s="17">
        <v>0.26230347273316401</v>
      </c>
      <c r="AU1001" s="17">
        <v>0.406982667097537</v>
      </c>
      <c r="AV1001" s="17"/>
      <c r="AW1001" s="17">
        <v>0.21972884918776001</v>
      </c>
      <c r="AX1001" s="17">
        <v>0.20086190305513699</v>
      </c>
      <c r="AY1001" s="17"/>
      <c r="AZ1001" s="17">
        <v>0.205154419839845</v>
      </c>
      <c r="BA1001" s="17">
        <v>0.213419790297943</v>
      </c>
      <c r="BB1001" s="17"/>
      <c r="BC1001" s="17">
        <v>0.21343435035229899</v>
      </c>
      <c r="BD1001" s="17">
        <v>0.20999937014634601</v>
      </c>
      <c r="BE1001" s="17"/>
      <c r="BF1001" s="17">
        <v>0.196158927236327</v>
      </c>
      <c r="BG1001" s="17">
        <v>0.21318029924526399</v>
      </c>
      <c r="BH1001" s="17"/>
      <c r="BI1001" s="17">
        <v>0.220656605118729</v>
      </c>
      <c r="BJ1001" s="17">
        <v>0.246657780033153</v>
      </c>
      <c r="BK1001" s="17">
        <v>0.221880120750056</v>
      </c>
      <c r="BL1001" s="17">
        <v>0.19277356377073901</v>
      </c>
      <c r="BM1001" s="17">
        <v>0.19872785309921701</v>
      </c>
      <c r="BN1001" s="17"/>
      <c r="BO1001" s="17">
        <v>0.29939624886358002</v>
      </c>
      <c r="BP1001" s="17">
        <v>0.23434164905603</v>
      </c>
      <c r="BQ1001" s="17">
        <v>0.184730289833723</v>
      </c>
      <c r="BR1001" s="17">
        <v>0.20457253998849001</v>
      </c>
      <c r="BS1001" s="17">
        <v>0.16075940352616</v>
      </c>
      <c r="BT1001" s="17">
        <v>0.10310039563421999</v>
      </c>
      <c r="BU1001" s="17"/>
      <c r="BV1001" s="17">
        <v>0.28096433973429302</v>
      </c>
      <c r="BW1001" s="17">
        <v>0.18302839190831299</v>
      </c>
      <c r="BX1001" s="17"/>
      <c r="BY1001" s="17">
        <v>0.293889562927238</v>
      </c>
      <c r="BZ1001" s="17"/>
      <c r="CA1001" s="17">
        <v>0.26750421958782999</v>
      </c>
      <c r="CB1001" s="17"/>
      <c r="CC1001" s="17">
        <v>0.25036265587897399</v>
      </c>
    </row>
    <row r="1002" spans="2:81" x14ac:dyDescent="0.3">
      <c r="B1002" t="s">
        <v>399</v>
      </c>
      <c r="C1002" s="17">
        <v>0.30764706718255103</v>
      </c>
      <c r="D1002" s="17">
        <v>0.334793704212695</v>
      </c>
      <c r="E1002" s="17">
        <v>0.280464413615442</v>
      </c>
      <c r="F1002" s="17"/>
      <c r="G1002" s="17">
        <v>0.24912230038428901</v>
      </c>
      <c r="H1002" s="17">
        <v>0.29050531124081003</v>
      </c>
      <c r="I1002" s="17">
        <v>0.27895017779478098</v>
      </c>
      <c r="J1002" s="17">
        <v>0.28212403239550499</v>
      </c>
      <c r="K1002" s="17">
        <v>0.36742192069516799</v>
      </c>
      <c r="L1002" s="17">
        <v>0.36452666306208698</v>
      </c>
      <c r="M1002" s="17"/>
      <c r="N1002" s="17">
        <v>0.32364508932034602</v>
      </c>
      <c r="O1002" s="17">
        <v>0.29241432830699399</v>
      </c>
      <c r="P1002" s="17">
        <v>0.29406029863597999</v>
      </c>
      <c r="Q1002" s="17">
        <v>0.320628463896106</v>
      </c>
      <c r="R1002" s="17"/>
      <c r="S1002" s="17">
        <v>0.23919040505452399</v>
      </c>
      <c r="T1002" s="17">
        <v>0.33610125592617401</v>
      </c>
      <c r="U1002" s="17">
        <v>0.30768716917095401</v>
      </c>
      <c r="V1002" s="17">
        <v>0.35625412893915898</v>
      </c>
      <c r="W1002" s="17">
        <v>0.317219147669276</v>
      </c>
      <c r="X1002" s="17">
        <v>0.30414709994939199</v>
      </c>
      <c r="Y1002" s="17">
        <v>0.344488137334647</v>
      </c>
      <c r="Z1002" s="17">
        <v>0.363318660176773</v>
      </c>
      <c r="AA1002" s="17">
        <v>0.265926808837045</v>
      </c>
      <c r="AB1002" s="17">
        <v>0.282100336973307</v>
      </c>
      <c r="AC1002" s="17">
        <v>0.34576899454431698</v>
      </c>
      <c r="AD1002" s="17">
        <v>0.34005463017179199</v>
      </c>
      <c r="AE1002" s="17"/>
      <c r="AF1002" s="17">
        <v>0.18509345037456201</v>
      </c>
      <c r="AG1002" s="17">
        <v>0.321285301810882</v>
      </c>
      <c r="AH1002" s="17">
        <v>0.31678830335718</v>
      </c>
      <c r="AI1002" s="17">
        <v>0.294835976916697</v>
      </c>
      <c r="AJ1002" s="17">
        <v>0.29252605499429202</v>
      </c>
      <c r="AK1002" s="17">
        <v>0.35019631559305098</v>
      </c>
      <c r="AL1002" s="17">
        <v>0.28628474709832502</v>
      </c>
      <c r="AM1002" s="17">
        <v>0.32677063551912</v>
      </c>
      <c r="AN1002" s="17">
        <v>0.30958591799173402</v>
      </c>
      <c r="AO1002" s="17">
        <v>0.28451498549754201</v>
      </c>
      <c r="AP1002" s="17">
        <v>0.25859864393728199</v>
      </c>
      <c r="AQ1002" s="17">
        <v>0.32924160555569998</v>
      </c>
      <c r="AR1002" s="17">
        <v>0.36373897142767603</v>
      </c>
      <c r="AS1002" s="17">
        <v>0.35387851565685602</v>
      </c>
      <c r="AT1002" s="17">
        <v>0.29569585250688402</v>
      </c>
      <c r="AU1002" s="17">
        <v>0.24594795612171499</v>
      </c>
      <c r="AV1002" s="17"/>
      <c r="AW1002" s="17">
        <v>0.329713836188537</v>
      </c>
      <c r="AX1002" s="17">
        <v>0.27534051006992899</v>
      </c>
      <c r="AY1002" s="17"/>
      <c r="AZ1002" s="17">
        <v>0.333137211951477</v>
      </c>
      <c r="BA1002" s="17">
        <v>0.30196988502906902</v>
      </c>
      <c r="BB1002" s="17"/>
      <c r="BC1002" s="17">
        <v>0.32527976285358601</v>
      </c>
      <c r="BD1002" s="17">
        <v>0.29566496335849601</v>
      </c>
      <c r="BE1002" s="17"/>
      <c r="BF1002" s="17">
        <v>0.36538986489244801</v>
      </c>
      <c r="BG1002" s="17">
        <v>0.30300698959829298</v>
      </c>
      <c r="BH1002" s="17"/>
      <c r="BI1002" s="17">
        <v>0.30928690332053799</v>
      </c>
      <c r="BJ1002" s="17">
        <v>0.31844906700406</v>
      </c>
      <c r="BK1002" s="17">
        <v>0.32255585280030602</v>
      </c>
      <c r="BL1002" s="17">
        <v>0.37154475822838501</v>
      </c>
      <c r="BM1002" s="17">
        <v>0.305003235814854</v>
      </c>
      <c r="BN1002" s="17"/>
      <c r="BO1002" s="17">
        <v>0.27930895197094402</v>
      </c>
      <c r="BP1002" s="17">
        <v>0.32382211392084198</v>
      </c>
      <c r="BQ1002" s="17">
        <v>0.34616393170221499</v>
      </c>
      <c r="BR1002" s="17">
        <v>0.37576811187954101</v>
      </c>
      <c r="BS1002" s="17">
        <v>0.326173643477568</v>
      </c>
      <c r="BT1002" s="17">
        <v>0.23095907413519901</v>
      </c>
      <c r="BU1002" s="17"/>
      <c r="BV1002" s="17">
        <v>0.29815209336938098</v>
      </c>
      <c r="BW1002" s="17">
        <v>0.35609446264883998</v>
      </c>
      <c r="BX1002" s="17"/>
      <c r="BY1002" s="17">
        <v>0.343364544583939</v>
      </c>
      <c r="BZ1002" s="17"/>
      <c r="CA1002" s="17">
        <v>0.29944348133973803</v>
      </c>
      <c r="CB1002" s="17"/>
      <c r="CC1002" s="17">
        <v>0.32099199191998501</v>
      </c>
    </row>
    <row r="1003" spans="2:81" x14ac:dyDescent="0.3">
      <c r="B1003" t="s">
        <v>400</v>
      </c>
      <c r="C1003" s="17">
        <v>0.14237526273172799</v>
      </c>
      <c r="D1003" s="17">
        <v>0.152371726311856</v>
      </c>
      <c r="E1003" s="17">
        <v>0.133176123075257</v>
      </c>
      <c r="F1003" s="17"/>
      <c r="G1003" s="17">
        <v>0.13440099752068399</v>
      </c>
      <c r="H1003" s="17">
        <v>0.176001667019893</v>
      </c>
      <c r="I1003" s="17">
        <v>0.104361486554554</v>
      </c>
      <c r="J1003" s="17">
        <v>0.128238422086005</v>
      </c>
      <c r="K1003" s="17">
        <v>0.117073798351883</v>
      </c>
      <c r="L1003" s="17">
        <v>0.17957342853620101</v>
      </c>
      <c r="M1003" s="17"/>
      <c r="N1003" s="17">
        <v>0.15250868081802099</v>
      </c>
      <c r="O1003" s="17">
        <v>0.13961137867780199</v>
      </c>
      <c r="P1003" s="17">
        <v>0.146306079506385</v>
      </c>
      <c r="Q1003" s="17">
        <v>0.12815565670725701</v>
      </c>
      <c r="R1003" s="17"/>
      <c r="S1003" s="17">
        <v>0.16036004525226799</v>
      </c>
      <c r="T1003" s="17">
        <v>0.16000104470262699</v>
      </c>
      <c r="U1003" s="17">
        <v>0.106272027840941</v>
      </c>
      <c r="V1003" s="17">
        <v>0.14868034264602401</v>
      </c>
      <c r="W1003" s="17">
        <v>0.16685872859466799</v>
      </c>
      <c r="X1003" s="17">
        <v>0.13665756065926399</v>
      </c>
      <c r="Y1003" s="17">
        <v>0.100191915041035</v>
      </c>
      <c r="Z1003" s="17">
        <v>0.166325517812977</v>
      </c>
      <c r="AA1003" s="17">
        <v>0.160067322273861</v>
      </c>
      <c r="AB1003" s="17">
        <v>8.7963160787362701E-2</v>
      </c>
      <c r="AC1003" s="17">
        <v>0.170829159929863</v>
      </c>
      <c r="AD1003" s="17">
        <v>0.15227419626202701</v>
      </c>
      <c r="AE1003" s="17"/>
      <c r="AF1003" s="17">
        <v>0</v>
      </c>
      <c r="AG1003" s="17">
        <v>0.145836662594928</v>
      </c>
      <c r="AH1003" s="17">
        <v>0.124505699531836</v>
      </c>
      <c r="AI1003" s="17">
        <v>0.19059071770971101</v>
      </c>
      <c r="AJ1003" s="17">
        <v>0.13287527854663</v>
      </c>
      <c r="AK1003" s="17">
        <v>0.117404543584197</v>
      </c>
      <c r="AL1003" s="17">
        <v>0.114429541151065</v>
      </c>
      <c r="AM1003" s="17">
        <v>0.17049403807402</v>
      </c>
      <c r="AN1003" s="17">
        <v>0.13852589336771701</v>
      </c>
      <c r="AO1003" s="17">
        <v>0.21698931141673999</v>
      </c>
      <c r="AP1003" s="17">
        <v>0.15417219753681899</v>
      </c>
      <c r="AQ1003" s="17">
        <v>0.152952230231202</v>
      </c>
      <c r="AR1003" s="17">
        <v>0.16530325512591701</v>
      </c>
      <c r="AS1003" s="17">
        <v>0.10665021354823601</v>
      </c>
      <c r="AT1003" s="17">
        <v>0.12814991681459401</v>
      </c>
      <c r="AU1003" s="17">
        <v>0.17292947232330599</v>
      </c>
      <c r="AV1003" s="17"/>
      <c r="AW1003" s="17">
        <v>0.140154954637324</v>
      </c>
      <c r="AX1003" s="17">
        <v>0.14663787335853701</v>
      </c>
      <c r="AY1003" s="17"/>
      <c r="AZ1003" s="17">
        <v>0.119497896330453</v>
      </c>
      <c r="BA1003" s="17">
        <v>0.14747052513330999</v>
      </c>
      <c r="BB1003" s="17"/>
      <c r="BC1003" s="17">
        <v>0.13354742980665399</v>
      </c>
      <c r="BD1003" s="17">
        <v>0.14855614180807</v>
      </c>
      <c r="BE1003" s="17"/>
      <c r="BF1003" s="17">
        <v>8.4838994590370698E-2</v>
      </c>
      <c r="BG1003" s="17">
        <v>0.14699874407784999</v>
      </c>
      <c r="BH1003" s="17"/>
      <c r="BI1003" s="17">
        <v>0.17830253566792201</v>
      </c>
      <c r="BJ1003" s="17">
        <v>0.164211377808644</v>
      </c>
      <c r="BK1003" s="17">
        <v>0.15742421200406001</v>
      </c>
      <c r="BL1003" s="17">
        <v>0.10370082779925401</v>
      </c>
      <c r="BM1003" s="17">
        <v>0.142037575329794</v>
      </c>
      <c r="BN1003" s="17"/>
      <c r="BO1003" s="17">
        <v>0.166397938965162</v>
      </c>
      <c r="BP1003" s="17">
        <v>0.17327489755952299</v>
      </c>
      <c r="BQ1003" s="17">
        <v>0.14023231365265301</v>
      </c>
      <c r="BR1003" s="17">
        <v>0.117961520051224</v>
      </c>
      <c r="BS1003" s="17">
        <v>0.15200688675302201</v>
      </c>
      <c r="BT1003" s="17">
        <v>0.12255735187766099</v>
      </c>
      <c r="BU1003" s="17"/>
      <c r="BV1003" s="17">
        <v>0.16575970519604899</v>
      </c>
      <c r="BW1003" s="17">
        <v>0.16133964933643</v>
      </c>
      <c r="BX1003" s="17"/>
      <c r="BY1003" s="17">
        <v>0.154546072423664</v>
      </c>
      <c r="BZ1003" s="17"/>
      <c r="CA1003" s="17">
        <v>0.17229881217224699</v>
      </c>
      <c r="CB1003" s="17"/>
      <c r="CC1003" s="17">
        <v>0.17383105534646101</v>
      </c>
    </row>
    <row r="1004" spans="2:81" x14ac:dyDescent="0.3">
      <c r="B1004" t="s">
        <v>92</v>
      </c>
      <c r="C1004" s="17">
        <v>0.33806343121903998</v>
      </c>
      <c r="D1004" s="17">
        <v>0.24484925372595401</v>
      </c>
      <c r="E1004" s="17">
        <v>0.42937707573524703</v>
      </c>
      <c r="F1004" s="17"/>
      <c r="G1004" s="17">
        <v>0.39757333180594201</v>
      </c>
      <c r="H1004" s="17">
        <v>0.29520397675875498</v>
      </c>
      <c r="I1004" s="17">
        <v>0.37142715443457902</v>
      </c>
      <c r="J1004" s="17">
        <v>0.39482679335374399</v>
      </c>
      <c r="K1004" s="17">
        <v>0.31687133419164498</v>
      </c>
      <c r="L1004" s="17">
        <v>0.27434570065924102</v>
      </c>
      <c r="M1004" s="17"/>
      <c r="N1004" s="17">
        <v>0.26685841994189402</v>
      </c>
      <c r="O1004" s="17">
        <v>0.368536060436919</v>
      </c>
      <c r="P1004" s="17">
        <v>0.33139038207164601</v>
      </c>
      <c r="Q1004" s="17">
        <v>0.38947662873183198</v>
      </c>
      <c r="R1004" s="17"/>
      <c r="S1004" s="17">
        <v>0.31898803039507001</v>
      </c>
      <c r="T1004" s="17">
        <v>0.29724857666731602</v>
      </c>
      <c r="U1004" s="17">
        <v>0.371788445921378</v>
      </c>
      <c r="V1004" s="17">
        <v>0.26574910198610602</v>
      </c>
      <c r="W1004" s="17">
        <v>0.32619516126297599</v>
      </c>
      <c r="X1004" s="17">
        <v>0.35265945219940298</v>
      </c>
      <c r="Y1004" s="17">
        <v>0.38004749783494501</v>
      </c>
      <c r="Z1004" s="17">
        <v>0.25482164361187498</v>
      </c>
      <c r="AA1004" s="17">
        <v>0.343936052201886</v>
      </c>
      <c r="AB1004" s="17">
        <v>0.452362607734555</v>
      </c>
      <c r="AC1004" s="17">
        <v>0.352128299022679</v>
      </c>
      <c r="AD1004" s="17">
        <v>0.32469994409714897</v>
      </c>
      <c r="AE1004" s="17"/>
      <c r="AF1004" s="17">
        <v>0.589666917445964</v>
      </c>
      <c r="AG1004" s="17">
        <v>0.40230461740983098</v>
      </c>
      <c r="AH1004" s="17">
        <v>0.38790333666118398</v>
      </c>
      <c r="AI1004" s="17">
        <v>0.34298456064115102</v>
      </c>
      <c r="AJ1004" s="17">
        <v>0.39345214573642401</v>
      </c>
      <c r="AK1004" s="17">
        <v>0.31858398691735001</v>
      </c>
      <c r="AL1004" s="17">
        <v>0.34369799237930199</v>
      </c>
      <c r="AM1004" s="17">
        <v>0.36496608212604897</v>
      </c>
      <c r="AN1004" s="17">
        <v>0.28792780835697801</v>
      </c>
      <c r="AO1004" s="17">
        <v>0.27570518988169501</v>
      </c>
      <c r="AP1004" s="17">
        <v>0.34739794301666199</v>
      </c>
      <c r="AQ1004" s="17">
        <v>0.34429693262564098</v>
      </c>
      <c r="AR1004" s="17">
        <v>0.24712107767393199</v>
      </c>
      <c r="AS1004" s="17">
        <v>0.22731913473040799</v>
      </c>
      <c r="AT1004" s="17">
        <v>0.31385075794535899</v>
      </c>
      <c r="AU1004" s="17">
        <v>0.17413990445744301</v>
      </c>
      <c r="AV1004" s="17"/>
      <c r="AW1004" s="17">
        <v>0.310402359986379</v>
      </c>
      <c r="AX1004" s="17">
        <v>0.37715971351639699</v>
      </c>
      <c r="AY1004" s="17"/>
      <c r="AZ1004" s="17">
        <v>0.34221047187822501</v>
      </c>
      <c r="BA1004" s="17">
        <v>0.33713979953967799</v>
      </c>
      <c r="BB1004" s="17"/>
      <c r="BC1004" s="17">
        <v>0.32773845698746101</v>
      </c>
      <c r="BD1004" s="17">
        <v>0.345779524687088</v>
      </c>
      <c r="BE1004" s="17"/>
      <c r="BF1004" s="17">
        <v>0.35361221328085402</v>
      </c>
      <c r="BG1004" s="17">
        <v>0.33681396707859401</v>
      </c>
      <c r="BH1004" s="17"/>
      <c r="BI1004" s="17">
        <v>0.291753955892811</v>
      </c>
      <c r="BJ1004" s="17">
        <v>0.27068177515414299</v>
      </c>
      <c r="BK1004" s="17">
        <v>0.29813981444557702</v>
      </c>
      <c r="BL1004" s="17">
        <v>0.33198085020162199</v>
      </c>
      <c r="BM1004" s="17">
        <v>0.35423133575613502</v>
      </c>
      <c r="BN1004" s="17"/>
      <c r="BO1004" s="17">
        <v>0.25489686020031499</v>
      </c>
      <c r="BP1004" s="17">
        <v>0.268561339463605</v>
      </c>
      <c r="BQ1004" s="17">
        <v>0.328873464811409</v>
      </c>
      <c r="BR1004" s="17">
        <v>0.30169782808074402</v>
      </c>
      <c r="BS1004" s="17">
        <v>0.36106006624324999</v>
      </c>
      <c r="BT1004" s="17">
        <v>0.54338317835292005</v>
      </c>
      <c r="BU1004" s="17"/>
      <c r="BV1004" s="17">
        <v>0.25512386170027701</v>
      </c>
      <c r="BW1004" s="17">
        <v>0.299537496106418</v>
      </c>
      <c r="BX1004" s="17"/>
      <c r="BY1004" s="17">
        <v>0.208199820065158</v>
      </c>
      <c r="BZ1004" s="17"/>
      <c r="CA1004" s="17">
        <v>0.26075348690018502</v>
      </c>
      <c r="CB1004" s="17"/>
      <c r="CC1004" s="17">
        <v>0.25481429685458001</v>
      </c>
    </row>
    <row r="1005" spans="2:81" x14ac:dyDescent="0.3">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c r="BQ1005" s="17"/>
      <c r="BR1005" s="17"/>
      <c r="BS1005" s="17"/>
      <c r="BT1005" s="17"/>
      <c r="BU1005" s="17"/>
      <c r="BV1005" s="17"/>
      <c r="BW1005" s="17"/>
      <c r="BX1005" s="17"/>
      <c r="BY1005" s="17"/>
      <c r="BZ1005" s="17"/>
      <c r="CA1005" s="17"/>
      <c r="CB1005" s="17"/>
      <c r="CC1005" s="17"/>
    </row>
    <row r="1006" spans="2:81" x14ac:dyDescent="0.3">
      <c r="B1006" s="6" t="s">
        <v>404</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c r="BQ1006" s="17"/>
      <c r="BR1006" s="17"/>
      <c r="BS1006" s="17"/>
      <c r="BT1006" s="17"/>
      <c r="BU1006" s="17"/>
      <c r="BV1006" s="17"/>
      <c r="BW1006" s="17"/>
      <c r="BX1006" s="17"/>
      <c r="BY1006" s="17"/>
      <c r="BZ1006" s="17"/>
      <c r="CA1006" s="17"/>
      <c r="CB1006" s="17"/>
      <c r="CC1006" s="17"/>
    </row>
    <row r="1007" spans="2:81" x14ac:dyDescent="0.3">
      <c r="B1007" s="24" t="s">
        <v>94</v>
      </c>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c r="CB1007" s="17"/>
      <c r="CC1007" s="17"/>
    </row>
    <row r="1008" spans="2:81" x14ac:dyDescent="0.3">
      <c r="B1008" t="s">
        <v>398</v>
      </c>
      <c r="C1008" s="17">
        <v>0.18510295971222901</v>
      </c>
      <c r="D1008" s="17">
        <v>0.213901189934773</v>
      </c>
      <c r="E1008" s="17">
        <v>0.15771401939141799</v>
      </c>
      <c r="F1008" s="17"/>
      <c r="G1008" s="17">
        <v>0.210407109106483</v>
      </c>
      <c r="H1008" s="17">
        <v>0.211287985159714</v>
      </c>
      <c r="I1008" s="17">
        <v>0.21107328282344101</v>
      </c>
      <c r="J1008" s="17">
        <v>0.17453322950434599</v>
      </c>
      <c r="K1008" s="17">
        <v>0.129015764767482</v>
      </c>
      <c r="L1008" s="17">
        <v>0.17202791799391201</v>
      </c>
      <c r="M1008" s="17"/>
      <c r="N1008" s="17">
        <v>0.21801079031391199</v>
      </c>
      <c r="O1008" s="17">
        <v>0.17979687531188701</v>
      </c>
      <c r="P1008" s="17">
        <v>0.17716040232312699</v>
      </c>
      <c r="Q1008" s="17">
        <v>0.16355488182163699</v>
      </c>
      <c r="R1008" s="17"/>
      <c r="S1008" s="17">
        <v>0.25989831960476401</v>
      </c>
      <c r="T1008" s="17">
        <v>0.17767083495675501</v>
      </c>
      <c r="U1008" s="17">
        <v>0.13011559269853901</v>
      </c>
      <c r="V1008" s="17">
        <v>0.14391781519609101</v>
      </c>
      <c r="W1008" s="17">
        <v>0.171109826621723</v>
      </c>
      <c r="X1008" s="17">
        <v>0.19681594754028001</v>
      </c>
      <c r="Y1008" s="17">
        <v>0.13189625305196701</v>
      </c>
      <c r="Z1008" s="17">
        <v>0.212344760794687</v>
      </c>
      <c r="AA1008" s="17">
        <v>0.218505707510919</v>
      </c>
      <c r="AB1008" s="17">
        <v>0.141138701753038</v>
      </c>
      <c r="AC1008" s="17">
        <v>0.212157769702745</v>
      </c>
      <c r="AD1008" s="17">
        <v>0.20722311712404701</v>
      </c>
      <c r="AE1008" s="17"/>
      <c r="AF1008" s="17">
        <v>0.22523963217947399</v>
      </c>
      <c r="AG1008" s="17">
        <v>0.19831957606686601</v>
      </c>
      <c r="AH1008" s="17">
        <v>0.17068973090727299</v>
      </c>
      <c r="AI1008" s="17">
        <v>0.13313407077169201</v>
      </c>
      <c r="AJ1008" s="17">
        <v>0.188610958441811</v>
      </c>
      <c r="AK1008" s="17">
        <v>0.15865334284157401</v>
      </c>
      <c r="AL1008" s="17">
        <v>0.17017330030591901</v>
      </c>
      <c r="AM1008" s="17">
        <v>0.15746131040842301</v>
      </c>
      <c r="AN1008" s="17">
        <v>0.198906394849753</v>
      </c>
      <c r="AO1008" s="17">
        <v>0.21414169820982801</v>
      </c>
      <c r="AP1008" s="17">
        <v>0.18515951943328099</v>
      </c>
      <c r="AQ1008" s="17">
        <v>0.19156033052600199</v>
      </c>
      <c r="AR1008" s="17">
        <v>0.19341164780161399</v>
      </c>
      <c r="AS1008" s="17">
        <v>0.30575856048060002</v>
      </c>
      <c r="AT1008" s="17">
        <v>0.241786004732336</v>
      </c>
      <c r="AU1008" s="17">
        <v>0.32420887155866601</v>
      </c>
      <c r="AV1008" s="17"/>
      <c r="AW1008" s="17">
        <v>0.21076308800278101</v>
      </c>
      <c r="AX1008" s="17">
        <v>0.149146944790785</v>
      </c>
      <c r="AY1008" s="17"/>
      <c r="AZ1008" s="17">
        <v>0.19662353141679001</v>
      </c>
      <c r="BA1008" s="17">
        <v>0.18253709024887599</v>
      </c>
      <c r="BB1008" s="17"/>
      <c r="BC1008" s="17">
        <v>0.21520949917087601</v>
      </c>
      <c r="BD1008" s="17">
        <v>0.162946811234078</v>
      </c>
      <c r="BE1008" s="17"/>
      <c r="BF1008" s="17">
        <v>0.23957174068800099</v>
      </c>
      <c r="BG1008" s="17">
        <v>0.180725974535353</v>
      </c>
      <c r="BH1008" s="17"/>
      <c r="BI1008" s="17">
        <v>0.227647201105972</v>
      </c>
      <c r="BJ1008" s="17">
        <v>0.220605660979976</v>
      </c>
      <c r="BK1008" s="17">
        <v>0.156127424401479</v>
      </c>
      <c r="BL1008" s="17">
        <v>0.21906534742671899</v>
      </c>
      <c r="BM1008" s="17">
        <v>0.114800518587221</v>
      </c>
      <c r="BN1008" s="17"/>
      <c r="BO1008" s="17">
        <v>0.25572144639557498</v>
      </c>
      <c r="BP1008" s="17">
        <v>0.24417883539190599</v>
      </c>
      <c r="BQ1008" s="17">
        <v>0.118039868013533</v>
      </c>
      <c r="BR1008" s="17">
        <v>0.19068410187328</v>
      </c>
      <c r="BS1008" s="17">
        <v>0.143679540256336</v>
      </c>
      <c r="BT1008" s="17">
        <v>8.2526681581190905E-2</v>
      </c>
      <c r="BU1008" s="17"/>
      <c r="BV1008" s="17">
        <v>0.25808192358266302</v>
      </c>
      <c r="BW1008" s="17">
        <v>0.15109733139554499</v>
      </c>
      <c r="BX1008" s="17"/>
      <c r="BY1008" s="17">
        <v>0.326143242984823</v>
      </c>
      <c r="BZ1008" s="17"/>
      <c r="CA1008" s="17">
        <v>0.249808917733917</v>
      </c>
      <c r="CB1008" s="17"/>
      <c r="CC1008" s="17">
        <v>0.236201605447206</v>
      </c>
    </row>
    <row r="1009" spans="2:81" x14ac:dyDescent="0.3">
      <c r="B1009" t="s">
        <v>399</v>
      </c>
      <c r="C1009" s="17">
        <v>0.33270715251852001</v>
      </c>
      <c r="D1009" s="17">
        <v>0.38342357330388799</v>
      </c>
      <c r="E1009" s="17">
        <v>0.28159040719428102</v>
      </c>
      <c r="F1009" s="17"/>
      <c r="G1009" s="17">
        <v>0.27438332053137798</v>
      </c>
      <c r="H1009" s="17">
        <v>0.35021897732335999</v>
      </c>
      <c r="I1009" s="17">
        <v>0.30329747921914901</v>
      </c>
      <c r="J1009" s="17">
        <v>0.307526343014702</v>
      </c>
      <c r="K1009" s="17">
        <v>0.42047074626311198</v>
      </c>
      <c r="L1009" s="17">
        <v>0.34284838557751302</v>
      </c>
      <c r="M1009" s="17"/>
      <c r="N1009" s="17">
        <v>0.38902153041964499</v>
      </c>
      <c r="O1009" s="17">
        <v>0.34875998245227202</v>
      </c>
      <c r="P1009" s="17">
        <v>0.30458817895442297</v>
      </c>
      <c r="Q1009" s="17">
        <v>0.28261073042913498</v>
      </c>
      <c r="R1009" s="17"/>
      <c r="S1009" s="17">
        <v>0.31157991005157598</v>
      </c>
      <c r="T1009" s="17">
        <v>0.38143817614560999</v>
      </c>
      <c r="U1009" s="17">
        <v>0.33580813897461598</v>
      </c>
      <c r="V1009" s="17">
        <v>0.39002605108060601</v>
      </c>
      <c r="W1009" s="17">
        <v>0.26357725347717798</v>
      </c>
      <c r="X1009" s="17">
        <v>0.32233125192058298</v>
      </c>
      <c r="Y1009" s="17">
        <v>0.37544639317669998</v>
      </c>
      <c r="Z1009" s="17">
        <v>0.38097854009626098</v>
      </c>
      <c r="AA1009" s="17">
        <v>0.280889449902882</v>
      </c>
      <c r="AB1009" s="17">
        <v>0.291949214146771</v>
      </c>
      <c r="AC1009" s="17">
        <v>0.32061828445011498</v>
      </c>
      <c r="AD1009" s="17">
        <v>0.38595622564775001</v>
      </c>
      <c r="AE1009" s="17"/>
      <c r="AF1009" s="17">
        <v>0.177718545434184</v>
      </c>
      <c r="AG1009" s="17">
        <v>0.21959604646812</v>
      </c>
      <c r="AH1009" s="17">
        <v>0.309099582673936</v>
      </c>
      <c r="AI1009" s="17">
        <v>0.29064067323072501</v>
      </c>
      <c r="AJ1009" s="17">
        <v>0.26120176748384599</v>
      </c>
      <c r="AK1009" s="17">
        <v>0.36205343624042302</v>
      </c>
      <c r="AL1009" s="17">
        <v>0.35384335978673398</v>
      </c>
      <c r="AM1009" s="17">
        <v>0.343994650991095</v>
      </c>
      <c r="AN1009" s="17">
        <v>0.35310025629793501</v>
      </c>
      <c r="AO1009" s="17">
        <v>0.38000904150068199</v>
      </c>
      <c r="AP1009" s="17">
        <v>0.34859403162854002</v>
      </c>
      <c r="AQ1009" s="17">
        <v>0.36914795411189599</v>
      </c>
      <c r="AR1009" s="17">
        <v>0.42384480188333501</v>
      </c>
      <c r="AS1009" s="17">
        <v>0.31758808623756801</v>
      </c>
      <c r="AT1009" s="17">
        <v>0.421233138722998</v>
      </c>
      <c r="AU1009" s="17">
        <v>0.34516970603175301</v>
      </c>
      <c r="AV1009" s="17"/>
      <c r="AW1009" s="17">
        <v>0.32443034174048002</v>
      </c>
      <c r="AX1009" s="17">
        <v>0.34452011040984598</v>
      </c>
      <c r="AY1009" s="17"/>
      <c r="AZ1009" s="17">
        <v>0.30889458220765598</v>
      </c>
      <c r="BA1009" s="17">
        <v>0.33801070416261197</v>
      </c>
      <c r="BB1009" s="17"/>
      <c r="BC1009" s="17">
        <v>0.30796182820444201</v>
      </c>
      <c r="BD1009" s="17">
        <v>0.35379523178589001</v>
      </c>
      <c r="BE1009" s="17"/>
      <c r="BF1009" s="17">
        <v>0.260051715125517</v>
      </c>
      <c r="BG1009" s="17">
        <v>0.33854557531395701</v>
      </c>
      <c r="BH1009" s="17"/>
      <c r="BI1009" s="17">
        <v>0.32475424626260901</v>
      </c>
      <c r="BJ1009" s="17">
        <v>0.37708622128605901</v>
      </c>
      <c r="BK1009" s="17">
        <v>0.370741266673634</v>
      </c>
      <c r="BL1009" s="17">
        <v>0.30329529664278698</v>
      </c>
      <c r="BM1009" s="17">
        <v>0.35383250937210098</v>
      </c>
      <c r="BN1009" s="17"/>
      <c r="BO1009" s="17">
        <v>0.39723094322774999</v>
      </c>
      <c r="BP1009" s="17">
        <v>0.30717019461726303</v>
      </c>
      <c r="BQ1009" s="17">
        <v>0.38209179059871001</v>
      </c>
      <c r="BR1009" s="17">
        <v>0.32547830842089098</v>
      </c>
      <c r="BS1009" s="17">
        <v>0.37801227562703299</v>
      </c>
      <c r="BT1009" s="17">
        <v>0.21056505811423501</v>
      </c>
      <c r="BU1009" s="17"/>
      <c r="BV1009" s="17">
        <v>0.39560336623973902</v>
      </c>
      <c r="BW1009" s="17">
        <v>0.34274192639068801</v>
      </c>
      <c r="BX1009" s="17"/>
      <c r="BY1009" s="17">
        <v>0.29478418710169901</v>
      </c>
      <c r="BZ1009" s="17"/>
      <c r="CA1009" s="17">
        <v>0.384958907817468</v>
      </c>
      <c r="CB1009" s="17"/>
      <c r="CC1009" s="17">
        <v>0.39498015656580998</v>
      </c>
    </row>
    <row r="1010" spans="2:81" x14ac:dyDescent="0.3">
      <c r="B1010" t="s">
        <v>400</v>
      </c>
      <c r="C1010" s="17">
        <v>0.11848416768600201</v>
      </c>
      <c r="D1010" s="17">
        <v>0.14026298491738501</v>
      </c>
      <c r="E1010" s="17">
        <v>9.7686329354825296E-2</v>
      </c>
      <c r="F1010" s="17"/>
      <c r="G1010" s="17">
        <v>0.115372636074225</v>
      </c>
      <c r="H1010" s="17">
        <v>0.13326914636036599</v>
      </c>
      <c r="I1010" s="17">
        <v>0.111253756730802</v>
      </c>
      <c r="J1010" s="17">
        <v>0.113914535246566</v>
      </c>
      <c r="K1010" s="17">
        <v>8.5915132299827501E-2</v>
      </c>
      <c r="L1010" s="17">
        <v>0.13992379796045301</v>
      </c>
      <c r="M1010" s="17"/>
      <c r="N1010" s="17">
        <v>0.12210389673344101</v>
      </c>
      <c r="O1010" s="17">
        <v>0.105318142693968</v>
      </c>
      <c r="P1010" s="17">
        <v>0.12515693853599999</v>
      </c>
      <c r="Q1010" s="17">
        <v>0.117716100634607</v>
      </c>
      <c r="R1010" s="17"/>
      <c r="S1010" s="17">
        <v>0.112310872600225</v>
      </c>
      <c r="T1010" s="17">
        <v>8.85242960116122E-2</v>
      </c>
      <c r="U1010" s="17">
        <v>0.10960076607316301</v>
      </c>
      <c r="V1010" s="17">
        <v>0.145681660493579</v>
      </c>
      <c r="W1010" s="17">
        <v>0.16602551855167499</v>
      </c>
      <c r="X1010" s="17">
        <v>9.6197097129157402E-2</v>
      </c>
      <c r="Y1010" s="17">
        <v>0.130368688854826</v>
      </c>
      <c r="Z1010" s="17">
        <v>0.15030059921073999</v>
      </c>
      <c r="AA1010" s="17">
        <v>0.12176004305066999</v>
      </c>
      <c r="AB1010" s="17">
        <v>0.122449024028564</v>
      </c>
      <c r="AC1010" s="17">
        <v>0.12537940871903999</v>
      </c>
      <c r="AD1010" s="17">
        <v>6.5985678914768101E-2</v>
      </c>
      <c r="AE1010" s="17"/>
      <c r="AF1010" s="17">
        <v>0</v>
      </c>
      <c r="AG1010" s="17">
        <v>0.14650538269383001</v>
      </c>
      <c r="AH1010" s="17">
        <v>9.7821680798486799E-2</v>
      </c>
      <c r="AI1010" s="17">
        <v>0.12639598449137501</v>
      </c>
      <c r="AJ1010" s="17">
        <v>0.13328598529563099</v>
      </c>
      <c r="AK1010" s="17">
        <v>0.13436428864262301</v>
      </c>
      <c r="AL1010" s="17">
        <v>9.6875037283692705E-2</v>
      </c>
      <c r="AM1010" s="17">
        <v>0.15719717888486601</v>
      </c>
      <c r="AN1010" s="17">
        <v>0.133454122518189</v>
      </c>
      <c r="AO1010" s="17">
        <v>0.15413238252140499</v>
      </c>
      <c r="AP1010" s="17">
        <v>0.12881246607083099</v>
      </c>
      <c r="AQ1010" s="17">
        <v>7.2884433589082101E-2</v>
      </c>
      <c r="AR1010" s="17">
        <v>9.4059879216837797E-2</v>
      </c>
      <c r="AS1010" s="17">
        <v>0.13618642484356</v>
      </c>
      <c r="AT1010" s="17">
        <v>4.2248526189132801E-2</v>
      </c>
      <c r="AU1010" s="17">
        <v>0.10380535981918999</v>
      </c>
      <c r="AV1010" s="17"/>
      <c r="AW1010" s="17">
        <v>0.119539358691377</v>
      </c>
      <c r="AX1010" s="17">
        <v>0.115695513326352</v>
      </c>
      <c r="AY1010" s="17"/>
      <c r="AZ1010" s="17">
        <v>9.5521516952240704E-2</v>
      </c>
      <c r="BA1010" s="17">
        <v>0.123598424671364</v>
      </c>
      <c r="BB1010" s="17"/>
      <c r="BC1010" s="17">
        <v>0.114728910904006</v>
      </c>
      <c r="BD1010" s="17">
        <v>0.11988437124401</v>
      </c>
      <c r="BE1010" s="17"/>
      <c r="BF1010" s="17">
        <v>0.10805007494845</v>
      </c>
      <c r="BG1010" s="17">
        <v>0.119322627229768</v>
      </c>
      <c r="BH1010" s="17"/>
      <c r="BI1010" s="17">
        <v>0.129758093097156</v>
      </c>
      <c r="BJ1010" s="17">
        <v>9.3745735123268004E-2</v>
      </c>
      <c r="BK1010" s="17">
        <v>0.16225330273511199</v>
      </c>
      <c r="BL1010" s="17">
        <v>0.13175581032451</v>
      </c>
      <c r="BM1010" s="17">
        <v>0.17548545214085201</v>
      </c>
      <c r="BN1010" s="17"/>
      <c r="BO1010" s="17">
        <v>9.8568188428664799E-2</v>
      </c>
      <c r="BP1010" s="17">
        <v>0.14403775947365699</v>
      </c>
      <c r="BQ1010" s="17">
        <v>0.13855855441476</v>
      </c>
      <c r="BR1010" s="17">
        <v>0.13202262043596</v>
      </c>
      <c r="BS1010" s="17">
        <v>0.13837504475034201</v>
      </c>
      <c r="BT1010" s="17">
        <v>0.110842562750015</v>
      </c>
      <c r="BU1010" s="17"/>
      <c r="BV1010" s="17">
        <v>9.0107083727118398E-2</v>
      </c>
      <c r="BW1010" s="17">
        <v>0.10049444918709501</v>
      </c>
      <c r="BX1010" s="17"/>
      <c r="BY1010" s="17">
        <v>8.5624381770400507E-2</v>
      </c>
      <c r="BZ1010" s="17"/>
      <c r="CA1010" s="17">
        <v>9.5359449482263894E-2</v>
      </c>
      <c r="CB1010" s="17"/>
      <c r="CC1010" s="17">
        <v>8.3060609820477305E-2</v>
      </c>
    </row>
    <row r="1011" spans="2:81" x14ac:dyDescent="0.3">
      <c r="B1011" t="s">
        <v>92</v>
      </c>
      <c r="C1011" s="17">
        <v>0.36370572008324897</v>
      </c>
      <c r="D1011" s="17">
        <v>0.262412251843955</v>
      </c>
      <c r="E1011" s="17">
        <v>0.46300924405947502</v>
      </c>
      <c r="F1011" s="17"/>
      <c r="G1011" s="17">
        <v>0.399836934287914</v>
      </c>
      <c r="H1011" s="17">
        <v>0.30522389115656001</v>
      </c>
      <c r="I1011" s="17">
        <v>0.37437548122660702</v>
      </c>
      <c r="J1011" s="17">
        <v>0.40402589223438601</v>
      </c>
      <c r="K1011" s="17">
        <v>0.36459835666957802</v>
      </c>
      <c r="L1011" s="17">
        <v>0.34519989846812299</v>
      </c>
      <c r="M1011" s="17"/>
      <c r="N1011" s="17">
        <v>0.27086378253300197</v>
      </c>
      <c r="O1011" s="17">
        <v>0.366124999541873</v>
      </c>
      <c r="P1011" s="17">
        <v>0.39309448018644999</v>
      </c>
      <c r="Q1011" s="17">
        <v>0.43611828711461997</v>
      </c>
      <c r="R1011" s="17"/>
      <c r="S1011" s="17">
        <v>0.31621089774343503</v>
      </c>
      <c r="T1011" s="17">
        <v>0.35236669288602301</v>
      </c>
      <c r="U1011" s="17">
        <v>0.42447550225368202</v>
      </c>
      <c r="V1011" s="17">
        <v>0.32037447322972401</v>
      </c>
      <c r="W1011" s="17">
        <v>0.39928740134942398</v>
      </c>
      <c r="X1011" s="17">
        <v>0.38465570340998001</v>
      </c>
      <c r="Y1011" s="17">
        <v>0.36228866491650702</v>
      </c>
      <c r="Z1011" s="17">
        <v>0.256376099898312</v>
      </c>
      <c r="AA1011" s="17">
        <v>0.37884479953552902</v>
      </c>
      <c r="AB1011" s="17">
        <v>0.444463060071628</v>
      </c>
      <c r="AC1011" s="17">
        <v>0.34184453712809998</v>
      </c>
      <c r="AD1011" s="17">
        <v>0.34083497831343501</v>
      </c>
      <c r="AE1011" s="17"/>
      <c r="AF1011" s="17">
        <v>0.59704182238634196</v>
      </c>
      <c r="AG1011" s="17">
        <v>0.435578994771183</v>
      </c>
      <c r="AH1011" s="17">
        <v>0.42238900562030401</v>
      </c>
      <c r="AI1011" s="17">
        <v>0.44982927150620799</v>
      </c>
      <c r="AJ1011" s="17">
        <v>0.41690128877871202</v>
      </c>
      <c r="AK1011" s="17">
        <v>0.34492893227537902</v>
      </c>
      <c r="AL1011" s="17">
        <v>0.37910830262365403</v>
      </c>
      <c r="AM1011" s="17">
        <v>0.34134685971561601</v>
      </c>
      <c r="AN1011" s="17">
        <v>0.31453922633412301</v>
      </c>
      <c r="AO1011" s="17">
        <v>0.25171687776808399</v>
      </c>
      <c r="AP1011" s="17">
        <v>0.33743398286734699</v>
      </c>
      <c r="AQ1011" s="17">
        <v>0.36640728177302101</v>
      </c>
      <c r="AR1011" s="17">
        <v>0.28868367109821202</v>
      </c>
      <c r="AS1011" s="17">
        <v>0.240466928438272</v>
      </c>
      <c r="AT1011" s="17">
        <v>0.29473233035553398</v>
      </c>
      <c r="AU1011" s="17">
        <v>0.226816062590391</v>
      </c>
      <c r="AV1011" s="17"/>
      <c r="AW1011" s="17">
        <v>0.345267211565362</v>
      </c>
      <c r="AX1011" s="17">
        <v>0.39063743147301599</v>
      </c>
      <c r="AY1011" s="17"/>
      <c r="AZ1011" s="17">
        <v>0.39896036942331398</v>
      </c>
      <c r="BA1011" s="17">
        <v>0.35585378091714898</v>
      </c>
      <c r="BB1011" s="17"/>
      <c r="BC1011" s="17">
        <v>0.36209976172067498</v>
      </c>
      <c r="BD1011" s="17">
        <v>0.36337358573602102</v>
      </c>
      <c r="BE1011" s="17"/>
      <c r="BF1011" s="17">
        <v>0.39232646923803199</v>
      </c>
      <c r="BG1011" s="17">
        <v>0.36140582292092199</v>
      </c>
      <c r="BH1011" s="17"/>
      <c r="BI1011" s="17">
        <v>0.31784045953426199</v>
      </c>
      <c r="BJ1011" s="17">
        <v>0.30856238261069802</v>
      </c>
      <c r="BK1011" s="17">
        <v>0.31087800618977501</v>
      </c>
      <c r="BL1011" s="17">
        <v>0.345883545605984</v>
      </c>
      <c r="BM1011" s="17">
        <v>0.35588151989982603</v>
      </c>
      <c r="BN1011" s="17"/>
      <c r="BO1011" s="17">
        <v>0.24847942194801001</v>
      </c>
      <c r="BP1011" s="17">
        <v>0.30461321051717399</v>
      </c>
      <c r="BQ1011" s="17">
        <v>0.36130978697299798</v>
      </c>
      <c r="BR1011" s="17">
        <v>0.35181496926986899</v>
      </c>
      <c r="BS1011" s="17">
        <v>0.33993313936628899</v>
      </c>
      <c r="BT1011" s="17">
        <v>0.59606569755455896</v>
      </c>
      <c r="BU1011" s="17"/>
      <c r="BV1011" s="17">
        <v>0.25620762645047901</v>
      </c>
      <c r="BW1011" s="17">
        <v>0.40566629302667201</v>
      </c>
      <c r="BX1011" s="17"/>
      <c r="BY1011" s="17">
        <v>0.29344818814307699</v>
      </c>
      <c r="BZ1011" s="17"/>
      <c r="CA1011" s="17">
        <v>0.26987272496635201</v>
      </c>
      <c r="CB1011" s="17"/>
      <c r="CC1011" s="17">
        <v>0.28575762816650702</v>
      </c>
    </row>
    <row r="1012" spans="2:81" x14ac:dyDescent="0.3">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c r="BP1012" s="17"/>
      <c r="BQ1012" s="17"/>
      <c r="BR1012" s="17"/>
      <c r="BS1012" s="17"/>
      <c r="BT1012" s="17"/>
      <c r="BU1012" s="17"/>
      <c r="BV1012" s="17"/>
      <c r="BW1012" s="17"/>
      <c r="BX1012" s="17"/>
      <c r="BY1012" s="17"/>
      <c r="BZ1012" s="17"/>
      <c r="CA1012" s="17"/>
      <c r="CB1012" s="17"/>
      <c r="CC1012" s="17"/>
    </row>
    <row r="1013" spans="2:81" x14ac:dyDescent="0.3">
      <c r="B1013" s="6" t="s">
        <v>405</v>
      </c>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c r="BQ1013" s="17"/>
      <c r="BR1013" s="17"/>
      <c r="BS1013" s="17"/>
      <c r="BT1013" s="17"/>
      <c r="BU1013" s="17"/>
      <c r="BV1013" s="17"/>
      <c r="BW1013" s="17"/>
      <c r="BX1013" s="17"/>
      <c r="BY1013" s="17"/>
      <c r="BZ1013" s="17"/>
      <c r="CA1013" s="17"/>
      <c r="CB1013" s="17"/>
      <c r="CC1013" s="17"/>
    </row>
    <row r="1014" spans="2:81" x14ac:dyDescent="0.3">
      <c r="B1014" s="24" t="s">
        <v>94</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c r="BS1014" s="17"/>
      <c r="BT1014" s="17"/>
      <c r="BU1014" s="17"/>
      <c r="BV1014" s="17"/>
      <c r="BW1014" s="17"/>
      <c r="BX1014" s="17"/>
      <c r="BY1014" s="17"/>
      <c r="BZ1014" s="17"/>
      <c r="CA1014" s="17"/>
      <c r="CB1014" s="17"/>
      <c r="CC1014" s="17"/>
    </row>
    <row r="1015" spans="2:81" x14ac:dyDescent="0.3">
      <c r="B1015" t="s">
        <v>398</v>
      </c>
      <c r="C1015" s="17">
        <v>0.20201034579905799</v>
      </c>
      <c r="D1015" s="17">
        <v>0.23983030939991401</v>
      </c>
      <c r="E1015" s="17">
        <v>0.16587913563509099</v>
      </c>
      <c r="F1015" s="17"/>
      <c r="G1015" s="17">
        <v>0.236245303674814</v>
      </c>
      <c r="H1015" s="17">
        <v>0.227914238036623</v>
      </c>
      <c r="I1015" s="17">
        <v>0.23473531150254101</v>
      </c>
      <c r="J1015" s="17">
        <v>0.19292516720032099</v>
      </c>
      <c r="K1015" s="17">
        <v>0.18491854376199601</v>
      </c>
      <c r="L1015" s="17">
        <v>0.150406579002406</v>
      </c>
      <c r="M1015" s="17"/>
      <c r="N1015" s="17">
        <v>0.185783118884807</v>
      </c>
      <c r="O1015" s="17">
        <v>0.18224319842104</v>
      </c>
      <c r="P1015" s="17">
        <v>0.237885861807237</v>
      </c>
      <c r="Q1015" s="17">
        <v>0.210123225859846</v>
      </c>
      <c r="R1015" s="17"/>
      <c r="S1015" s="17">
        <v>0.24694830282406899</v>
      </c>
      <c r="T1015" s="17">
        <v>0.20742565858466</v>
      </c>
      <c r="U1015" s="17">
        <v>0.17083770111534499</v>
      </c>
      <c r="V1015" s="17">
        <v>0.13950244865105901</v>
      </c>
      <c r="W1015" s="17">
        <v>0.22909266590425501</v>
      </c>
      <c r="X1015" s="17">
        <v>0.205020106339381</v>
      </c>
      <c r="Y1015" s="17">
        <v>0.19058742029902201</v>
      </c>
      <c r="Z1015" s="17">
        <v>0.216204566927368</v>
      </c>
      <c r="AA1015" s="17">
        <v>0.228226102326615</v>
      </c>
      <c r="AB1015" s="17">
        <v>0.19051942187054699</v>
      </c>
      <c r="AC1015" s="17">
        <v>0.17715867008015099</v>
      </c>
      <c r="AD1015" s="17">
        <v>0.159194875453957</v>
      </c>
      <c r="AE1015" s="17"/>
      <c r="AF1015" s="17">
        <v>0</v>
      </c>
      <c r="AG1015" s="17">
        <v>0.188641930850414</v>
      </c>
      <c r="AH1015" s="17">
        <v>0.203296081629953</v>
      </c>
      <c r="AI1015" s="17">
        <v>0.208197033544092</v>
      </c>
      <c r="AJ1015" s="17">
        <v>0.20014502281327401</v>
      </c>
      <c r="AK1015" s="17">
        <v>0.180491440070707</v>
      </c>
      <c r="AL1015" s="17">
        <v>0.249267315171322</v>
      </c>
      <c r="AM1015" s="17">
        <v>0.130743863077385</v>
      </c>
      <c r="AN1015" s="17">
        <v>0.23114640490442501</v>
      </c>
      <c r="AO1015" s="17">
        <v>0.26241984997311701</v>
      </c>
      <c r="AP1015" s="17">
        <v>0.182608486897363</v>
      </c>
      <c r="AQ1015" s="17">
        <v>0.169483083072724</v>
      </c>
      <c r="AR1015" s="17">
        <v>0.20471181597117799</v>
      </c>
      <c r="AS1015" s="17">
        <v>0.26495644890669401</v>
      </c>
      <c r="AT1015" s="17">
        <v>0.28458352099605899</v>
      </c>
      <c r="AU1015" s="17">
        <v>0.28674185938522301</v>
      </c>
      <c r="AV1015" s="17"/>
      <c r="AW1015" s="17">
        <v>0.22433630487987899</v>
      </c>
      <c r="AX1015" s="17">
        <v>0.16979115611937801</v>
      </c>
      <c r="AY1015" s="17"/>
      <c r="AZ1015" s="17">
        <v>0.25299744318515699</v>
      </c>
      <c r="BA1015" s="17">
        <v>0.190654465243561</v>
      </c>
      <c r="BB1015" s="17"/>
      <c r="BC1015" s="17">
        <v>0.26952183568782401</v>
      </c>
      <c r="BD1015" s="17">
        <v>0.15621171200244999</v>
      </c>
      <c r="BE1015" s="17"/>
      <c r="BF1015" s="17">
        <v>0.30192226122077898</v>
      </c>
      <c r="BG1015" s="17">
        <v>0.19398165551152</v>
      </c>
      <c r="BH1015" s="17"/>
      <c r="BI1015" s="17">
        <v>0.179799754492734</v>
      </c>
      <c r="BJ1015" s="17">
        <v>0.21011717268072699</v>
      </c>
      <c r="BK1015" s="17">
        <v>0.184745623326486</v>
      </c>
      <c r="BL1015" s="17">
        <v>0.33635446175579298</v>
      </c>
      <c r="BM1015" s="17">
        <v>0.18191244794481201</v>
      </c>
      <c r="BN1015" s="17"/>
      <c r="BO1015" s="17">
        <v>0.215316518718629</v>
      </c>
      <c r="BP1015" s="17">
        <v>0.198594965882706</v>
      </c>
      <c r="BQ1015" s="17">
        <v>0.182235395922766</v>
      </c>
      <c r="BR1015" s="17">
        <v>0.33116361221273499</v>
      </c>
      <c r="BS1015" s="17">
        <v>0.11862202564640199</v>
      </c>
      <c r="BT1015" s="17">
        <v>9.8972640688639202E-2</v>
      </c>
      <c r="BU1015" s="17"/>
      <c r="BV1015" s="17">
        <v>0.208146441790871</v>
      </c>
      <c r="BW1015" s="17">
        <v>0.21377234538742501</v>
      </c>
      <c r="BX1015" s="17"/>
      <c r="BY1015" s="17">
        <v>0.35206369942937998</v>
      </c>
      <c r="BZ1015" s="17"/>
      <c r="CA1015" s="17">
        <v>0.212144133054365</v>
      </c>
      <c r="CB1015" s="17"/>
      <c r="CC1015" s="17">
        <v>0.23163763765348699</v>
      </c>
    </row>
    <row r="1016" spans="2:81" x14ac:dyDescent="0.3">
      <c r="B1016" t="s">
        <v>399</v>
      </c>
      <c r="C1016" s="17">
        <v>0.35495051170020298</v>
      </c>
      <c r="D1016" s="17">
        <v>0.40468427897033299</v>
      </c>
      <c r="E1016" s="17">
        <v>0.304880976476405</v>
      </c>
      <c r="F1016" s="17"/>
      <c r="G1016" s="17">
        <v>0.38598266241222601</v>
      </c>
      <c r="H1016" s="17">
        <v>0.38796035330985701</v>
      </c>
      <c r="I1016" s="17">
        <v>0.34189249553257001</v>
      </c>
      <c r="J1016" s="17">
        <v>0.31700478440945801</v>
      </c>
      <c r="K1016" s="17">
        <v>0.39811507005212798</v>
      </c>
      <c r="L1016" s="17">
        <v>0.31981959360342199</v>
      </c>
      <c r="M1016" s="17"/>
      <c r="N1016" s="17">
        <v>0.420953998002218</v>
      </c>
      <c r="O1016" s="17">
        <v>0.38046801002452102</v>
      </c>
      <c r="P1016" s="17">
        <v>0.31232535436842201</v>
      </c>
      <c r="Q1016" s="17">
        <v>0.29570013019998598</v>
      </c>
      <c r="R1016" s="17"/>
      <c r="S1016" s="17">
        <v>0.369892232067004</v>
      </c>
      <c r="T1016" s="17">
        <v>0.36158353480628003</v>
      </c>
      <c r="U1016" s="17">
        <v>0.30328622628599</v>
      </c>
      <c r="V1016" s="17">
        <v>0.40105648686022499</v>
      </c>
      <c r="W1016" s="17">
        <v>0.28776049123139302</v>
      </c>
      <c r="X1016" s="17">
        <v>0.35011615286951803</v>
      </c>
      <c r="Y1016" s="17">
        <v>0.35339149195047298</v>
      </c>
      <c r="Z1016" s="17">
        <v>0.32652126965831502</v>
      </c>
      <c r="AA1016" s="17">
        <v>0.33343287483298401</v>
      </c>
      <c r="AB1016" s="17">
        <v>0.36610889022515902</v>
      </c>
      <c r="AC1016" s="17">
        <v>0.43413032480320801</v>
      </c>
      <c r="AD1016" s="17">
        <v>0.382754007181694</v>
      </c>
      <c r="AE1016" s="17"/>
      <c r="AF1016" s="17">
        <v>0.39535698700756799</v>
      </c>
      <c r="AG1016" s="17">
        <v>0.31913155405322802</v>
      </c>
      <c r="AH1016" s="17">
        <v>0.31357972958284203</v>
      </c>
      <c r="AI1016" s="17">
        <v>0.35646808104055</v>
      </c>
      <c r="AJ1016" s="17">
        <v>0.31253468995358202</v>
      </c>
      <c r="AK1016" s="17">
        <v>0.33075151714282203</v>
      </c>
      <c r="AL1016" s="17">
        <v>0.33689760750676601</v>
      </c>
      <c r="AM1016" s="17">
        <v>0.34232581893290898</v>
      </c>
      <c r="AN1016" s="17">
        <v>0.37185895834190702</v>
      </c>
      <c r="AO1016" s="17">
        <v>0.40416919840371401</v>
      </c>
      <c r="AP1016" s="17">
        <v>0.38008240906657098</v>
      </c>
      <c r="AQ1016" s="17">
        <v>0.38295332598475801</v>
      </c>
      <c r="AR1016" s="17">
        <v>0.47828264891105698</v>
      </c>
      <c r="AS1016" s="17">
        <v>0.35384008668530698</v>
      </c>
      <c r="AT1016" s="17">
        <v>0.377154574923659</v>
      </c>
      <c r="AU1016" s="17">
        <v>0.40180444712685698</v>
      </c>
      <c r="AV1016" s="17"/>
      <c r="AW1016" s="17">
        <v>0.32261448020111699</v>
      </c>
      <c r="AX1016" s="17">
        <v>0.402076794969564</v>
      </c>
      <c r="AY1016" s="17"/>
      <c r="AZ1016" s="17">
        <v>0.29798427684470302</v>
      </c>
      <c r="BA1016" s="17">
        <v>0.36763806976644797</v>
      </c>
      <c r="BB1016" s="17"/>
      <c r="BC1016" s="17">
        <v>0.302376942908817</v>
      </c>
      <c r="BD1016" s="17">
        <v>0.39042466828039801</v>
      </c>
      <c r="BE1016" s="17"/>
      <c r="BF1016" s="17">
        <v>0.249740095964645</v>
      </c>
      <c r="BG1016" s="17">
        <v>0.36340497721013099</v>
      </c>
      <c r="BH1016" s="17"/>
      <c r="BI1016" s="17">
        <v>0.28388600046731899</v>
      </c>
      <c r="BJ1016" s="17">
        <v>0.42506759006938</v>
      </c>
      <c r="BK1016" s="17">
        <v>0.392108526295947</v>
      </c>
      <c r="BL1016" s="17">
        <v>0.31138334723821398</v>
      </c>
      <c r="BM1016" s="17">
        <v>0.49518018069620001</v>
      </c>
      <c r="BN1016" s="17"/>
      <c r="BO1016" s="17">
        <v>0.45696592902752198</v>
      </c>
      <c r="BP1016" s="17">
        <v>0.30328382402637899</v>
      </c>
      <c r="BQ1016" s="17">
        <v>0.35823617287524501</v>
      </c>
      <c r="BR1016" s="17">
        <v>0.30505284703574498</v>
      </c>
      <c r="BS1016" s="17">
        <v>0.52133028693750805</v>
      </c>
      <c r="BT1016" s="17">
        <v>0.23435800584053301</v>
      </c>
      <c r="BU1016" s="17"/>
      <c r="BV1016" s="17">
        <v>0.467187834754002</v>
      </c>
      <c r="BW1016" s="17">
        <v>0.34694592994669798</v>
      </c>
      <c r="BX1016" s="17"/>
      <c r="BY1016" s="17">
        <v>0.33659464023147501</v>
      </c>
      <c r="BZ1016" s="17"/>
      <c r="CA1016" s="17">
        <v>0.471155289151861</v>
      </c>
      <c r="CB1016" s="17"/>
      <c r="CC1016" s="17">
        <v>0.43738740242255397</v>
      </c>
    </row>
    <row r="1017" spans="2:81" x14ac:dyDescent="0.3">
      <c r="B1017" t="s">
        <v>400</v>
      </c>
      <c r="C1017" s="17">
        <v>0.115934052896391</v>
      </c>
      <c r="D1017" s="17">
        <v>0.124414649951685</v>
      </c>
      <c r="E1017" s="17">
        <v>0.108110738469729</v>
      </c>
      <c r="F1017" s="17"/>
      <c r="G1017" s="17">
        <v>0.10693856821926701</v>
      </c>
      <c r="H1017" s="17">
        <v>0.12280066466695</v>
      </c>
      <c r="I1017" s="17">
        <v>0.108819543507623</v>
      </c>
      <c r="J1017" s="17">
        <v>0.120386633563976</v>
      </c>
      <c r="K1017" s="17">
        <v>9.4643791903256003E-2</v>
      </c>
      <c r="L1017" s="17">
        <v>0.13277755445831699</v>
      </c>
      <c r="M1017" s="17"/>
      <c r="N1017" s="17">
        <v>0.122099102653039</v>
      </c>
      <c r="O1017" s="17">
        <v>9.9288739075563501E-2</v>
      </c>
      <c r="P1017" s="17">
        <v>0.13518594623229499</v>
      </c>
      <c r="Q1017" s="17">
        <v>0.106737905484</v>
      </c>
      <c r="R1017" s="17"/>
      <c r="S1017" s="17">
        <v>0.121550930195867</v>
      </c>
      <c r="T1017" s="17">
        <v>0.10190801391573</v>
      </c>
      <c r="U1017" s="17">
        <v>0.12450351261496601</v>
      </c>
      <c r="V1017" s="17">
        <v>0.13524652780704199</v>
      </c>
      <c r="W1017" s="17">
        <v>0.12290388665806599</v>
      </c>
      <c r="X1017" s="17">
        <v>8.76083113065379E-2</v>
      </c>
      <c r="Y1017" s="17">
        <v>0.11572983626712199</v>
      </c>
      <c r="Z1017" s="17">
        <v>0.15596300558405299</v>
      </c>
      <c r="AA1017" s="17">
        <v>0.137263642274014</v>
      </c>
      <c r="AB1017" s="17">
        <v>8.7122063484719403E-2</v>
      </c>
      <c r="AC1017" s="17">
        <v>7.9523607619782499E-2</v>
      </c>
      <c r="AD1017" s="17">
        <v>0.154789945115623</v>
      </c>
      <c r="AE1017" s="17"/>
      <c r="AF1017" s="17">
        <v>0.103767187117801</v>
      </c>
      <c r="AG1017" s="17">
        <v>0.138538566828902</v>
      </c>
      <c r="AH1017" s="17">
        <v>0.10011271785755101</v>
      </c>
      <c r="AI1017" s="17">
        <v>8.3166607783599897E-2</v>
      </c>
      <c r="AJ1017" s="17">
        <v>0.16355415680670801</v>
      </c>
      <c r="AK1017" s="17">
        <v>0.142455288071382</v>
      </c>
      <c r="AL1017" s="17">
        <v>0.11541663726524</v>
      </c>
      <c r="AM1017" s="17">
        <v>0.12745598739285999</v>
      </c>
      <c r="AN1017" s="17">
        <v>0.120210978426762</v>
      </c>
      <c r="AO1017" s="17">
        <v>8.2298119017955695E-2</v>
      </c>
      <c r="AP1017" s="17">
        <v>0.127572245548154</v>
      </c>
      <c r="AQ1017" s="17">
        <v>9.2841378775783107E-2</v>
      </c>
      <c r="AR1017" s="17">
        <v>9.7364535911617506E-2</v>
      </c>
      <c r="AS1017" s="17">
        <v>9.0462852162598098E-2</v>
      </c>
      <c r="AT1017" s="17">
        <v>4.25225193102646E-2</v>
      </c>
      <c r="AU1017" s="17">
        <v>0.14866604926721999</v>
      </c>
      <c r="AV1017" s="17"/>
      <c r="AW1017" s="17">
        <v>0.121751225084307</v>
      </c>
      <c r="AX1017" s="17">
        <v>0.10726014197674499</v>
      </c>
      <c r="AY1017" s="17"/>
      <c r="AZ1017" s="17">
        <v>0.11968313870928</v>
      </c>
      <c r="BA1017" s="17">
        <v>0.115099053987528</v>
      </c>
      <c r="BB1017" s="17"/>
      <c r="BC1017" s="17">
        <v>0.115649570290057</v>
      </c>
      <c r="BD1017" s="17">
        <v>0.114917172337725</v>
      </c>
      <c r="BE1017" s="17"/>
      <c r="BF1017" s="17">
        <v>0.125518657631988</v>
      </c>
      <c r="BG1017" s="17">
        <v>0.11516385624241</v>
      </c>
      <c r="BH1017" s="17"/>
      <c r="BI1017" s="17">
        <v>0.14717969419757501</v>
      </c>
      <c r="BJ1017" s="17">
        <v>0.12595352578299199</v>
      </c>
      <c r="BK1017" s="17">
        <v>0.104704395223941</v>
      </c>
      <c r="BL1017" s="17">
        <v>9.5363243166218206E-2</v>
      </c>
      <c r="BM1017" s="17">
        <v>6.2059981763071703E-2</v>
      </c>
      <c r="BN1017" s="17"/>
      <c r="BO1017" s="17">
        <v>0.123815299010851</v>
      </c>
      <c r="BP1017" s="17">
        <v>0.140716020888634</v>
      </c>
      <c r="BQ1017" s="17">
        <v>0.120075731488407</v>
      </c>
      <c r="BR1017" s="17">
        <v>0.109688625328088</v>
      </c>
      <c r="BS1017" s="17">
        <v>9.1361686315203305E-2</v>
      </c>
      <c r="BT1017" s="17">
        <v>8.0655094828191304E-2</v>
      </c>
      <c r="BU1017" s="17"/>
      <c r="BV1017" s="17">
        <v>0.12566502483242201</v>
      </c>
      <c r="BW1017" s="17">
        <v>0.126488617005142</v>
      </c>
      <c r="BX1017" s="17"/>
      <c r="BY1017" s="17">
        <v>0.117036343138104</v>
      </c>
      <c r="BZ1017" s="17"/>
      <c r="CA1017" s="17">
        <v>0.11546680164558799</v>
      </c>
      <c r="CB1017" s="17"/>
      <c r="CC1017" s="17">
        <v>0.120459877668583</v>
      </c>
    </row>
    <row r="1018" spans="2:81" x14ac:dyDescent="0.3">
      <c r="B1018" t="s">
        <v>92</v>
      </c>
      <c r="C1018" s="17">
        <v>0.32710508960434898</v>
      </c>
      <c r="D1018" s="17">
        <v>0.231070761678068</v>
      </c>
      <c r="E1018" s="17">
        <v>0.421129149418775</v>
      </c>
      <c r="F1018" s="17"/>
      <c r="G1018" s="17">
        <v>0.27083346569369399</v>
      </c>
      <c r="H1018" s="17">
        <v>0.26132474398656902</v>
      </c>
      <c r="I1018" s="17">
        <v>0.31455264945726602</v>
      </c>
      <c r="J1018" s="17">
        <v>0.369683414826245</v>
      </c>
      <c r="K1018" s="17">
        <v>0.32232259428262</v>
      </c>
      <c r="L1018" s="17">
        <v>0.39699627293585499</v>
      </c>
      <c r="M1018" s="17"/>
      <c r="N1018" s="17">
        <v>0.271163780459936</v>
      </c>
      <c r="O1018" s="17">
        <v>0.33800005247887499</v>
      </c>
      <c r="P1018" s="17">
        <v>0.31460283759204599</v>
      </c>
      <c r="Q1018" s="17">
        <v>0.387438738456167</v>
      </c>
      <c r="R1018" s="17"/>
      <c r="S1018" s="17">
        <v>0.26160853491306002</v>
      </c>
      <c r="T1018" s="17">
        <v>0.32908279269333002</v>
      </c>
      <c r="U1018" s="17">
        <v>0.40137255998369897</v>
      </c>
      <c r="V1018" s="17">
        <v>0.32419453668167397</v>
      </c>
      <c r="W1018" s="17">
        <v>0.36024295620628499</v>
      </c>
      <c r="X1018" s="17">
        <v>0.35725542948456301</v>
      </c>
      <c r="Y1018" s="17">
        <v>0.34029125148338202</v>
      </c>
      <c r="Z1018" s="17">
        <v>0.30131115783026402</v>
      </c>
      <c r="AA1018" s="17">
        <v>0.301077380566387</v>
      </c>
      <c r="AB1018" s="17">
        <v>0.35624962441957497</v>
      </c>
      <c r="AC1018" s="17">
        <v>0.30918739749685897</v>
      </c>
      <c r="AD1018" s="17">
        <v>0.30326117224872601</v>
      </c>
      <c r="AE1018" s="17"/>
      <c r="AF1018" s="17">
        <v>0.50087582587463098</v>
      </c>
      <c r="AG1018" s="17">
        <v>0.35368794826745498</v>
      </c>
      <c r="AH1018" s="17">
        <v>0.38301147092965299</v>
      </c>
      <c r="AI1018" s="17">
        <v>0.35216827763175901</v>
      </c>
      <c r="AJ1018" s="17">
        <v>0.32376613042643598</v>
      </c>
      <c r="AK1018" s="17">
        <v>0.34630175471508901</v>
      </c>
      <c r="AL1018" s="17">
        <v>0.29841844005667201</v>
      </c>
      <c r="AM1018" s="17">
        <v>0.39947433059684601</v>
      </c>
      <c r="AN1018" s="17">
        <v>0.27678365832690699</v>
      </c>
      <c r="AO1018" s="17">
        <v>0.251112832605214</v>
      </c>
      <c r="AP1018" s="17">
        <v>0.30973685848791199</v>
      </c>
      <c r="AQ1018" s="17">
        <v>0.354722212166735</v>
      </c>
      <c r="AR1018" s="17">
        <v>0.21964099920614799</v>
      </c>
      <c r="AS1018" s="17">
        <v>0.29074061224540099</v>
      </c>
      <c r="AT1018" s="17">
        <v>0.29573938477001799</v>
      </c>
      <c r="AU1018" s="17">
        <v>0.16278764422070099</v>
      </c>
      <c r="AV1018" s="17"/>
      <c r="AW1018" s="17">
        <v>0.33129798983469699</v>
      </c>
      <c r="AX1018" s="17">
        <v>0.320871906934312</v>
      </c>
      <c r="AY1018" s="17"/>
      <c r="AZ1018" s="17">
        <v>0.329335141260861</v>
      </c>
      <c r="BA1018" s="17">
        <v>0.32660841100246302</v>
      </c>
      <c r="BB1018" s="17"/>
      <c r="BC1018" s="17">
        <v>0.31245165111330198</v>
      </c>
      <c r="BD1018" s="17">
        <v>0.33844644737942597</v>
      </c>
      <c r="BE1018" s="17"/>
      <c r="BF1018" s="17">
        <v>0.322818985182587</v>
      </c>
      <c r="BG1018" s="17">
        <v>0.327449511035938</v>
      </c>
      <c r="BH1018" s="17"/>
      <c r="BI1018" s="17">
        <v>0.38913455084237297</v>
      </c>
      <c r="BJ1018" s="17">
        <v>0.2388617114669</v>
      </c>
      <c r="BK1018" s="17">
        <v>0.31844145515362698</v>
      </c>
      <c r="BL1018" s="17">
        <v>0.25689894783977402</v>
      </c>
      <c r="BM1018" s="17">
        <v>0.26084738959591702</v>
      </c>
      <c r="BN1018" s="17"/>
      <c r="BO1018" s="17">
        <v>0.20390225324299699</v>
      </c>
      <c r="BP1018" s="17">
        <v>0.35740518920228098</v>
      </c>
      <c r="BQ1018" s="17">
        <v>0.339452699713582</v>
      </c>
      <c r="BR1018" s="17">
        <v>0.25409491542343199</v>
      </c>
      <c r="BS1018" s="17">
        <v>0.26868600110088697</v>
      </c>
      <c r="BT1018" s="17">
        <v>0.58601425864263701</v>
      </c>
      <c r="BU1018" s="17"/>
      <c r="BV1018" s="17">
        <v>0.199000698622705</v>
      </c>
      <c r="BW1018" s="17">
        <v>0.31279310766073498</v>
      </c>
      <c r="BX1018" s="17"/>
      <c r="BY1018" s="17">
        <v>0.19430531720104199</v>
      </c>
      <c r="BZ1018" s="17"/>
      <c r="CA1018" s="17">
        <v>0.20123377614818599</v>
      </c>
      <c r="CB1018" s="17"/>
      <c r="CC1018" s="17">
        <v>0.21051508225537599</v>
      </c>
    </row>
    <row r="1019" spans="2:81" x14ac:dyDescent="0.3">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c r="BP1019" s="17"/>
      <c r="BQ1019" s="17"/>
      <c r="BR1019" s="17"/>
      <c r="BS1019" s="17"/>
      <c r="BT1019" s="17"/>
      <c r="BU1019" s="17"/>
      <c r="BV1019" s="17"/>
      <c r="BW1019" s="17"/>
      <c r="BX1019" s="17"/>
      <c r="BY1019" s="17"/>
      <c r="BZ1019" s="17"/>
      <c r="CA1019" s="17"/>
      <c r="CB1019" s="17"/>
      <c r="CC1019" s="17"/>
    </row>
    <row r="1020" spans="2:81" x14ac:dyDescent="0.3">
      <c r="B1020" s="6" t="s">
        <v>406</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c r="BP1020" s="17"/>
      <c r="BQ1020" s="17"/>
      <c r="BR1020" s="17"/>
      <c r="BS1020" s="17"/>
      <c r="BT1020" s="17"/>
      <c r="BU1020" s="17"/>
      <c r="BV1020" s="17"/>
      <c r="BW1020" s="17"/>
      <c r="BX1020" s="17"/>
      <c r="BY1020" s="17"/>
      <c r="BZ1020" s="17"/>
      <c r="CA1020" s="17"/>
      <c r="CB1020" s="17"/>
      <c r="CC1020" s="17"/>
    </row>
    <row r="1021" spans="2:81" x14ac:dyDescent="0.3">
      <c r="B1021" s="24" t="s">
        <v>94</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c r="BP1021" s="17"/>
      <c r="BQ1021" s="17"/>
      <c r="BR1021" s="17"/>
      <c r="BS1021" s="17"/>
      <c r="BT1021" s="17"/>
      <c r="BU1021" s="17"/>
      <c r="BV1021" s="17"/>
      <c r="BW1021" s="17"/>
      <c r="BX1021" s="17"/>
      <c r="BY1021" s="17"/>
      <c r="BZ1021" s="17"/>
      <c r="CA1021" s="17"/>
      <c r="CB1021" s="17"/>
      <c r="CC1021" s="17"/>
    </row>
    <row r="1022" spans="2:81" x14ac:dyDescent="0.3">
      <c r="B1022" t="s">
        <v>398</v>
      </c>
      <c r="C1022" s="17">
        <v>0.290811428196599</v>
      </c>
      <c r="D1022" s="17">
        <v>0.360416076209088</v>
      </c>
      <c r="E1022" s="17">
        <v>0.223995424307871</v>
      </c>
      <c r="F1022" s="17"/>
      <c r="G1022" s="17">
        <v>0.22472854964738001</v>
      </c>
      <c r="H1022" s="17">
        <v>0.26650955390521902</v>
      </c>
      <c r="I1022" s="17">
        <v>0.243109847973039</v>
      </c>
      <c r="J1022" s="17">
        <v>0.31041198644247298</v>
      </c>
      <c r="K1022" s="17">
        <v>0.38313165021366202</v>
      </c>
      <c r="L1022" s="17">
        <v>0.31559685564329898</v>
      </c>
      <c r="M1022" s="17"/>
      <c r="N1022" s="17">
        <v>0.35803701478189898</v>
      </c>
      <c r="O1022" s="17">
        <v>0.26779776581311399</v>
      </c>
      <c r="P1022" s="17">
        <v>0.27846185840750498</v>
      </c>
      <c r="Q1022" s="17">
        <v>0.253548049173699</v>
      </c>
      <c r="R1022" s="17"/>
      <c r="S1022" s="17">
        <v>0.33283664309720401</v>
      </c>
      <c r="T1022" s="17">
        <v>0.28784468481283798</v>
      </c>
      <c r="U1022" s="17">
        <v>0.29625623232175802</v>
      </c>
      <c r="V1022" s="17">
        <v>0.32851563428038799</v>
      </c>
      <c r="W1022" s="17">
        <v>0.30396711198479998</v>
      </c>
      <c r="X1022" s="17">
        <v>0.24502985766028801</v>
      </c>
      <c r="Y1022" s="17">
        <v>0.20686860040176</v>
      </c>
      <c r="Z1022" s="17">
        <v>0.30205714160098601</v>
      </c>
      <c r="AA1022" s="17">
        <v>0.319341262995048</v>
      </c>
      <c r="AB1022" s="17">
        <v>0.26247980909044999</v>
      </c>
      <c r="AC1022" s="17">
        <v>0.27822211496460197</v>
      </c>
      <c r="AD1022" s="17">
        <v>0.29759831957333699</v>
      </c>
      <c r="AE1022" s="17"/>
      <c r="AF1022" s="17">
        <v>0.29919099049585801</v>
      </c>
      <c r="AG1022" s="17">
        <v>0.210792994904517</v>
      </c>
      <c r="AH1022" s="17">
        <v>0.23196310577939999</v>
      </c>
      <c r="AI1022" s="17">
        <v>0.33499815466803401</v>
      </c>
      <c r="AJ1022" s="17">
        <v>0.25649962706903001</v>
      </c>
      <c r="AK1022" s="17">
        <v>0.27474132274573498</v>
      </c>
      <c r="AL1022" s="17">
        <v>0.34600853347847799</v>
      </c>
      <c r="AM1022" s="17">
        <v>0.27578855310614098</v>
      </c>
      <c r="AN1022" s="17">
        <v>0.26042402145767402</v>
      </c>
      <c r="AO1022" s="17">
        <v>0.36672515249850701</v>
      </c>
      <c r="AP1022" s="17">
        <v>0.26953442793869498</v>
      </c>
      <c r="AQ1022" s="17">
        <v>0.28034107355525201</v>
      </c>
      <c r="AR1022" s="17">
        <v>0.33250993740028201</v>
      </c>
      <c r="AS1022" s="17">
        <v>0.31860812864698701</v>
      </c>
      <c r="AT1022" s="17">
        <v>0.352374369631624</v>
      </c>
      <c r="AU1022" s="17">
        <v>0.43615702057514399</v>
      </c>
      <c r="AV1022" s="17"/>
      <c r="AW1022" s="17">
        <v>0.29626095791331702</v>
      </c>
      <c r="AX1022" s="17">
        <v>0.28394792315804501</v>
      </c>
      <c r="AY1022" s="17"/>
      <c r="AZ1022" s="17">
        <v>0.27889954603697698</v>
      </c>
      <c r="BA1022" s="17">
        <v>0.29346445058717502</v>
      </c>
      <c r="BB1022" s="17"/>
      <c r="BC1022" s="17">
        <v>0.299993881326239</v>
      </c>
      <c r="BD1022" s="17">
        <v>0.28514618922893697</v>
      </c>
      <c r="BE1022" s="17"/>
      <c r="BF1022" s="17">
        <v>0.31047995767622399</v>
      </c>
      <c r="BG1022" s="17">
        <v>0.28923091068838502</v>
      </c>
      <c r="BH1022" s="17"/>
      <c r="BI1022" s="17">
        <v>0.281481306700955</v>
      </c>
      <c r="BJ1022" s="17">
        <v>0.35117698981857998</v>
      </c>
      <c r="BK1022" s="17">
        <v>0.376570853547396</v>
      </c>
      <c r="BL1022" s="17">
        <v>0.28382503429668898</v>
      </c>
      <c r="BM1022" s="17">
        <v>0.28001687661932501</v>
      </c>
      <c r="BN1022" s="17"/>
      <c r="BO1022" s="17">
        <v>0.36626256744098101</v>
      </c>
      <c r="BP1022" s="17">
        <v>0.25559913381927701</v>
      </c>
      <c r="BQ1022" s="17">
        <v>0.37977856560837098</v>
      </c>
      <c r="BR1022" s="17">
        <v>0.30574292458006203</v>
      </c>
      <c r="BS1022" s="17">
        <v>0.264807698377857</v>
      </c>
      <c r="BT1022" s="17">
        <v>0.216153803503432</v>
      </c>
      <c r="BU1022" s="17"/>
      <c r="BV1022" s="17">
        <v>0.37257046997139698</v>
      </c>
      <c r="BW1022" s="17">
        <v>0.31149787119394601</v>
      </c>
      <c r="BX1022" s="17"/>
      <c r="BY1022" s="17">
        <v>0.326006306453339</v>
      </c>
      <c r="BZ1022" s="17"/>
      <c r="CA1022" s="17">
        <v>0.37877244613661398</v>
      </c>
      <c r="CB1022" s="17"/>
      <c r="CC1022" s="17">
        <v>0.395364001871229</v>
      </c>
    </row>
    <row r="1023" spans="2:81" x14ac:dyDescent="0.3">
      <c r="B1023" t="s">
        <v>399</v>
      </c>
      <c r="C1023" s="17">
        <v>0.16777317839368899</v>
      </c>
      <c r="D1023" s="17">
        <v>0.18648917253783001</v>
      </c>
      <c r="E1023" s="17">
        <v>0.14927701809020399</v>
      </c>
      <c r="F1023" s="17"/>
      <c r="G1023" s="17">
        <v>0.19170944065110099</v>
      </c>
      <c r="H1023" s="17">
        <v>0.239815880083384</v>
      </c>
      <c r="I1023" s="17">
        <v>0.22333232206704301</v>
      </c>
      <c r="J1023" s="17">
        <v>0.115564651295797</v>
      </c>
      <c r="K1023" s="17">
        <v>0.14416020095167401</v>
      </c>
      <c r="L1023" s="17">
        <v>0.106357832699553</v>
      </c>
      <c r="M1023" s="17"/>
      <c r="N1023" s="17">
        <v>0.16599664948324899</v>
      </c>
      <c r="O1023" s="17">
        <v>0.173774012269516</v>
      </c>
      <c r="P1023" s="17">
        <v>0.15678344692882301</v>
      </c>
      <c r="Q1023" s="17">
        <v>0.17446425986469699</v>
      </c>
      <c r="R1023" s="17"/>
      <c r="S1023" s="17">
        <v>0.187941201069207</v>
      </c>
      <c r="T1023" s="17">
        <v>0.15515819666014299</v>
      </c>
      <c r="U1023" s="17">
        <v>0.14041086443779299</v>
      </c>
      <c r="V1023" s="17">
        <v>0.15190047371259599</v>
      </c>
      <c r="W1023" s="17">
        <v>0.15646079293620199</v>
      </c>
      <c r="X1023" s="17">
        <v>0.173586750729228</v>
      </c>
      <c r="Y1023" s="17">
        <v>0.213654275089251</v>
      </c>
      <c r="Z1023" s="17">
        <v>0.15337492673311201</v>
      </c>
      <c r="AA1023" s="17">
        <v>0.164255477488924</v>
      </c>
      <c r="AB1023" s="17">
        <v>0.14633655973319301</v>
      </c>
      <c r="AC1023" s="17">
        <v>0.16128848274187099</v>
      </c>
      <c r="AD1023" s="17">
        <v>0.242875725547301</v>
      </c>
      <c r="AE1023" s="17"/>
      <c r="AF1023" s="17">
        <v>0.103767187117801</v>
      </c>
      <c r="AG1023" s="17">
        <v>0.25919373580182198</v>
      </c>
      <c r="AH1023" s="17">
        <v>0.14144275484949201</v>
      </c>
      <c r="AI1023" s="17">
        <v>0.119926919843777</v>
      </c>
      <c r="AJ1023" s="17">
        <v>0.159194533431782</v>
      </c>
      <c r="AK1023" s="17">
        <v>0.15301975854170799</v>
      </c>
      <c r="AL1023" s="17">
        <v>0.14373915699302001</v>
      </c>
      <c r="AM1023" s="17">
        <v>0.16325879354596301</v>
      </c>
      <c r="AN1023" s="17">
        <v>0.17803774697258401</v>
      </c>
      <c r="AO1023" s="17">
        <v>0.125582046344374</v>
      </c>
      <c r="AP1023" s="17">
        <v>0.22367734956843799</v>
      </c>
      <c r="AQ1023" s="17">
        <v>0.169388269921141</v>
      </c>
      <c r="AR1023" s="17">
        <v>0.19155939699713401</v>
      </c>
      <c r="AS1023" s="17">
        <v>0.18305820792727201</v>
      </c>
      <c r="AT1023" s="17">
        <v>0.21221488954503401</v>
      </c>
      <c r="AU1023" s="17">
        <v>0.233970520072875</v>
      </c>
      <c r="AV1023" s="17"/>
      <c r="AW1023" s="17">
        <v>0.16902824687270199</v>
      </c>
      <c r="AX1023" s="17">
        <v>0.16453085078858901</v>
      </c>
      <c r="AY1023" s="17"/>
      <c r="AZ1023" s="17">
        <v>0.16916368373936799</v>
      </c>
      <c r="BA1023" s="17">
        <v>0.16746348410970699</v>
      </c>
      <c r="BB1023" s="17"/>
      <c r="BC1023" s="17">
        <v>0.177256072620674</v>
      </c>
      <c r="BD1023" s="17">
        <v>0.162786268599351</v>
      </c>
      <c r="BE1023" s="17"/>
      <c r="BF1023" s="17">
        <v>0.17732598742824299</v>
      </c>
      <c r="BG1023" s="17">
        <v>0.16700553676865701</v>
      </c>
      <c r="BH1023" s="17"/>
      <c r="BI1023" s="17">
        <v>0.19862352244314199</v>
      </c>
      <c r="BJ1023" s="17">
        <v>0.193640559015263</v>
      </c>
      <c r="BK1023" s="17">
        <v>0.12788683417392499</v>
      </c>
      <c r="BL1023" s="17">
        <v>0.16529708372171201</v>
      </c>
      <c r="BM1023" s="17">
        <v>0.156019439940558</v>
      </c>
      <c r="BN1023" s="17"/>
      <c r="BO1023" s="17">
        <v>0.22053468573274199</v>
      </c>
      <c r="BP1023" s="17">
        <v>0.208936287376289</v>
      </c>
      <c r="BQ1023" s="17">
        <v>0.12518754217907699</v>
      </c>
      <c r="BR1023" s="17">
        <v>0.14922689151343899</v>
      </c>
      <c r="BS1023" s="17">
        <v>0.148001061083647</v>
      </c>
      <c r="BT1023" s="17">
        <v>8.8573854086492501E-2</v>
      </c>
      <c r="BU1023" s="17"/>
      <c r="BV1023" s="17">
        <v>0.213125376228358</v>
      </c>
      <c r="BW1023" s="17">
        <v>0.15750149383956399</v>
      </c>
      <c r="BX1023" s="17"/>
      <c r="BY1023" s="17">
        <v>0.27176750111215098</v>
      </c>
      <c r="BZ1023" s="17"/>
      <c r="CA1023" s="17">
        <v>0.22728108979626799</v>
      </c>
      <c r="CB1023" s="17"/>
      <c r="CC1023" s="17">
        <v>0.22021484170458799</v>
      </c>
    </row>
    <row r="1024" spans="2:81" x14ac:dyDescent="0.3">
      <c r="B1024" t="s">
        <v>400</v>
      </c>
      <c r="C1024" s="17">
        <v>0.132116837568962</v>
      </c>
      <c r="D1024" s="17">
        <v>0.14334545171996799</v>
      </c>
      <c r="E1024" s="17">
        <v>0.121674146209501</v>
      </c>
      <c r="F1024" s="17"/>
      <c r="G1024" s="17">
        <v>0.15257988777633999</v>
      </c>
      <c r="H1024" s="17">
        <v>0.13369153045892199</v>
      </c>
      <c r="I1024" s="17">
        <v>0.107205016948777</v>
      </c>
      <c r="J1024" s="17">
        <v>0.113066262356827</v>
      </c>
      <c r="K1024" s="17">
        <v>0.100884249119568</v>
      </c>
      <c r="L1024" s="17">
        <v>0.173713622074438</v>
      </c>
      <c r="M1024" s="17"/>
      <c r="N1024" s="17">
        <v>0.13932809461443099</v>
      </c>
      <c r="O1024" s="17">
        <v>0.123172302355983</v>
      </c>
      <c r="P1024" s="17">
        <v>0.15619542163254599</v>
      </c>
      <c r="Q1024" s="17">
        <v>0.10966331863590301</v>
      </c>
      <c r="R1024" s="17"/>
      <c r="S1024" s="17">
        <v>0.124254511894759</v>
      </c>
      <c r="T1024" s="17">
        <v>0.120809089390085</v>
      </c>
      <c r="U1024" s="17">
        <v>0.10452130190961099</v>
      </c>
      <c r="V1024" s="17">
        <v>0.178037325497334</v>
      </c>
      <c r="W1024" s="17">
        <v>7.6227550133966801E-2</v>
      </c>
      <c r="X1024" s="17">
        <v>0.17907975182668301</v>
      </c>
      <c r="Y1024" s="17">
        <v>0.16520494848721201</v>
      </c>
      <c r="Z1024" s="17">
        <v>0.17818347575882701</v>
      </c>
      <c r="AA1024" s="17">
        <v>0.11925198552540001</v>
      </c>
      <c r="AB1024" s="17">
        <v>0.10426372233012</v>
      </c>
      <c r="AC1024" s="17">
        <v>0.12834301767237799</v>
      </c>
      <c r="AD1024" s="17">
        <v>0.12987187166770101</v>
      </c>
      <c r="AE1024" s="17"/>
      <c r="AF1024" s="17">
        <v>9.6165996511710802E-2</v>
      </c>
      <c r="AG1024" s="17">
        <v>9.6498115330833203E-2</v>
      </c>
      <c r="AH1024" s="17">
        <v>0.152550679453717</v>
      </c>
      <c r="AI1024" s="17">
        <v>8.9773989111843394E-2</v>
      </c>
      <c r="AJ1024" s="17">
        <v>0.16060434962294801</v>
      </c>
      <c r="AK1024" s="17">
        <v>0.177362792931471</v>
      </c>
      <c r="AL1024" s="17">
        <v>0.120935531257926</v>
      </c>
      <c r="AM1024" s="17">
        <v>0.162886443813273</v>
      </c>
      <c r="AN1024" s="17">
        <v>0.12289201288652001</v>
      </c>
      <c r="AO1024" s="17">
        <v>0.13596276215288899</v>
      </c>
      <c r="AP1024" s="17">
        <v>8.8588089594036801E-2</v>
      </c>
      <c r="AQ1024" s="17">
        <v>0.138514434365065</v>
      </c>
      <c r="AR1024" s="17">
        <v>0.14977938815050601</v>
      </c>
      <c r="AS1024" s="17">
        <v>0.193585223377856</v>
      </c>
      <c r="AT1024" s="17">
        <v>6.1302833798617402E-2</v>
      </c>
      <c r="AU1024" s="17">
        <v>0.104827674855896</v>
      </c>
      <c r="AV1024" s="17"/>
      <c r="AW1024" s="17">
        <v>0.135190148454921</v>
      </c>
      <c r="AX1024" s="17">
        <v>0.12860964669597999</v>
      </c>
      <c r="AY1024" s="17"/>
      <c r="AZ1024" s="17">
        <v>9.7685335040594803E-2</v>
      </c>
      <c r="BA1024" s="17">
        <v>0.139785444924615</v>
      </c>
      <c r="BB1024" s="17"/>
      <c r="BC1024" s="17">
        <v>0.11752186988362</v>
      </c>
      <c r="BD1024" s="17">
        <v>0.139532655336536</v>
      </c>
      <c r="BE1024" s="17"/>
      <c r="BF1024" s="17">
        <v>7.6400996782774094E-2</v>
      </c>
      <c r="BG1024" s="17">
        <v>0.13659403358601299</v>
      </c>
      <c r="BH1024" s="17"/>
      <c r="BI1024" s="17">
        <v>0.13195918207198201</v>
      </c>
      <c r="BJ1024" s="17">
        <v>0.13181023202728601</v>
      </c>
      <c r="BK1024" s="17">
        <v>0.16772919234546901</v>
      </c>
      <c r="BL1024" s="17">
        <v>0.12298910919792699</v>
      </c>
      <c r="BM1024" s="17">
        <v>0.149567930430024</v>
      </c>
      <c r="BN1024" s="17"/>
      <c r="BO1024" s="17">
        <v>0.12858186985570999</v>
      </c>
      <c r="BP1024" s="17">
        <v>0.13001422387450901</v>
      </c>
      <c r="BQ1024" s="17">
        <v>0.159186003616447</v>
      </c>
      <c r="BR1024" s="17">
        <v>0.13854693820294001</v>
      </c>
      <c r="BS1024" s="17">
        <v>0.170592041657536</v>
      </c>
      <c r="BT1024" s="17">
        <v>8.3397537315241202E-2</v>
      </c>
      <c r="BU1024" s="17"/>
      <c r="BV1024" s="17">
        <v>0.13593456300033699</v>
      </c>
      <c r="BW1024" s="17">
        <v>0.124160713727412</v>
      </c>
      <c r="BX1024" s="17"/>
      <c r="BY1024" s="17">
        <v>0.115764464976864</v>
      </c>
      <c r="BZ1024" s="17"/>
      <c r="CA1024" s="17">
        <v>0.10876380376246</v>
      </c>
      <c r="CB1024" s="17"/>
      <c r="CC1024" s="17">
        <v>0.114571527156746</v>
      </c>
    </row>
    <row r="1025" spans="2:81" x14ac:dyDescent="0.3">
      <c r="B1025" t="s">
        <v>92</v>
      </c>
      <c r="C1025" s="17">
        <v>0.40929855584074898</v>
      </c>
      <c r="D1025" s="17">
        <v>0.30974929953311497</v>
      </c>
      <c r="E1025" s="17">
        <v>0.50505341139242299</v>
      </c>
      <c r="F1025" s="17"/>
      <c r="G1025" s="17">
        <v>0.43098212192517998</v>
      </c>
      <c r="H1025" s="17">
        <v>0.35998303555247502</v>
      </c>
      <c r="I1025" s="17">
        <v>0.42635281301114097</v>
      </c>
      <c r="J1025" s="17">
        <v>0.46095709990490302</v>
      </c>
      <c r="K1025" s="17">
        <v>0.37182389971509699</v>
      </c>
      <c r="L1025" s="17">
        <v>0.40433168958270999</v>
      </c>
      <c r="M1025" s="17"/>
      <c r="N1025" s="17">
        <v>0.33663824112042101</v>
      </c>
      <c r="O1025" s="17">
        <v>0.43525591956138698</v>
      </c>
      <c r="P1025" s="17">
        <v>0.40855927303112499</v>
      </c>
      <c r="Q1025" s="17">
        <v>0.462324372325702</v>
      </c>
      <c r="R1025" s="17"/>
      <c r="S1025" s="17">
        <v>0.35496764393883001</v>
      </c>
      <c r="T1025" s="17">
        <v>0.436188029136934</v>
      </c>
      <c r="U1025" s="17">
        <v>0.45881160133083898</v>
      </c>
      <c r="V1025" s="17">
        <v>0.34154656650968102</v>
      </c>
      <c r="W1025" s="17">
        <v>0.46334454494503102</v>
      </c>
      <c r="X1025" s="17">
        <v>0.40230363978380101</v>
      </c>
      <c r="Y1025" s="17">
        <v>0.41427217602177802</v>
      </c>
      <c r="Z1025" s="17">
        <v>0.36638445590707502</v>
      </c>
      <c r="AA1025" s="17">
        <v>0.397151273990628</v>
      </c>
      <c r="AB1025" s="17">
        <v>0.48691990884623698</v>
      </c>
      <c r="AC1025" s="17">
        <v>0.43214638462114902</v>
      </c>
      <c r="AD1025" s="17">
        <v>0.32965408321166201</v>
      </c>
      <c r="AE1025" s="17"/>
      <c r="AF1025" s="17">
        <v>0.50087582587463098</v>
      </c>
      <c r="AG1025" s="17">
        <v>0.43351515396282703</v>
      </c>
      <c r="AH1025" s="17">
        <v>0.474043459917391</v>
      </c>
      <c r="AI1025" s="17">
        <v>0.455300936376346</v>
      </c>
      <c r="AJ1025" s="17">
        <v>0.42370148987624001</v>
      </c>
      <c r="AK1025" s="17">
        <v>0.394876125781086</v>
      </c>
      <c r="AL1025" s="17">
        <v>0.38931677827057598</v>
      </c>
      <c r="AM1025" s="17">
        <v>0.39806620953462402</v>
      </c>
      <c r="AN1025" s="17">
        <v>0.43864621868322201</v>
      </c>
      <c r="AO1025" s="17">
        <v>0.37173003900423102</v>
      </c>
      <c r="AP1025" s="17">
        <v>0.41820013289883001</v>
      </c>
      <c r="AQ1025" s="17">
        <v>0.41175622215854302</v>
      </c>
      <c r="AR1025" s="17">
        <v>0.326151277452078</v>
      </c>
      <c r="AS1025" s="17">
        <v>0.30474844004788498</v>
      </c>
      <c r="AT1025" s="17">
        <v>0.37410790702472402</v>
      </c>
      <c r="AU1025" s="17">
        <v>0.225044784496086</v>
      </c>
      <c r="AV1025" s="17"/>
      <c r="AW1025" s="17">
        <v>0.39952064675906102</v>
      </c>
      <c r="AX1025" s="17">
        <v>0.42291157935738599</v>
      </c>
      <c r="AY1025" s="17"/>
      <c r="AZ1025" s="17">
        <v>0.45425143518305999</v>
      </c>
      <c r="BA1025" s="17">
        <v>0.39928662037850199</v>
      </c>
      <c r="BB1025" s="17"/>
      <c r="BC1025" s="17">
        <v>0.40522817616946699</v>
      </c>
      <c r="BD1025" s="17">
        <v>0.41253488683517497</v>
      </c>
      <c r="BE1025" s="17"/>
      <c r="BF1025" s="17">
        <v>0.43579305811275898</v>
      </c>
      <c r="BG1025" s="17">
        <v>0.40716951895694498</v>
      </c>
      <c r="BH1025" s="17"/>
      <c r="BI1025" s="17">
        <v>0.38793598878391999</v>
      </c>
      <c r="BJ1025" s="17">
        <v>0.32337221913887099</v>
      </c>
      <c r="BK1025" s="17">
        <v>0.32781311993321</v>
      </c>
      <c r="BL1025" s="17">
        <v>0.42788877278367199</v>
      </c>
      <c r="BM1025" s="17">
        <v>0.41439575301009401</v>
      </c>
      <c r="BN1025" s="17"/>
      <c r="BO1025" s="17">
        <v>0.28462087697056798</v>
      </c>
      <c r="BP1025" s="17">
        <v>0.40545035492992498</v>
      </c>
      <c r="BQ1025" s="17">
        <v>0.33584788859610598</v>
      </c>
      <c r="BR1025" s="17">
        <v>0.40648324570355898</v>
      </c>
      <c r="BS1025" s="17">
        <v>0.41659919888095898</v>
      </c>
      <c r="BT1025" s="17">
        <v>0.61187480509483405</v>
      </c>
      <c r="BU1025" s="17"/>
      <c r="BV1025" s="17">
        <v>0.27836959079990797</v>
      </c>
      <c r="BW1025" s="17">
        <v>0.40683992123907797</v>
      </c>
      <c r="BX1025" s="17"/>
      <c r="BY1025" s="17">
        <v>0.28646172745764498</v>
      </c>
      <c r="BZ1025" s="17"/>
      <c r="CA1025" s="17">
        <v>0.285182660304659</v>
      </c>
      <c r="CB1025" s="17"/>
      <c r="CC1025" s="17">
        <v>0.269849629267436</v>
      </c>
    </row>
    <row r="1026" spans="2:81" x14ac:dyDescent="0.3">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row>
    <row r="1027" spans="2:81" x14ac:dyDescent="0.3">
      <c r="B1027" s="6" t="s">
        <v>410</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c r="AO1027" s="17"/>
      <c r="AP1027" s="17"/>
      <c r="AQ1027" s="17"/>
      <c r="AR1027" s="17"/>
      <c r="AS1027" s="17"/>
      <c r="AT1027" s="17"/>
      <c r="AU1027" s="17"/>
      <c r="AV1027" s="17"/>
      <c r="AW1027" s="17"/>
      <c r="AX1027" s="17"/>
      <c r="AY1027" s="17"/>
      <c r="AZ1027" s="17"/>
      <c r="BA1027" s="17"/>
      <c r="BB1027" s="17"/>
      <c r="BC1027" s="17"/>
      <c r="BD1027" s="17"/>
      <c r="BE1027" s="17"/>
      <c r="BF1027" s="17"/>
      <c r="BG1027" s="17"/>
      <c r="BH1027" s="17"/>
      <c r="BI1027" s="17"/>
      <c r="BJ1027" s="17"/>
      <c r="BK1027" s="17"/>
      <c r="BL1027" s="17"/>
      <c r="BM1027" s="17"/>
      <c r="BN1027" s="17"/>
      <c r="BO1027" s="17"/>
      <c r="BP1027" s="17"/>
      <c r="BQ1027" s="17"/>
      <c r="BR1027" s="17"/>
      <c r="BS1027" s="17"/>
      <c r="BT1027" s="17"/>
      <c r="BU1027" s="17"/>
      <c r="BV1027" s="17"/>
      <c r="BW1027" s="17"/>
      <c r="BX1027" s="17"/>
      <c r="BY1027" s="17"/>
      <c r="BZ1027" s="17"/>
      <c r="CA1027" s="17"/>
      <c r="CB1027" s="17"/>
      <c r="CC1027" s="17"/>
    </row>
    <row r="1028" spans="2:81" x14ac:dyDescent="0.3">
      <c r="B1028" s="24" t="s">
        <v>94</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c r="BP1028" s="17"/>
      <c r="BQ1028" s="17"/>
      <c r="BR1028" s="17"/>
      <c r="BS1028" s="17"/>
      <c r="BT1028" s="17"/>
      <c r="BU1028" s="17"/>
      <c r="BV1028" s="17"/>
      <c r="BW1028" s="17"/>
      <c r="BX1028" s="17"/>
      <c r="BY1028" s="17"/>
      <c r="BZ1028" s="17"/>
      <c r="CA1028" s="17"/>
      <c r="CB1028" s="17"/>
      <c r="CC1028" s="17"/>
    </row>
    <row r="1029" spans="2:81" x14ac:dyDescent="0.3">
      <c r="B1029" t="s">
        <v>407</v>
      </c>
      <c r="C1029" s="17">
        <v>0.29326468220653901</v>
      </c>
      <c r="D1029" s="17">
        <v>0.31515656152799398</v>
      </c>
      <c r="E1029" s="17">
        <v>0.26910161101687502</v>
      </c>
      <c r="F1029" s="17"/>
      <c r="G1029" s="17">
        <v>0.39780085303811302</v>
      </c>
      <c r="H1029" s="17">
        <v>0.36503289291030699</v>
      </c>
      <c r="I1029" s="17">
        <v>0.37906779626868498</v>
      </c>
      <c r="J1029" s="17">
        <v>0.299631339583256</v>
      </c>
      <c r="K1029" s="17">
        <v>0.213539949140331</v>
      </c>
      <c r="L1029" s="17">
        <v>0.143903076881434</v>
      </c>
      <c r="M1029" s="17"/>
      <c r="N1029" s="17">
        <v>0.33351579934492798</v>
      </c>
      <c r="O1029" s="17">
        <v>0.30608275998545997</v>
      </c>
      <c r="P1029" s="17">
        <v>0.26171459029363298</v>
      </c>
      <c r="Q1029" s="17">
        <v>0.26452304698907902</v>
      </c>
      <c r="R1029" s="17"/>
      <c r="S1029" s="17">
        <v>0.35802582320327903</v>
      </c>
      <c r="T1029" s="17">
        <v>0.27670134345643499</v>
      </c>
      <c r="U1029" s="17">
        <v>0.19863577846647501</v>
      </c>
      <c r="V1029" s="17">
        <v>0.280983425654939</v>
      </c>
      <c r="W1029" s="17">
        <v>0.27529458082535502</v>
      </c>
      <c r="X1029" s="17">
        <v>0.30489979991514699</v>
      </c>
      <c r="Y1029" s="17">
        <v>0.229329921682949</v>
      </c>
      <c r="Z1029" s="17">
        <v>0.30995932374252799</v>
      </c>
      <c r="AA1029" s="17">
        <v>0.31379290719691899</v>
      </c>
      <c r="AB1029" s="17">
        <v>0.34221943593343701</v>
      </c>
      <c r="AC1029" s="17">
        <v>0.229990620611493</v>
      </c>
      <c r="AD1029" s="17">
        <v>0.39130745162608199</v>
      </c>
      <c r="AE1029" s="17"/>
      <c r="AF1029" s="17">
        <v>0.60012404418898002</v>
      </c>
      <c r="AG1029" s="17">
        <v>0.230969614885734</v>
      </c>
      <c r="AH1029" s="17">
        <v>0.33681104303758302</v>
      </c>
      <c r="AI1029" s="17">
        <v>0.24598254833382199</v>
      </c>
      <c r="AJ1029" s="17">
        <v>0.32078532891304601</v>
      </c>
      <c r="AK1029" s="17">
        <v>0.26420879045385498</v>
      </c>
      <c r="AL1029" s="17">
        <v>0.29146867022817902</v>
      </c>
      <c r="AM1029" s="17">
        <v>0.28162075606943598</v>
      </c>
      <c r="AN1029" s="17">
        <v>0.235450973908442</v>
      </c>
      <c r="AO1029" s="17">
        <v>0.29649089891428299</v>
      </c>
      <c r="AP1029" s="17">
        <v>0.30704268762929299</v>
      </c>
      <c r="AQ1029" s="17">
        <v>0.29085421248381899</v>
      </c>
      <c r="AR1029" s="17">
        <v>0.37593447828946303</v>
      </c>
      <c r="AS1029" s="17">
        <v>0.31462846321224303</v>
      </c>
      <c r="AT1029" s="17">
        <v>0.28432976130804399</v>
      </c>
      <c r="AU1029" s="17">
        <v>0.48771410142736998</v>
      </c>
      <c r="AV1029" s="17"/>
      <c r="AW1029" s="17">
        <v>0.31208192713470001</v>
      </c>
      <c r="AX1029" s="17">
        <v>0.26527737812553798</v>
      </c>
      <c r="AY1029" s="17"/>
      <c r="AZ1029" s="17">
        <v>0.35306080146881003</v>
      </c>
      <c r="BA1029" s="17">
        <v>0.279946850385626</v>
      </c>
      <c r="BB1029" s="17"/>
      <c r="BC1029" s="17">
        <v>0.358617950020928</v>
      </c>
      <c r="BD1029" s="17">
        <v>0.25166167721445998</v>
      </c>
      <c r="BE1029" s="17"/>
      <c r="BF1029" s="17">
        <v>0.40430401704151198</v>
      </c>
      <c r="BG1029" s="17">
        <v>0.28434181824820998</v>
      </c>
      <c r="BH1029" s="17"/>
      <c r="BI1029" s="17">
        <v>0.146932620507158</v>
      </c>
      <c r="BJ1029" s="17">
        <v>0.43847481630512097</v>
      </c>
      <c r="BK1029" s="17">
        <v>0.30734875306526499</v>
      </c>
      <c r="BL1029" s="17">
        <v>0.14787223276561701</v>
      </c>
      <c r="BM1029" s="17">
        <v>0.33443905695470899</v>
      </c>
      <c r="BN1029" s="17"/>
      <c r="BO1029" s="17">
        <v>0.47921736885322302</v>
      </c>
      <c r="BP1029" s="17">
        <v>0.214724516774909</v>
      </c>
      <c r="BQ1029" s="17">
        <v>0.32221002370956497</v>
      </c>
      <c r="BR1029" s="17">
        <v>0.17550123968362899</v>
      </c>
      <c r="BS1029" s="17">
        <v>0.39934160310307598</v>
      </c>
      <c r="BT1029" s="17">
        <v>0.17754770525049901</v>
      </c>
      <c r="BU1029" s="17"/>
      <c r="BV1029" s="17">
        <v>0.48078515456758503</v>
      </c>
      <c r="BW1029" s="17">
        <v>0.36000058401694301</v>
      </c>
      <c r="BX1029" s="17"/>
      <c r="BY1029" s="17">
        <v>0.40868233510093499</v>
      </c>
      <c r="BZ1029" s="17"/>
      <c r="CA1029" s="17">
        <v>0.49857298232008301</v>
      </c>
      <c r="CB1029" s="17"/>
      <c r="CC1029" s="17">
        <v>0.46068384925304301</v>
      </c>
    </row>
    <row r="1030" spans="2:81" x14ac:dyDescent="0.3">
      <c r="B1030" t="s">
        <v>408</v>
      </c>
      <c r="C1030" s="17">
        <v>0.44871035843934798</v>
      </c>
      <c r="D1030" s="17">
        <v>0.44627932566685602</v>
      </c>
      <c r="E1030" s="17">
        <v>0.45285386238929598</v>
      </c>
      <c r="F1030" s="17"/>
      <c r="G1030" s="17">
        <v>0.36913170372223802</v>
      </c>
      <c r="H1030" s="17">
        <v>0.41447803556548202</v>
      </c>
      <c r="I1030" s="17">
        <v>0.38667859028420998</v>
      </c>
      <c r="J1030" s="17">
        <v>0.40445789601508703</v>
      </c>
      <c r="K1030" s="17">
        <v>0.47827971237396399</v>
      </c>
      <c r="L1030" s="17">
        <v>0.59594190005507297</v>
      </c>
      <c r="M1030" s="17"/>
      <c r="N1030" s="17">
        <v>0.45337314542122598</v>
      </c>
      <c r="O1030" s="17">
        <v>0.46646866491392802</v>
      </c>
      <c r="P1030" s="17">
        <v>0.41842882221286898</v>
      </c>
      <c r="Q1030" s="17">
        <v>0.45367772393661998</v>
      </c>
      <c r="R1030" s="17"/>
      <c r="S1030" s="17">
        <v>0.40953229124804902</v>
      </c>
      <c r="T1030" s="17">
        <v>0.45420757692671898</v>
      </c>
      <c r="U1030" s="17">
        <v>0.53315196917663099</v>
      </c>
      <c r="V1030" s="17">
        <v>0.486328960879714</v>
      </c>
      <c r="W1030" s="17">
        <v>0.42492197229972301</v>
      </c>
      <c r="X1030" s="17">
        <v>0.40783551987322197</v>
      </c>
      <c r="Y1030" s="17">
        <v>0.47544647078482</v>
      </c>
      <c r="Z1030" s="17">
        <v>0.45654856694686102</v>
      </c>
      <c r="AA1030" s="17">
        <v>0.45419221970565299</v>
      </c>
      <c r="AB1030" s="17">
        <v>0.436110913989459</v>
      </c>
      <c r="AC1030" s="17">
        <v>0.43954017282487201</v>
      </c>
      <c r="AD1030" s="17">
        <v>0.39791964057495499</v>
      </c>
      <c r="AE1030" s="17"/>
      <c r="AF1030" s="17">
        <v>9.0171405220908898E-2</v>
      </c>
      <c r="AG1030" s="17">
        <v>0.43147469708640901</v>
      </c>
      <c r="AH1030" s="17">
        <v>0.36908896875086999</v>
      </c>
      <c r="AI1030" s="17">
        <v>0.494191992475076</v>
      </c>
      <c r="AJ1030" s="17">
        <v>0.45230974460338003</v>
      </c>
      <c r="AK1030" s="17">
        <v>0.47724581424127299</v>
      </c>
      <c r="AL1030" s="17">
        <v>0.44888359649603699</v>
      </c>
      <c r="AM1030" s="17">
        <v>0.47075422262150202</v>
      </c>
      <c r="AN1030" s="17">
        <v>0.528532683243635</v>
      </c>
      <c r="AO1030" s="17">
        <v>0.50366763534175296</v>
      </c>
      <c r="AP1030" s="17">
        <v>0.39584809549875299</v>
      </c>
      <c r="AQ1030" s="17">
        <v>0.42521465948732201</v>
      </c>
      <c r="AR1030" s="17">
        <v>0.42237075658999101</v>
      </c>
      <c r="AS1030" s="17">
        <v>0.41738347123041297</v>
      </c>
      <c r="AT1030" s="17">
        <v>0.451705080944802</v>
      </c>
      <c r="AU1030" s="17">
        <v>0.36778660547945602</v>
      </c>
      <c r="AV1030" s="17"/>
      <c r="AW1030" s="17">
        <v>0.44577833872217298</v>
      </c>
      <c r="AX1030" s="17">
        <v>0.45172992254720801</v>
      </c>
      <c r="AY1030" s="17"/>
      <c r="AZ1030" s="17">
        <v>0.39678792730648399</v>
      </c>
      <c r="BA1030" s="17">
        <v>0.460274557154778</v>
      </c>
      <c r="BB1030" s="17"/>
      <c r="BC1030" s="17">
        <v>0.40337917763797698</v>
      </c>
      <c r="BD1030" s="17">
        <v>0.47875113117281798</v>
      </c>
      <c r="BE1030" s="17"/>
      <c r="BF1030" s="17">
        <v>0.40467732379341798</v>
      </c>
      <c r="BG1030" s="17">
        <v>0.45224875119360902</v>
      </c>
      <c r="BH1030" s="17"/>
      <c r="BI1030" s="17">
        <v>0.55438015551770603</v>
      </c>
      <c r="BJ1030" s="17">
        <v>0.399745091415313</v>
      </c>
      <c r="BK1030" s="17">
        <v>0.42547319933578598</v>
      </c>
      <c r="BL1030" s="17">
        <v>0.48143425151515101</v>
      </c>
      <c r="BM1030" s="17">
        <v>0.39883995884134998</v>
      </c>
      <c r="BN1030" s="17"/>
      <c r="BO1030" s="17">
        <v>0.37492791404864201</v>
      </c>
      <c r="BP1030" s="17">
        <v>0.48935860818204702</v>
      </c>
      <c r="BQ1030" s="17">
        <v>0.418724971064865</v>
      </c>
      <c r="BR1030" s="17">
        <v>0.49643889806844699</v>
      </c>
      <c r="BS1030" s="17">
        <v>0.37767391070545597</v>
      </c>
      <c r="BT1030" s="17">
        <v>0.48771910031771099</v>
      </c>
      <c r="BU1030" s="17"/>
      <c r="BV1030" s="17">
        <v>0.37939865424927799</v>
      </c>
      <c r="BW1030" s="17">
        <v>0.43748222853058899</v>
      </c>
      <c r="BX1030" s="17"/>
      <c r="BY1030" s="17">
        <v>0.420983270273251</v>
      </c>
      <c r="BZ1030" s="17"/>
      <c r="CA1030" s="17">
        <v>0.36465161518577299</v>
      </c>
      <c r="CB1030" s="17"/>
      <c r="CC1030" s="17">
        <v>0.402968244975621</v>
      </c>
    </row>
    <row r="1031" spans="2:81" x14ac:dyDescent="0.3">
      <c r="B1031" t="s">
        <v>409</v>
      </c>
      <c r="C1031" s="17">
        <v>0.16050791248681701</v>
      </c>
      <c r="D1031" s="17">
        <v>0.176058566267736</v>
      </c>
      <c r="E1031" s="17">
        <v>0.14595709696699799</v>
      </c>
      <c r="F1031" s="17"/>
      <c r="G1031" s="17">
        <v>9.9170169512957901E-2</v>
      </c>
      <c r="H1031" s="17">
        <v>0.11273340361117599</v>
      </c>
      <c r="I1031" s="17">
        <v>0.13453716092573001</v>
      </c>
      <c r="J1031" s="17">
        <v>0.17596315917257799</v>
      </c>
      <c r="K1031" s="17">
        <v>0.230589590586777</v>
      </c>
      <c r="L1031" s="17">
        <v>0.20184658281706699</v>
      </c>
      <c r="M1031" s="17"/>
      <c r="N1031" s="17">
        <v>0.14562354755766199</v>
      </c>
      <c r="O1031" s="17">
        <v>0.122343420299261</v>
      </c>
      <c r="P1031" s="17">
        <v>0.20417057276209399</v>
      </c>
      <c r="Q1031" s="17">
        <v>0.17732129938368499</v>
      </c>
      <c r="R1031" s="17"/>
      <c r="S1031" s="17">
        <v>0.132305844895483</v>
      </c>
      <c r="T1031" s="17">
        <v>0.20089619577614201</v>
      </c>
      <c r="U1031" s="17">
        <v>0.17782338179929899</v>
      </c>
      <c r="V1031" s="17">
        <v>0.164695196330818</v>
      </c>
      <c r="W1031" s="17">
        <v>0.168160910974336</v>
      </c>
      <c r="X1031" s="17">
        <v>0.16726484614176601</v>
      </c>
      <c r="Y1031" s="17">
        <v>0.188644577843216</v>
      </c>
      <c r="Z1031" s="17">
        <v>0.15854818507325399</v>
      </c>
      <c r="AA1031" s="17">
        <v>0.12663890143102999</v>
      </c>
      <c r="AB1031" s="17">
        <v>0.116342869956357</v>
      </c>
      <c r="AC1031" s="17">
        <v>0.225402267689367</v>
      </c>
      <c r="AD1031" s="17">
        <v>9.6490044862873797E-2</v>
      </c>
      <c r="AE1031" s="17"/>
      <c r="AF1031" s="17">
        <v>0.104423181261926</v>
      </c>
      <c r="AG1031" s="17">
        <v>0.16479591323469001</v>
      </c>
      <c r="AH1031" s="17">
        <v>0.17449362315547601</v>
      </c>
      <c r="AI1031" s="17">
        <v>0.121496829170002</v>
      </c>
      <c r="AJ1031" s="17">
        <v>0.13986471434858</v>
      </c>
      <c r="AK1031" s="17">
        <v>0.176778959191179</v>
      </c>
      <c r="AL1031" s="17">
        <v>0.14651068488996899</v>
      </c>
      <c r="AM1031" s="17">
        <v>0.16118574112600201</v>
      </c>
      <c r="AN1031" s="17">
        <v>0.18238099655357001</v>
      </c>
      <c r="AO1031" s="17">
        <v>0.13747444444645601</v>
      </c>
      <c r="AP1031" s="17">
        <v>0.20581302211610999</v>
      </c>
      <c r="AQ1031" s="17">
        <v>0.21342905081305699</v>
      </c>
      <c r="AR1031" s="17">
        <v>0.109813436709849</v>
      </c>
      <c r="AS1031" s="17">
        <v>0.18135222513615301</v>
      </c>
      <c r="AT1031" s="17">
        <v>0.15925459097681299</v>
      </c>
      <c r="AU1031" s="17">
        <v>0.115102056404673</v>
      </c>
      <c r="AV1031" s="17"/>
      <c r="AW1031" s="17">
        <v>0.154919357229024</v>
      </c>
      <c r="AX1031" s="17">
        <v>0.169798691529777</v>
      </c>
      <c r="AY1031" s="17"/>
      <c r="AZ1031" s="17">
        <v>0.14309630181275099</v>
      </c>
      <c r="BA1031" s="17">
        <v>0.16438583810388399</v>
      </c>
      <c r="BB1031" s="17"/>
      <c r="BC1031" s="17">
        <v>0.138358310143784</v>
      </c>
      <c r="BD1031" s="17">
        <v>0.174996092299705</v>
      </c>
      <c r="BE1031" s="17"/>
      <c r="BF1031" s="17">
        <v>9.1075805739008003E-2</v>
      </c>
      <c r="BG1031" s="17">
        <v>0.16608731589167</v>
      </c>
      <c r="BH1031" s="17"/>
      <c r="BI1031" s="17">
        <v>0.23672788269834999</v>
      </c>
      <c r="BJ1031" s="17">
        <v>8.63151049248949E-2</v>
      </c>
      <c r="BK1031" s="17">
        <v>0.16322273010109001</v>
      </c>
      <c r="BL1031" s="17">
        <v>0.26935584412570501</v>
      </c>
      <c r="BM1031" s="17">
        <v>0.17321682878919201</v>
      </c>
      <c r="BN1031" s="17"/>
      <c r="BO1031" s="17">
        <v>8.1994456943972796E-2</v>
      </c>
      <c r="BP1031" s="17">
        <v>0.22087336618880701</v>
      </c>
      <c r="BQ1031" s="17">
        <v>0.15843986195338999</v>
      </c>
      <c r="BR1031" s="17">
        <v>0.25007927379766998</v>
      </c>
      <c r="BS1031" s="17">
        <v>0.121967347699942</v>
      </c>
      <c r="BT1031" s="17">
        <v>0.119405328892059</v>
      </c>
      <c r="BU1031" s="17"/>
      <c r="BV1031" s="17">
        <v>7.8662102655581503E-2</v>
      </c>
      <c r="BW1031" s="17">
        <v>0.10050935395355</v>
      </c>
      <c r="BX1031" s="17"/>
      <c r="BY1031" s="17">
        <v>0.109060059384868</v>
      </c>
      <c r="BZ1031" s="17"/>
      <c r="CA1031" s="17">
        <v>8.1573507814423296E-2</v>
      </c>
      <c r="CB1031" s="17"/>
      <c r="CC1031" s="17">
        <v>8.0684347473856499E-2</v>
      </c>
    </row>
    <row r="1032" spans="2:81" x14ac:dyDescent="0.3">
      <c r="B1032" t="s">
        <v>92</v>
      </c>
      <c r="C1032" s="17">
        <v>9.7517046867295898E-2</v>
      </c>
      <c r="D1032" s="17">
        <v>6.2505546537412707E-2</v>
      </c>
      <c r="E1032" s="17">
        <v>0.13208742962683101</v>
      </c>
      <c r="F1032" s="17"/>
      <c r="G1032" s="17">
        <v>0.133897273726691</v>
      </c>
      <c r="H1032" s="17">
        <v>0.10775566791303499</v>
      </c>
      <c r="I1032" s="17">
        <v>9.9716452521374996E-2</v>
      </c>
      <c r="J1032" s="17">
        <v>0.119947605229079</v>
      </c>
      <c r="K1032" s="17">
        <v>7.7590747898927698E-2</v>
      </c>
      <c r="L1032" s="17">
        <v>5.83084402464265E-2</v>
      </c>
      <c r="M1032" s="17"/>
      <c r="N1032" s="17">
        <v>6.7487507676183806E-2</v>
      </c>
      <c r="O1032" s="17">
        <v>0.10510515480135101</v>
      </c>
      <c r="P1032" s="17">
        <v>0.115686014731404</v>
      </c>
      <c r="Q1032" s="17">
        <v>0.10447792969061501</v>
      </c>
      <c r="R1032" s="17"/>
      <c r="S1032" s="17">
        <v>0.100136040653189</v>
      </c>
      <c r="T1032" s="17">
        <v>6.8194883840704199E-2</v>
      </c>
      <c r="U1032" s="17">
        <v>9.0388870557595299E-2</v>
      </c>
      <c r="V1032" s="17">
        <v>6.7992417134528402E-2</v>
      </c>
      <c r="W1032" s="17">
        <v>0.13162253590058501</v>
      </c>
      <c r="X1032" s="17">
        <v>0.119999834069865</v>
      </c>
      <c r="Y1032" s="17">
        <v>0.106579029689015</v>
      </c>
      <c r="Z1032" s="17">
        <v>7.4943924237356505E-2</v>
      </c>
      <c r="AA1032" s="17">
        <v>0.10537597166639801</v>
      </c>
      <c r="AB1032" s="17">
        <v>0.10532678012074601</v>
      </c>
      <c r="AC1032" s="17">
        <v>0.105066938874269</v>
      </c>
      <c r="AD1032" s="17">
        <v>0.11428286293609</v>
      </c>
      <c r="AE1032" s="17"/>
      <c r="AF1032" s="17">
        <v>0.205281369328186</v>
      </c>
      <c r="AG1032" s="17">
        <v>0.17275977479316801</v>
      </c>
      <c r="AH1032" s="17">
        <v>0.11960636505607</v>
      </c>
      <c r="AI1032" s="17">
        <v>0.13832863002109899</v>
      </c>
      <c r="AJ1032" s="17">
        <v>8.7040212134993203E-2</v>
      </c>
      <c r="AK1032" s="17">
        <v>8.1766436113692803E-2</v>
      </c>
      <c r="AL1032" s="17">
        <v>0.113137048385815</v>
      </c>
      <c r="AM1032" s="17">
        <v>8.6439280183060394E-2</v>
      </c>
      <c r="AN1032" s="17">
        <v>5.3635346294353597E-2</v>
      </c>
      <c r="AO1032" s="17">
        <v>6.23670212975082E-2</v>
      </c>
      <c r="AP1032" s="17">
        <v>9.1296194755844606E-2</v>
      </c>
      <c r="AQ1032" s="17">
        <v>7.0502077215802206E-2</v>
      </c>
      <c r="AR1032" s="17">
        <v>9.1881328410697002E-2</v>
      </c>
      <c r="AS1032" s="17">
        <v>8.6635840421191296E-2</v>
      </c>
      <c r="AT1032" s="17">
        <v>0.10471056677034001</v>
      </c>
      <c r="AU1032" s="17">
        <v>2.9397236688500999E-2</v>
      </c>
      <c r="AV1032" s="17"/>
      <c r="AW1032" s="17">
        <v>8.7220376914103698E-2</v>
      </c>
      <c r="AX1032" s="17">
        <v>0.113194007797477</v>
      </c>
      <c r="AY1032" s="17"/>
      <c r="AZ1032" s="17">
        <v>0.107054969411954</v>
      </c>
      <c r="BA1032" s="17">
        <v>9.5392754355711401E-2</v>
      </c>
      <c r="BB1032" s="17"/>
      <c r="BC1032" s="17">
        <v>9.9644562197311506E-2</v>
      </c>
      <c r="BD1032" s="17">
        <v>9.4591099313017804E-2</v>
      </c>
      <c r="BE1032" s="17"/>
      <c r="BF1032" s="17">
        <v>9.9942853426062295E-2</v>
      </c>
      <c r="BG1032" s="17">
        <v>9.7322114666510806E-2</v>
      </c>
      <c r="BH1032" s="17"/>
      <c r="BI1032" s="17">
        <v>6.1959341276785602E-2</v>
      </c>
      <c r="BJ1032" s="17">
        <v>7.5464987354670707E-2</v>
      </c>
      <c r="BK1032" s="17">
        <v>0.10395531749785999</v>
      </c>
      <c r="BL1032" s="17">
        <v>0.101337671593527</v>
      </c>
      <c r="BM1032" s="17">
        <v>9.3504155414748505E-2</v>
      </c>
      <c r="BN1032" s="17"/>
      <c r="BO1032" s="17">
        <v>6.3860260154162393E-2</v>
      </c>
      <c r="BP1032" s="17">
        <v>7.5043508854236399E-2</v>
      </c>
      <c r="BQ1032" s="17">
        <v>0.100625143272181</v>
      </c>
      <c r="BR1032" s="17">
        <v>7.7980588450254407E-2</v>
      </c>
      <c r="BS1032" s="17">
        <v>0.10101713849152701</v>
      </c>
      <c r="BT1032" s="17">
        <v>0.21532786553972999</v>
      </c>
      <c r="BU1032" s="17"/>
      <c r="BV1032" s="17">
        <v>6.1154088527555897E-2</v>
      </c>
      <c r="BW1032" s="17">
        <v>0.102007833498918</v>
      </c>
      <c r="BX1032" s="17"/>
      <c r="BY1032" s="17">
        <v>6.1274335240946401E-2</v>
      </c>
      <c r="BZ1032" s="17"/>
      <c r="CA1032" s="17">
        <v>5.5201894679720601E-2</v>
      </c>
      <c r="CB1032" s="17"/>
      <c r="CC1032" s="17">
        <v>5.5663558297480202E-2</v>
      </c>
    </row>
    <row r="1033" spans="2:81" x14ac:dyDescent="0.3">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c r="BQ1033" s="17"/>
      <c r="BR1033" s="17"/>
      <c r="BS1033" s="17"/>
      <c r="BT1033" s="17"/>
      <c r="BU1033" s="17"/>
      <c r="BV1033" s="17"/>
      <c r="BW1033" s="17"/>
      <c r="BX1033" s="17"/>
      <c r="BY1033" s="17"/>
      <c r="BZ1033" s="17"/>
      <c r="CA1033" s="17"/>
      <c r="CB1033" s="17"/>
      <c r="CC1033" s="17"/>
    </row>
    <row r="1034" spans="2:81" x14ac:dyDescent="0.3">
      <c r="B1034" s="6" t="s">
        <v>411</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c r="BK1034" s="17"/>
      <c r="BL1034" s="17"/>
      <c r="BM1034" s="17"/>
      <c r="BN1034" s="17"/>
      <c r="BO1034" s="17"/>
      <c r="BP1034" s="17"/>
      <c r="BQ1034" s="17"/>
      <c r="BR1034" s="17"/>
      <c r="BS1034" s="17"/>
      <c r="BT1034" s="17"/>
      <c r="BU1034" s="17"/>
      <c r="BV1034" s="17"/>
      <c r="BW1034" s="17"/>
      <c r="BX1034" s="17"/>
      <c r="BY1034" s="17"/>
      <c r="BZ1034" s="17"/>
      <c r="CA1034" s="17"/>
      <c r="CB1034" s="17"/>
      <c r="CC1034" s="17"/>
    </row>
    <row r="1035" spans="2:81" x14ac:dyDescent="0.3">
      <c r="B1035" s="24" t="s">
        <v>214</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c r="BK1035" s="17"/>
      <c r="BL1035" s="17"/>
      <c r="BM1035" s="17"/>
      <c r="BN1035" s="17"/>
      <c r="BO1035" s="17"/>
      <c r="BP1035" s="17"/>
      <c r="BQ1035" s="17"/>
      <c r="BR1035" s="17"/>
      <c r="BS1035" s="17"/>
      <c r="BT1035" s="17"/>
      <c r="BU1035" s="17"/>
      <c r="BV1035" s="17"/>
      <c r="BW1035" s="17"/>
      <c r="BX1035" s="17"/>
      <c r="BY1035" s="17"/>
      <c r="BZ1035" s="17"/>
      <c r="CA1035" s="17"/>
      <c r="CB1035" s="17"/>
      <c r="CC1035" s="17"/>
    </row>
    <row r="1036" spans="2:81" x14ac:dyDescent="0.3">
      <c r="B1036" t="s">
        <v>407</v>
      </c>
      <c r="C1036" s="17">
        <v>0.198944836751137</v>
      </c>
      <c r="D1036" s="17">
        <v>0.24568601990528599</v>
      </c>
      <c r="E1036" s="17">
        <v>0.153667679103241</v>
      </c>
      <c r="F1036" s="17"/>
      <c r="G1036" s="17">
        <v>0.166862538322822</v>
      </c>
      <c r="H1036" s="17">
        <v>0.22466511572244</v>
      </c>
      <c r="I1036" s="17">
        <v>0.30157927214515001</v>
      </c>
      <c r="J1036" s="17">
        <v>0.28200213583302602</v>
      </c>
      <c r="K1036" s="17">
        <v>8.71579137917739E-2</v>
      </c>
      <c r="L1036" s="17">
        <v>0.11563020394600999</v>
      </c>
      <c r="M1036" s="17"/>
      <c r="N1036" s="17">
        <v>0.21836972514894201</v>
      </c>
      <c r="O1036" s="17">
        <v>0.156061173891614</v>
      </c>
      <c r="P1036" s="17">
        <v>0.20359480649543399</v>
      </c>
      <c r="Q1036" s="17">
        <v>0.22241723173299499</v>
      </c>
      <c r="R1036" s="17"/>
      <c r="S1036" s="17">
        <v>0.185000489494096</v>
      </c>
      <c r="T1036" s="17">
        <v>0.182191147333123</v>
      </c>
      <c r="U1036" s="17">
        <v>0.23905426714905101</v>
      </c>
      <c r="V1036" s="17">
        <v>0.208328288011666</v>
      </c>
      <c r="W1036" s="17">
        <v>0.28119543992637203</v>
      </c>
      <c r="X1036" s="17">
        <v>0.194084009030706</v>
      </c>
      <c r="Y1036" s="17">
        <v>0.22502167567376799</v>
      </c>
      <c r="Z1036" s="17">
        <v>0.226161970041871</v>
      </c>
      <c r="AA1036" s="17">
        <v>0.16575504104151101</v>
      </c>
      <c r="AB1036" s="17">
        <v>0.172783595106416</v>
      </c>
      <c r="AC1036" s="17">
        <v>0.17905325187594801</v>
      </c>
      <c r="AD1036" s="17">
        <v>0.13060163253146201</v>
      </c>
      <c r="AE1036" s="17"/>
      <c r="AF1036" s="17">
        <v>0.167577900275516</v>
      </c>
      <c r="AG1036" s="17">
        <v>0.118793857111786</v>
      </c>
      <c r="AH1036" s="17">
        <v>0.27037373344226601</v>
      </c>
      <c r="AI1036" s="17">
        <v>0.17303441214368501</v>
      </c>
      <c r="AJ1036" s="17">
        <v>0.155673362388107</v>
      </c>
      <c r="AK1036" s="17">
        <v>0.17182629627259499</v>
      </c>
      <c r="AL1036" s="17">
        <v>0.17172615632020499</v>
      </c>
      <c r="AM1036" s="17">
        <v>0.17357184390282099</v>
      </c>
      <c r="AN1036" s="17">
        <v>0.182330186695631</v>
      </c>
      <c r="AO1036" s="17">
        <v>0.20932991324109901</v>
      </c>
      <c r="AP1036" s="17">
        <v>0.23195009378465101</v>
      </c>
      <c r="AQ1036" s="17">
        <v>0.213994739387637</v>
      </c>
      <c r="AR1036" s="17">
        <v>0.28766531296175502</v>
      </c>
      <c r="AS1036" s="17">
        <v>0.18656701485129901</v>
      </c>
      <c r="AT1036" s="17">
        <v>0.23280318192677599</v>
      </c>
      <c r="AU1036" s="17">
        <v>0.33652888991652202</v>
      </c>
      <c r="AV1036" s="17"/>
      <c r="AW1036" s="17">
        <v>0.22068686053855499</v>
      </c>
      <c r="AX1036" s="17">
        <v>0.17045258783157299</v>
      </c>
      <c r="AY1036" s="17"/>
      <c r="AZ1036" s="17">
        <v>0.26084959152460002</v>
      </c>
      <c r="BA1036" s="17">
        <v>0.18551953926937001</v>
      </c>
      <c r="BB1036" s="17"/>
      <c r="BC1036" s="17">
        <v>0.26490552848222598</v>
      </c>
      <c r="BD1036" s="17">
        <v>0.148909298469281</v>
      </c>
      <c r="BE1036" s="17"/>
      <c r="BF1036" s="17">
        <v>0.247407548463975</v>
      </c>
      <c r="BG1036" s="17">
        <v>0.19516290980677101</v>
      </c>
      <c r="BH1036" s="17"/>
      <c r="BI1036" s="17">
        <v>0.17856519469270901</v>
      </c>
      <c r="BJ1036" s="17">
        <v>0.21012307361315</v>
      </c>
      <c r="BK1036" s="17">
        <v>0.15172408604288301</v>
      </c>
      <c r="BL1036" s="17">
        <v>0.36437177906340301</v>
      </c>
      <c r="BM1036" s="17">
        <v>0.124779451258188</v>
      </c>
      <c r="BN1036" s="17"/>
      <c r="BO1036" s="17">
        <v>0.217781397920849</v>
      </c>
      <c r="BP1036" s="17">
        <v>0.21361909158501499</v>
      </c>
      <c r="BQ1036" s="17">
        <v>0.197387014431358</v>
      </c>
      <c r="BR1036" s="17">
        <v>0.31229880800367998</v>
      </c>
      <c r="BS1036" s="17">
        <v>0.16144856257075099</v>
      </c>
      <c r="BT1036" s="17">
        <v>0.12396167249746499</v>
      </c>
      <c r="BU1036" s="17"/>
      <c r="BV1036" s="17">
        <v>0.20436226032742399</v>
      </c>
      <c r="BW1036" s="17">
        <v>0.219893281805317</v>
      </c>
      <c r="BX1036" s="17"/>
      <c r="BY1036" s="17">
        <v>0.33439243074596497</v>
      </c>
      <c r="BZ1036" s="17"/>
      <c r="CA1036" s="17">
        <v>0.250036637469078</v>
      </c>
      <c r="CB1036" s="17"/>
      <c r="CC1036" s="17">
        <v>0.21782280734124801</v>
      </c>
    </row>
    <row r="1037" spans="2:81" x14ac:dyDescent="0.3">
      <c r="B1037" t="s">
        <v>408</v>
      </c>
      <c r="C1037" s="17">
        <v>0.51750345499478501</v>
      </c>
      <c r="D1037" s="17">
        <v>0.47779508690965</v>
      </c>
      <c r="E1037" s="17">
        <v>0.55874619281465798</v>
      </c>
      <c r="F1037" s="17"/>
      <c r="G1037" s="17">
        <v>0.51801865953366799</v>
      </c>
      <c r="H1037" s="17">
        <v>0.481663464712561</v>
      </c>
      <c r="I1037" s="17">
        <v>0.42698955347989398</v>
      </c>
      <c r="J1037" s="17">
        <v>0.45532413935411098</v>
      </c>
      <c r="K1037" s="17">
        <v>0.61629673402990603</v>
      </c>
      <c r="L1037" s="17">
        <v>0.61108721027731205</v>
      </c>
      <c r="M1037" s="17"/>
      <c r="N1037" s="17">
        <v>0.51794986516474295</v>
      </c>
      <c r="O1037" s="17">
        <v>0.55441147778381406</v>
      </c>
      <c r="P1037" s="17">
        <v>0.50521441337672401</v>
      </c>
      <c r="Q1037" s="17">
        <v>0.49209665308704997</v>
      </c>
      <c r="R1037" s="17"/>
      <c r="S1037" s="17">
        <v>0.496565129755205</v>
      </c>
      <c r="T1037" s="17">
        <v>0.57985972704618205</v>
      </c>
      <c r="U1037" s="17">
        <v>0.47074349355943701</v>
      </c>
      <c r="V1037" s="17">
        <v>0.51480248805440099</v>
      </c>
      <c r="W1037" s="17">
        <v>0.48155390321472302</v>
      </c>
      <c r="X1037" s="17">
        <v>0.45567479947051398</v>
      </c>
      <c r="Y1037" s="17">
        <v>0.493334442912226</v>
      </c>
      <c r="Z1037" s="17">
        <v>0.53604097517156502</v>
      </c>
      <c r="AA1037" s="17">
        <v>0.54562463315480902</v>
      </c>
      <c r="AB1037" s="17">
        <v>0.54176744949176203</v>
      </c>
      <c r="AC1037" s="17">
        <v>0.53748336495681603</v>
      </c>
      <c r="AD1037" s="17">
        <v>0.55897786147685602</v>
      </c>
      <c r="AE1037" s="17"/>
      <c r="AF1037" s="17">
        <v>0.26583282581895201</v>
      </c>
      <c r="AG1037" s="17">
        <v>0.40876777756399901</v>
      </c>
      <c r="AH1037" s="17">
        <v>0.48592326216631898</v>
      </c>
      <c r="AI1037" s="17">
        <v>0.60401268808102504</v>
      </c>
      <c r="AJ1037" s="17">
        <v>0.502803420549914</v>
      </c>
      <c r="AK1037" s="17">
        <v>0.52895862239001001</v>
      </c>
      <c r="AL1037" s="17">
        <v>0.53824136677998402</v>
      </c>
      <c r="AM1037" s="17">
        <v>0.57378307676650397</v>
      </c>
      <c r="AN1037" s="17">
        <v>0.68088744259048395</v>
      </c>
      <c r="AO1037" s="17">
        <v>0.56881977980926302</v>
      </c>
      <c r="AP1037" s="17">
        <v>0.44685415600197798</v>
      </c>
      <c r="AQ1037" s="17">
        <v>0.49367540033706703</v>
      </c>
      <c r="AR1037" s="17">
        <v>0.51150568819132503</v>
      </c>
      <c r="AS1037" s="17">
        <v>0.48369154370699602</v>
      </c>
      <c r="AT1037" s="17">
        <v>0.458495871807163</v>
      </c>
      <c r="AU1037" s="17">
        <v>0.40025876335069499</v>
      </c>
      <c r="AV1037" s="17"/>
      <c r="AW1037" s="17">
        <v>0.51466463971625698</v>
      </c>
      <c r="AX1037" s="17">
        <v>0.52002848356653197</v>
      </c>
      <c r="AY1037" s="17"/>
      <c r="AZ1037" s="17">
        <v>0.51699461945143899</v>
      </c>
      <c r="BA1037" s="17">
        <v>0.51761380626850695</v>
      </c>
      <c r="BB1037" s="17"/>
      <c r="BC1037" s="17">
        <v>0.48994208421033397</v>
      </c>
      <c r="BD1037" s="17">
        <v>0.54222216987014105</v>
      </c>
      <c r="BE1037" s="17"/>
      <c r="BF1037" s="17">
        <v>0.50929767048583696</v>
      </c>
      <c r="BG1037" s="17">
        <v>0.51814381696458001</v>
      </c>
      <c r="BH1037" s="17"/>
      <c r="BI1037" s="17">
        <v>0.55374730122604499</v>
      </c>
      <c r="BJ1037" s="17">
        <v>0.53360640598009701</v>
      </c>
      <c r="BK1037" s="17">
        <v>0.52803468379359597</v>
      </c>
      <c r="BL1037" s="17">
        <v>0.39774191526803998</v>
      </c>
      <c r="BM1037" s="17">
        <v>0.54055695908759105</v>
      </c>
      <c r="BN1037" s="17"/>
      <c r="BO1037" s="17">
        <v>0.51274111345597495</v>
      </c>
      <c r="BP1037" s="17">
        <v>0.51665324793587297</v>
      </c>
      <c r="BQ1037" s="17">
        <v>0.54863391949168305</v>
      </c>
      <c r="BR1037" s="17">
        <v>0.44830498616117798</v>
      </c>
      <c r="BS1037" s="17">
        <v>0.54209727304889299</v>
      </c>
      <c r="BT1037" s="17">
        <v>0.49672885751175999</v>
      </c>
      <c r="BU1037" s="17"/>
      <c r="BV1037" s="17">
        <v>0.52794783955721103</v>
      </c>
      <c r="BW1037" s="17">
        <v>0.543203205820457</v>
      </c>
      <c r="BX1037" s="17"/>
      <c r="BY1037" s="17">
        <v>0.50133939523964399</v>
      </c>
      <c r="BZ1037" s="17"/>
      <c r="CA1037" s="17">
        <v>0.55831445202569496</v>
      </c>
      <c r="CB1037" s="17"/>
      <c r="CC1037" s="17">
        <v>0.58995359735931396</v>
      </c>
    </row>
    <row r="1038" spans="2:81" x14ac:dyDescent="0.3">
      <c r="B1038" t="s">
        <v>409</v>
      </c>
      <c r="C1038" s="17">
        <v>0.151738530309981</v>
      </c>
      <c r="D1038" s="17">
        <v>0.169400137000564</v>
      </c>
      <c r="E1038" s="17">
        <v>0.13294543928629801</v>
      </c>
      <c r="F1038" s="17"/>
      <c r="G1038" s="17">
        <v>0.11822779328288099</v>
      </c>
      <c r="H1038" s="17">
        <v>0.15372096572150601</v>
      </c>
      <c r="I1038" s="17">
        <v>0.16978401059822401</v>
      </c>
      <c r="J1038" s="17">
        <v>0.13385480566816299</v>
      </c>
      <c r="K1038" s="17">
        <v>0.18259344946801401</v>
      </c>
      <c r="L1038" s="17">
        <v>0.151399423300796</v>
      </c>
      <c r="M1038" s="17"/>
      <c r="N1038" s="17">
        <v>0.14613750437084899</v>
      </c>
      <c r="O1038" s="17">
        <v>0.14981923780811199</v>
      </c>
      <c r="P1038" s="17">
        <v>0.152830959488194</v>
      </c>
      <c r="Q1038" s="17">
        <v>0.156564708121678</v>
      </c>
      <c r="R1038" s="17"/>
      <c r="S1038" s="17">
        <v>0.16297894392989601</v>
      </c>
      <c r="T1038" s="17">
        <v>0.13815237281738699</v>
      </c>
      <c r="U1038" s="17">
        <v>0.175821152771761</v>
      </c>
      <c r="V1038" s="17">
        <v>0.14045002169757501</v>
      </c>
      <c r="W1038" s="17">
        <v>0.10013107457087</v>
      </c>
      <c r="X1038" s="17">
        <v>0.146578934311555</v>
      </c>
      <c r="Y1038" s="17">
        <v>0.17129542279697099</v>
      </c>
      <c r="Z1038" s="17">
        <v>0.17954567016768599</v>
      </c>
      <c r="AA1038" s="17">
        <v>0.15430895126216601</v>
      </c>
      <c r="AB1038" s="17">
        <v>0.12927754849334899</v>
      </c>
      <c r="AC1038" s="17">
        <v>0.20158269639328</v>
      </c>
      <c r="AD1038" s="17">
        <v>0.15809692598800701</v>
      </c>
      <c r="AE1038" s="17"/>
      <c r="AF1038" s="17">
        <v>0.28339236599580497</v>
      </c>
      <c r="AG1038" s="17">
        <v>0.25478677248468801</v>
      </c>
      <c r="AH1038" s="17">
        <v>9.44438731543326E-2</v>
      </c>
      <c r="AI1038" s="17">
        <v>9.1814473446151401E-2</v>
      </c>
      <c r="AJ1038" s="17">
        <v>0.21566757326750399</v>
      </c>
      <c r="AK1038" s="17">
        <v>0.15832881744425201</v>
      </c>
      <c r="AL1038" s="17">
        <v>0.123502625178294</v>
      </c>
      <c r="AM1038" s="17">
        <v>0.15115897344785201</v>
      </c>
      <c r="AN1038" s="17">
        <v>7.3328199573366407E-2</v>
      </c>
      <c r="AO1038" s="17">
        <v>0.143133479241117</v>
      </c>
      <c r="AP1038" s="17">
        <v>0.16346698097238799</v>
      </c>
      <c r="AQ1038" s="17">
        <v>0.14676673096394299</v>
      </c>
      <c r="AR1038" s="17">
        <v>0.12326395073778</v>
      </c>
      <c r="AS1038" s="17">
        <v>0.17848750276277001</v>
      </c>
      <c r="AT1038" s="17">
        <v>0.21414217420919501</v>
      </c>
      <c r="AU1038" s="17">
        <v>0.24427492721576399</v>
      </c>
      <c r="AV1038" s="17"/>
      <c r="AW1038" s="17">
        <v>0.15591991173194999</v>
      </c>
      <c r="AX1038" s="17">
        <v>0.14734926307648599</v>
      </c>
      <c r="AY1038" s="17"/>
      <c r="AZ1038" s="17">
        <v>0.120550256980095</v>
      </c>
      <c r="BA1038" s="17">
        <v>0.15850233785479001</v>
      </c>
      <c r="BB1038" s="17"/>
      <c r="BC1038" s="17">
        <v>0.13360311613970499</v>
      </c>
      <c r="BD1038" s="17">
        <v>0.16321452385135199</v>
      </c>
      <c r="BE1038" s="17"/>
      <c r="BF1038" s="17">
        <v>7.7485339366990605E-2</v>
      </c>
      <c r="BG1038" s="17">
        <v>0.15753309139843999</v>
      </c>
      <c r="BH1038" s="17"/>
      <c r="BI1038" s="17">
        <v>0.165134305189649</v>
      </c>
      <c r="BJ1038" s="17">
        <v>0.15585311908579499</v>
      </c>
      <c r="BK1038" s="17">
        <v>0.15041169326269699</v>
      </c>
      <c r="BL1038" s="17">
        <v>0.163180846873306</v>
      </c>
      <c r="BM1038" s="17">
        <v>0.19110432032982799</v>
      </c>
      <c r="BN1038" s="17"/>
      <c r="BO1038" s="17">
        <v>0.19303846354927701</v>
      </c>
      <c r="BP1038" s="17">
        <v>0.15103786311428599</v>
      </c>
      <c r="BQ1038" s="17">
        <v>0.131274292470448</v>
      </c>
      <c r="BR1038" s="17">
        <v>0.17780539083993999</v>
      </c>
      <c r="BS1038" s="17">
        <v>0.17490373691484801</v>
      </c>
      <c r="BT1038" s="17">
        <v>4.2994595204817701E-2</v>
      </c>
      <c r="BU1038" s="17"/>
      <c r="BV1038" s="17">
        <v>0.193517725043751</v>
      </c>
      <c r="BW1038" s="17">
        <v>9.19748047865004E-2</v>
      </c>
      <c r="BX1038" s="17"/>
      <c r="BY1038" s="17">
        <v>0.107473860164729</v>
      </c>
      <c r="BZ1038" s="17"/>
      <c r="CA1038" s="17">
        <v>0.14175083248310999</v>
      </c>
      <c r="CB1038" s="17"/>
      <c r="CC1038" s="17">
        <v>0.136500378606562</v>
      </c>
    </row>
    <row r="1039" spans="2:81" x14ac:dyDescent="0.3">
      <c r="B1039" t="s">
        <v>92</v>
      </c>
      <c r="C1039" s="17">
        <v>0.131813177944098</v>
      </c>
      <c r="D1039" s="17">
        <v>0.10711875618449999</v>
      </c>
      <c r="E1039" s="17">
        <v>0.15464068879580301</v>
      </c>
      <c r="F1039" s="17"/>
      <c r="G1039" s="17">
        <v>0.19689100886062899</v>
      </c>
      <c r="H1039" s="17">
        <v>0.139950453843494</v>
      </c>
      <c r="I1039" s="17">
        <v>0.101647163776733</v>
      </c>
      <c r="J1039" s="17">
        <v>0.12881891914470001</v>
      </c>
      <c r="K1039" s="17">
        <v>0.113951902710306</v>
      </c>
      <c r="L1039" s="17">
        <v>0.121883162475882</v>
      </c>
      <c r="M1039" s="17"/>
      <c r="N1039" s="17">
        <v>0.117542905315466</v>
      </c>
      <c r="O1039" s="17">
        <v>0.13970811051645901</v>
      </c>
      <c r="P1039" s="17">
        <v>0.138359820639648</v>
      </c>
      <c r="Q1039" s="17">
        <v>0.12892140705827701</v>
      </c>
      <c r="R1039" s="17"/>
      <c r="S1039" s="17">
        <v>0.15545543682080401</v>
      </c>
      <c r="T1039" s="17">
        <v>9.9796752803307506E-2</v>
      </c>
      <c r="U1039" s="17">
        <v>0.11438108651975</v>
      </c>
      <c r="V1039" s="17">
        <v>0.13641920223635801</v>
      </c>
      <c r="W1039" s="17">
        <v>0.137119582288035</v>
      </c>
      <c r="X1039" s="17">
        <v>0.203662257187225</v>
      </c>
      <c r="Y1039" s="17">
        <v>0.110348458617035</v>
      </c>
      <c r="Z1039" s="17">
        <v>5.82513846188778E-2</v>
      </c>
      <c r="AA1039" s="17">
        <v>0.13431137454151401</v>
      </c>
      <c r="AB1039" s="17">
        <v>0.156171406908473</v>
      </c>
      <c r="AC1039" s="17">
        <v>8.1880686773955699E-2</v>
      </c>
      <c r="AD1039" s="17">
        <v>0.15232358000367499</v>
      </c>
      <c r="AE1039" s="17"/>
      <c r="AF1039" s="17">
        <v>0.28319690790972701</v>
      </c>
      <c r="AG1039" s="17">
        <v>0.21765159283952701</v>
      </c>
      <c r="AH1039" s="17">
        <v>0.14925913123708301</v>
      </c>
      <c r="AI1039" s="17">
        <v>0.131138426329138</v>
      </c>
      <c r="AJ1039" s="17">
        <v>0.125855643794475</v>
      </c>
      <c r="AK1039" s="17">
        <v>0.14088626389314199</v>
      </c>
      <c r="AL1039" s="17">
        <v>0.16652985172151699</v>
      </c>
      <c r="AM1039" s="17">
        <v>0.101486105882823</v>
      </c>
      <c r="AN1039" s="17">
        <v>6.3454171140518406E-2</v>
      </c>
      <c r="AO1039" s="17">
        <v>7.8716827708520495E-2</v>
      </c>
      <c r="AP1039" s="17">
        <v>0.157728769240984</v>
      </c>
      <c r="AQ1039" s="17">
        <v>0.14556312931135301</v>
      </c>
      <c r="AR1039" s="17">
        <v>7.7565048109141096E-2</v>
      </c>
      <c r="AS1039" s="17">
        <v>0.151253938678935</v>
      </c>
      <c r="AT1039" s="17">
        <v>9.4558772056866594E-2</v>
      </c>
      <c r="AU1039" s="17">
        <v>1.89374195170188E-2</v>
      </c>
      <c r="AV1039" s="17"/>
      <c r="AW1039" s="17">
        <v>0.108728588013238</v>
      </c>
      <c r="AX1039" s="17">
        <v>0.16216966552540901</v>
      </c>
      <c r="AY1039" s="17"/>
      <c r="AZ1039" s="17">
        <v>0.10160553204386499</v>
      </c>
      <c r="BA1039" s="17">
        <v>0.138364316607333</v>
      </c>
      <c r="BB1039" s="17"/>
      <c r="BC1039" s="17">
        <v>0.111549271167735</v>
      </c>
      <c r="BD1039" s="17">
        <v>0.14565400780922499</v>
      </c>
      <c r="BE1039" s="17"/>
      <c r="BF1039" s="17">
        <v>0.165809441683198</v>
      </c>
      <c r="BG1039" s="17">
        <v>0.129160181830209</v>
      </c>
      <c r="BH1039" s="17"/>
      <c r="BI1039" s="17">
        <v>0.102553198891597</v>
      </c>
      <c r="BJ1039" s="17">
        <v>0.100417401320958</v>
      </c>
      <c r="BK1039" s="17">
        <v>0.169829536900825</v>
      </c>
      <c r="BL1039" s="17">
        <v>7.4705458795251103E-2</v>
      </c>
      <c r="BM1039" s="17">
        <v>0.143559269324394</v>
      </c>
      <c r="BN1039" s="17"/>
      <c r="BO1039" s="17">
        <v>7.6439025073898798E-2</v>
      </c>
      <c r="BP1039" s="17">
        <v>0.118689797364826</v>
      </c>
      <c r="BQ1039" s="17">
        <v>0.122704773606511</v>
      </c>
      <c r="BR1039" s="17">
        <v>6.1590814995201699E-2</v>
      </c>
      <c r="BS1039" s="17">
        <v>0.121550427465508</v>
      </c>
      <c r="BT1039" s="17">
        <v>0.33631487478595701</v>
      </c>
      <c r="BU1039" s="17"/>
      <c r="BV1039" s="17">
        <v>7.4172175071613999E-2</v>
      </c>
      <c r="BW1039" s="17">
        <v>0.144928707587726</v>
      </c>
      <c r="BX1039" s="17"/>
      <c r="BY1039" s="17">
        <v>5.6794313849661701E-2</v>
      </c>
      <c r="BZ1039" s="17"/>
      <c r="CA1039" s="17">
        <v>4.9898078022117598E-2</v>
      </c>
      <c r="CB1039" s="17"/>
      <c r="CC1039" s="17">
        <v>5.5723216692875201E-2</v>
      </c>
    </row>
    <row r="1040" spans="2:81" x14ac:dyDescent="0.3">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c r="BS1040" s="17"/>
      <c r="BT1040" s="17"/>
      <c r="BU1040" s="17"/>
      <c r="BV1040" s="17"/>
      <c r="BW1040" s="17"/>
      <c r="BX1040" s="17"/>
      <c r="BY1040" s="17"/>
      <c r="BZ1040" s="17"/>
      <c r="CA1040" s="17"/>
      <c r="CB1040" s="17"/>
      <c r="CC1040" s="17"/>
    </row>
    <row r="1041" spans="2:81" x14ac:dyDescent="0.3">
      <c r="B1041" s="6" t="s">
        <v>412</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c r="BS1041" s="17"/>
      <c r="BT1041" s="17"/>
      <c r="BU1041" s="17"/>
      <c r="BV1041" s="17"/>
      <c r="BW1041" s="17"/>
      <c r="BX1041" s="17"/>
      <c r="BY1041" s="17"/>
      <c r="BZ1041" s="17"/>
      <c r="CA1041" s="17"/>
      <c r="CB1041" s="17"/>
      <c r="CC1041" s="17"/>
    </row>
    <row r="1042" spans="2:81" x14ac:dyDescent="0.3">
      <c r="B1042" s="24" t="s">
        <v>214</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c r="CB1042" s="17"/>
      <c r="CC1042" s="17"/>
    </row>
    <row r="1043" spans="2:81" x14ac:dyDescent="0.3">
      <c r="B1043" t="s">
        <v>407</v>
      </c>
      <c r="C1043" s="17">
        <v>0.22130650938037399</v>
      </c>
      <c r="D1043" s="17">
        <v>0.224780764750767</v>
      </c>
      <c r="E1043" s="17">
        <v>0.21701460788056601</v>
      </c>
      <c r="F1043" s="17"/>
      <c r="G1043" s="17">
        <v>0.344304437770108</v>
      </c>
      <c r="H1043" s="17">
        <v>0.29949591439725998</v>
      </c>
      <c r="I1043" s="17">
        <v>0.222943317222354</v>
      </c>
      <c r="J1043" s="17">
        <v>0.211050999318626</v>
      </c>
      <c r="K1043" s="17">
        <v>0.20571214657202599</v>
      </c>
      <c r="L1043" s="17">
        <v>9.4716056214820696E-2</v>
      </c>
      <c r="M1043" s="17"/>
      <c r="N1043" s="17">
        <v>0.26444221139794299</v>
      </c>
      <c r="O1043" s="17">
        <v>0.22641690770912501</v>
      </c>
      <c r="P1043" s="17">
        <v>0.19019281917575301</v>
      </c>
      <c r="Q1043" s="17">
        <v>0.19345117982867399</v>
      </c>
      <c r="R1043" s="17"/>
      <c r="S1043" s="17">
        <v>0.27637000628856401</v>
      </c>
      <c r="T1043" s="17">
        <v>0.210150692804002</v>
      </c>
      <c r="U1043" s="17">
        <v>0.236424671895439</v>
      </c>
      <c r="V1043" s="17">
        <v>0.18250321817967799</v>
      </c>
      <c r="W1043" s="17">
        <v>0.15482549584972199</v>
      </c>
      <c r="X1043" s="17">
        <v>0.23587392253700101</v>
      </c>
      <c r="Y1043" s="17">
        <v>0.19241684879354201</v>
      </c>
      <c r="Z1043" s="17">
        <v>0.34051497262996699</v>
      </c>
      <c r="AA1043" s="17">
        <v>0.26946307756148802</v>
      </c>
      <c r="AB1043" s="17">
        <v>0.1893940623674</v>
      </c>
      <c r="AC1043" s="17">
        <v>0.12384568728499799</v>
      </c>
      <c r="AD1043" s="17">
        <v>0.19922600961721401</v>
      </c>
      <c r="AE1043" s="17"/>
      <c r="AF1043" s="17">
        <v>0.67225711834473401</v>
      </c>
      <c r="AG1043" s="17">
        <v>0.16195040451404699</v>
      </c>
      <c r="AH1043" s="17">
        <v>0.25577905310138899</v>
      </c>
      <c r="AI1043" s="17">
        <v>0.203109743477002</v>
      </c>
      <c r="AJ1043" s="17">
        <v>0.220537327927918</v>
      </c>
      <c r="AK1043" s="17">
        <v>0.21453632800528899</v>
      </c>
      <c r="AL1043" s="17">
        <v>0.22172336912743401</v>
      </c>
      <c r="AM1043" s="17">
        <v>0.13437335319316199</v>
      </c>
      <c r="AN1043" s="17">
        <v>0.19989107214278201</v>
      </c>
      <c r="AO1043" s="17">
        <v>0.181281328661103</v>
      </c>
      <c r="AP1043" s="17">
        <v>0.32044023623946</v>
      </c>
      <c r="AQ1043" s="17">
        <v>0.216886663989491</v>
      </c>
      <c r="AR1043" s="17">
        <v>0.29035765316714901</v>
      </c>
      <c r="AS1043" s="17">
        <v>0.192431681269944</v>
      </c>
      <c r="AT1043" s="17">
        <v>0.20635558624723699</v>
      </c>
      <c r="AU1043" s="17">
        <v>0.40385234491778499</v>
      </c>
      <c r="AV1043" s="17"/>
      <c r="AW1043" s="17">
        <v>0.23543034325249601</v>
      </c>
      <c r="AX1043" s="17">
        <v>0.19657556336246501</v>
      </c>
      <c r="AY1043" s="17"/>
      <c r="AZ1043" s="17">
        <v>0.274598570732356</v>
      </c>
      <c r="BA1043" s="17">
        <v>0.20911346585985399</v>
      </c>
      <c r="BB1043" s="17"/>
      <c r="BC1043" s="17">
        <v>0.29378959445814301</v>
      </c>
      <c r="BD1043" s="17">
        <v>0.179573673929672</v>
      </c>
      <c r="BE1043" s="17"/>
      <c r="BF1043" s="17">
        <v>0.27541553732837099</v>
      </c>
      <c r="BG1043" s="17">
        <v>0.21682877282284699</v>
      </c>
      <c r="BH1043" s="17"/>
      <c r="BI1043" s="17">
        <v>0.1932583190379</v>
      </c>
      <c r="BJ1043" s="17">
        <v>0.304985474480164</v>
      </c>
      <c r="BK1043" s="17">
        <v>0.26530012139564002</v>
      </c>
      <c r="BL1043" s="17">
        <v>0.14655210005726901</v>
      </c>
      <c r="BM1043" s="17">
        <v>0.13914886426588199</v>
      </c>
      <c r="BN1043" s="17"/>
      <c r="BO1043" s="17">
        <v>0.314583734973225</v>
      </c>
      <c r="BP1043" s="17">
        <v>0.20578156281160301</v>
      </c>
      <c r="BQ1043" s="17">
        <v>0.28253104918237198</v>
      </c>
      <c r="BR1043" s="17">
        <v>0.16082447579951201</v>
      </c>
      <c r="BS1043" s="17">
        <v>0.15020709026569501</v>
      </c>
      <c r="BT1043" s="17">
        <v>0.20601008227046999</v>
      </c>
      <c r="BU1043" s="17"/>
      <c r="BV1043" s="17">
        <v>0.31611013856806902</v>
      </c>
      <c r="BW1043" s="17">
        <v>0.28229714853387999</v>
      </c>
      <c r="BX1043" s="17"/>
      <c r="BY1043" s="17">
        <v>0.33356966423793999</v>
      </c>
      <c r="BZ1043" s="17"/>
      <c r="CA1043" s="17">
        <v>0.351095737019118</v>
      </c>
      <c r="CB1043" s="17"/>
      <c r="CC1043" s="17">
        <v>0.33479134692429502</v>
      </c>
    </row>
    <row r="1044" spans="2:81" x14ac:dyDescent="0.3">
      <c r="B1044" t="s">
        <v>408</v>
      </c>
      <c r="C1044" s="17">
        <v>0.49515770101620099</v>
      </c>
      <c r="D1044" s="17">
        <v>0.51614060743627599</v>
      </c>
      <c r="E1044" s="17">
        <v>0.47471684018535198</v>
      </c>
      <c r="F1044" s="17"/>
      <c r="G1044" s="17">
        <v>0.37031291183124898</v>
      </c>
      <c r="H1044" s="17">
        <v>0.41836605193793402</v>
      </c>
      <c r="I1044" s="17">
        <v>0.47383802486723298</v>
      </c>
      <c r="J1044" s="17">
        <v>0.46890264512999102</v>
      </c>
      <c r="K1044" s="17">
        <v>0.50346706413789399</v>
      </c>
      <c r="L1044" s="17">
        <v>0.66864762853027304</v>
      </c>
      <c r="M1044" s="17"/>
      <c r="N1044" s="17">
        <v>0.494937498314313</v>
      </c>
      <c r="O1044" s="17">
        <v>0.50684608259998398</v>
      </c>
      <c r="P1044" s="17">
        <v>0.48713700389208497</v>
      </c>
      <c r="Q1044" s="17">
        <v>0.48813983667967697</v>
      </c>
      <c r="R1044" s="17"/>
      <c r="S1044" s="17">
        <v>0.47889660833393299</v>
      </c>
      <c r="T1044" s="17">
        <v>0.45630028364428199</v>
      </c>
      <c r="U1044" s="17">
        <v>0.55317259899398497</v>
      </c>
      <c r="V1044" s="17">
        <v>0.51015854444878705</v>
      </c>
      <c r="W1044" s="17">
        <v>0.57096679980583998</v>
      </c>
      <c r="X1044" s="17">
        <v>0.54464991686342701</v>
      </c>
      <c r="Y1044" s="17">
        <v>0.48018045024966399</v>
      </c>
      <c r="Z1044" s="17">
        <v>0.35249685139297599</v>
      </c>
      <c r="AA1044" s="17">
        <v>0.444649654919194</v>
      </c>
      <c r="AB1044" s="17">
        <v>0.45867539767165499</v>
      </c>
      <c r="AC1044" s="17">
        <v>0.58392474597903199</v>
      </c>
      <c r="AD1044" s="17">
        <v>0.54470827851580395</v>
      </c>
      <c r="AE1044" s="17"/>
      <c r="AF1044" s="17">
        <v>0.32774288165526599</v>
      </c>
      <c r="AG1044" s="17">
        <v>0.41574584385971802</v>
      </c>
      <c r="AH1044" s="17">
        <v>0.456223133874052</v>
      </c>
      <c r="AI1044" s="17">
        <v>0.45248691162332499</v>
      </c>
      <c r="AJ1044" s="17">
        <v>0.53093658937329402</v>
      </c>
      <c r="AK1044" s="17">
        <v>0.483488797034691</v>
      </c>
      <c r="AL1044" s="17">
        <v>0.453717096528161</v>
      </c>
      <c r="AM1044" s="17">
        <v>0.62057687874052903</v>
      </c>
      <c r="AN1044" s="17">
        <v>0.58110738066669898</v>
      </c>
      <c r="AO1044" s="17">
        <v>0.65672580223288102</v>
      </c>
      <c r="AP1044" s="17">
        <v>0.351131916261747</v>
      </c>
      <c r="AQ1044" s="17">
        <v>0.53412276209563103</v>
      </c>
      <c r="AR1044" s="17">
        <v>0.50028663709643395</v>
      </c>
      <c r="AS1044" s="17">
        <v>0.52797493979098797</v>
      </c>
      <c r="AT1044" s="17">
        <v>0.45659562107681201</v>
      </c>
      <c r="AU1044" s="17">
        <v>0.38464189210675098</v>
      </c>
      <c r="AV1044" s="17"/>
      <c r="AW1044" s="17">
        <v>0.50721553982223899</v>
      </c>
      <c r="AX1044" s="17">
        <v>0.47693726453554502</v>
      </c>
      <c r="AY1044" s="17"/>
      <c r="AZ1044" s="17">
        <v>0.42423603711775398</v>
      </c>
      <c r="BA1044" s="17">
        <v>0.51138433801472005</v>
      </c>
      <c r="BB1044" s="17"/>
      <c r="BC1044" s="17">
        <v>0.430319782784508</v>
      </c>
      <c r="BD1044" s="17">
        <v>0.53333393027315901</v>
      </c>
      <c r="BE1044" s="17"/>
      <c r="BF1044" s="17">
        <v>0.54425257379667102</v>
      </c>
      <c r="BG1044" s="17">
        <v>0.491094905675513</v>
      </c>
      <c r="BH1044" s="17"/>
      <c r="BI1044" s="17">
        <v>0.56847893506842695</v>
      </c>
      <c r="BJ1044" s="17">
        <v>0.46021806554103301</v>
      </c>
      <c r="BK1044" s="17">
        <v>0.432000307417583</v>
      </c>
      <c r="BL1044" s="17">
        <v>0.52727860195700904</v>
      </c>
      <c r="BM1044" s="17">
        <v>0.49844077479930898</v>
      </c>
      <c r="BN1044" s="17"/>
      <c r="BO1044" s="17">
        <v>0.44885644584976397</v>
      </c>
      <c r="BP1044" s="17">
        <v>0.49294500112700002</v>
      </c>
      <c r="BQ1044" s="17">
        <v>0.47125559676846102</v>
      </c>
      <c r="BR1044" s="17">
        <v>0.53642967076225601</v>
      </c>
      <c r="BS1044" s="17">
        <v>0.48149415057981998</v>
      </c>
      <c r="BT1044" s="17">
        <v>0.48933627678329999</v>
      </c>
      <c r="BU1044" s="17"/>
      <c r="BV1044" s="17">
        <v>0.456900174577893</v>
      </c>
      <c r="BW1044" s="17">
        <v>0.46698477696990398</v>
      </c>
      <c r="BX1044" s="17"/>
      <c r="BY1044" s="17">
        <v>0.41756311552640002</v>
      </c>
      <c r="BZ1044" s="17"/>
      <c r="CA1044" s="17">
        <v>0.40645963240377098</v>
      </c>
      <c r="CB1044" s="17"/>
      <c r="CC1044" s="17">
        <v>0.46426766222532601</v>
      </c>
    </row>
    <row r="1045" spans="2:81" x14ac:dyDescent="0.3">
      <c r="B1045" t="s">
        <v>409</v>
      </c>
      <c r="C1045" s="17">
        <v>0.14672598659548</v>
      </c>
      <c r="D1045" s="17">
        <v>0.16172233387373899</v>
      </c>
      <c r="E1045" s="17">
        <v>0.132791626833516</v>
      </c>
      <c r="F1045" s="17"/>
      <c r="G1045" s="17">
        <v>0.13484712586464701</v>
      </c>
      <c r="H1045" s="17">
        <v>0.13837871955497599</v>
      </c>
      <c r="I1045" s="17">
        <v>0.171719861547316</v>
      </c>
      <c r="J1045" s="17">
        <v>0.16466110236200701</v>
      </c>
      <c r="K1045" s="17">
        <v>0.182626393990035</v>
      </c>
      <c r="L1045" s="17">
        <v>0.10603703037626599</v>
      </c>
      <c r="M1045" s="17"/>
      <c r="N1045" s="17">
        <v>0.15168873776158201</v>
      </c>
      <c r="O1045" s="17">
        <v>0.112353037928782</v>
      </c>
      <c r="P1045" s="17">
        <v>0.179645142036511</v>
      </c>
      <c r="Q1045" s="17">
        <v>0.14826979153452699</v>
      </c>
      <c r="R1045" s="17"/>
      <c r="S1045" s="17">
        <v>0.15317586027861299</v>
      </c>
      <c r="T1045" s="17">
        <v>0.236186418502531</v>
      </c>
      <c r="U1045" s="17">
        <v>8.7593357103267502E-2</v>
      </c>
      <c r="V1045" s="17">
        <v>0.18085285703363799</v>
      </c>
      <c r="W1045" s="17">
        <v>0.13053404929322099</v>
      </c>
      <c r="X1045" s="17">
        <v>0.10092343529888601</v>
      </c>
      <c r="Y1045" s="17">
        <v>0.15415576370506401</v>
      </c>
      <c r="Z1045" s="17">
        <v>0.118861942074659</v>
      </c>
      <c r="AA1045" s="17">
        <v>9.0102664804231805E-2</v>
      </c>
      <c r="AB1045" s="17">
        <v>0.165119719476812</v>
      </c>
      <c r="AC1045" s="17">
        <v>0.163526655015371</v>
      </c>
      <c r="AD1045" s="17">
        <v>0.14129640602242</v>
      </c>
      <c r="AE1045" s="17"/>
      <c r="AF1045" s="17">
        <v>0</v>
      </c>
      <c r="AG1045" s="17">
        <v>0.25899184258804903</v>
      </c>
      <c r="AH1045" s="17">
        <v>0.102264862804269</v>
      </c>
      <c r="AI1045" s="17">
        <v>0.14673344404067101</v>
      </c>
      <c r="AJ1045" s="17">
        <v>0.101911584102578</v>
      </c>
      <c r="AK1045" s="17">
        <v>0.15562515828242801</v>
      </c>
      <c r="AL1045" s="17">
        <v>0.16577687889811599</v>
      </c>
      <c r="AM1045" s="17">
        <v>0.124620979035741</v>
      </c>
      <c r="AN1045" s="17">
        <v>0.13596141856379601</v>
      </c>
      <c r="AO1045" s="17">
        <v>0.121840553424304</v>
      </c>
      <c r="AP1045" s="17">
        <v>0.22198685692245901</v>
      </c>
      <c r="AQ1045" s="17">
        <v>0.15962260649437299</v>
      </c>
      <c r="AR1045" s="17">
        <v>0.110452055707913</v>
      </c>
      <c r="AS1045" s="17">
        <v>0.18323365523600699</v>
      </c>
      <c r="AT1045" s="17">
        <v>0.17972145721298999</v>
      </c>
      <c r="AU1045" s="17">
        <v>0.108965787849798</v>
      </c>
      <c r="AV1045" s="17"/>
      <c r="AW1045" s="17">
        <v>0.13103284226460801</v>
      </c>
      <c r="AX1045" s="17">
        <v>0.174071342965156</v>
      </c>
      <c r="AY1045" s="17"/>
      <c r="AZ1045" s="17">
        <v>0.127904581402214</v>
      </c>
      <c r="BA1045" s="17">
        <v>0.15103226049100599</v>
      </c>
      <c r="BB1045" s="17"/>
      <c r="BC1045" s="17">
        <v>0.13827824293468999</v>
      </c>
      <c r="BD1045" s="17">
        <v>0.148340664023841</v>
      </c>
      <c r="BE1045" s="17"/>
      <c r="BF1045" s="17">
        <v>6.6124020945780501E-2</v>
      </c>
      <c r="BG1045" s="17">
        <v>0.15339611876907999</v>
      </c>
      <c r="BH1045" s="17"/>
      <c r="BI1045" s="17">
        <v>0.14050055454716401</v>
      </c>
      <c r="BJ1045" s="17">
        <v>0.13472131394178299</v>
      </c>
      <c r="BK1045" s="17">
        <v>0.1452325713398</v>
      </c>
      <c r="BL1045" s="17">
        <v>0.17105961069466599</v>
      </c>
      <c r="BM1045" s="17">
        <v>0.13709001251751901</v>
      </c>
      <c r="BN1045" s="17"/>
      <c r="BO1045" s="17">
        <v>0.133617288430535</v>
      </c>
      <c r="BP1045" s="17">
        <v>0.168070420378402</v>
      </c>
      <c r="BQ1045" s="17">
        <v>9.6763829455618497E-2</v>
      </c>
      <c r="BR1045" s="17">
        <v>0.18650925984844599</v>
      </c>
      <c r="BS1045" s="17">
        <v>0.12134081667416299</v>
      </c>
      <c r="BT1045" s="17">
        <v>0.100117106406121</v>
      </c>
      <c r="BU1045" s="17"/>
      <c r="BV1045" s="17">
        <v>0.12416502710805399</v>
      </c>
      <c r="BW1045" s="17">
        <v>0.15625045626676601</v>
      </c>
      <c r="BX1045" s="17"/>
      <c r="BY1045" s="17">
        <v>0.159256585951708</v>
      </c>
      <c r="BZ1045" s="17"/>
      <c r="CA1045" s="17">
        <v>0.143025719712851</v>
      </c>
      <c r="CB1045" s="17"/>
      <c r="CC1045" s="17">
        <v>0.11296094537788701</v>
      </c>
    </row>
    <row r="1046" spans="2:81" x14ac:dyDescent="0.3">
      <c r="B1046" t="s">
        <v>92</v>
      </c>
      <c r="C1046" s="17">
        <v>0.13680980300794501</v>
      </c>
      <c r="D1046" s="17">
        <v>9.73562939392182E-2</v>
      </c>
      <c r="E1046" s="17">
        <v>0.17547692510056601</v>
      </c>
      <c r="F1046" s="17"/>
      <c r="G1046" s="17">
        <v>0.15053552453399699</v>
      </c>
      <c r="H1046" s="17">
        <v>0.14375931410983001</v>
      </c>
      <c r="I1046" s="17">
        <v>0.131498796363097</v>
      </c>
      <c r="J1046" s="17">
        <v>0.15538525318937499</v>
      </c>
      <c r="K1046" s="17">
        <v>0.108194395300045</v>
      </c>
      <c r="L1046" s="17">
        <v>0.130599284878641</v>
      </c>
      <c r="M1046" s="17"/>
      <c r="N1046" s="17">
        <v>8.8931552526161695E-2</v>
      </c>
      <c r="O1046" s="17">
        <v>0.154383971762109</v>
      </c>
      <c r="P1046" s="17">
        <v>0.14302503489565099</v>
      </c>
      <c r="Q1046" s="17">
        <v>0.17013919195712199</v>
      </c>
      <c r="R1046" s="17"/>
      <c r="S1046" s="17">
        <v>9.1557525098889606E-2</v>
      </c>
      <c r="T1046" s="17">
        <v>9.7362605049184203E-2</v>
      </c>
      <c r="U1046" s="17">
        <v>0.122809372007309</v>
      </c>
      <c r="V1046" s="17">
        <v>0.126485380337896</v>
      </c>
      <c r="W1046" s="17">
        <v>0.14367365505121699</v>
      </c>
      <c r="X1046" s="17">
        <v>0.118552725300686</v>
      </c>
      <c r="Y1046" s="17">
        <v>0.17324693725172999</v>
      </c>
      <c r="Z1046" s="17">
        <v>0.18812623390239799</v>
      </c>
      <c r="AA1046" s="17">
        <v>0.19578460271508599</v>
      </c>
      <c r="AB1046" s="17">
        <v>0.186810820484134</v>
      </c>
      <c r="AC1046" s="17">
        <v>0.128702911720599</v>
      </c>
      <c r="AD1046" s="17">
        <v>0.11476930584456201</v>
      </c>
      <c r="AE1046" s="17"/>
      <c r="AF1046" s="17">
        <v>0</v>
      </c>
      <c r="AG1046" s="17">
        <v>0.16331190903818699</v>
      </c>
      <c r="AH1046" s="17">
        <v>0.18573295022028999</v>
      </c>
      <c r="AI1046" s="17">
        <v>0.19766990085900099</v>
      </c>
      <c r="AJ1046" s="17">
        <v>0.14661449859621001</v>
      </c>
      <c r="AK1046" s="17">
        <v>0.146349716677592</v>
      </c>
      <c r="AL1046" s="17">
        <v>0.158782655446288</v>
      </c>
      <c r="AM1046" s="17">
        <v>0.120428789030568</v>
      </c>
      <c r="AN1046" s="17">
        <v>8.3040128626723095E-2</v>
      </c>
      <c r="AO1046" s="17">
        <v>4.0152315681712403E-2</v>
      </c>
      <c r="AP1046" s="17">
        <v>0.10644099057633399</v>
      </c>
      <c r="AQ1046" s="17">
        <v>8.9367967420505595E-2</v>
      </c>
      <c r="AR1046" s="17">
        <v>9.8903654028504401E-2</v>
      </c>
      <c r="AS1046" s="17">
        <v>9.6359723703061201E-2</v>
      </c>
      <c r="AT1046" s="17">
        <v>0.15732733546296099</v>
      </c>
      <c r="AU1046" s="17">
        <v>0.102539975125665</v>
      </c>
      <c r="AV1046" s="17"/>
      <c r="AW1046" s="17">
        <v>0.12632127466065701</v>
      </c>
      <c r="AX1046" s="17">
        <v>0.15241582913683399</v>
      </c>
      <c r="AY1046" s="17"/>
      <c r="AZ1046" s="17">
        <v>0.17326081074767699</v>
      </c>
      <c r="BA1046" s="17">
        <v>0.128469935634419</v>
      </c>
      <c r="BB1046" s="17"/>
      <c r="BC1046" s="17">
        <v>0.137612379822658</v>
      </c>
      <c r="BD1046" s="17">
        <v>0.138751731773328</v>
      </c>
      <c r="BE1046" s="17"/>
      <c r="BF1046" s="17">
        <v>0.114207867929177</v>
      </c>
      <c r="BG1046" s="17">
        <v>0.13868020273255899</v>
      </c>
      <c r="BH1046" s="17"/>
      <c r="BI1046" s="17">
        <v>9.7762191346509195E-2</v>
      </c>
      <c r="BJ1046" s="17">
        <v>0.100075146037019</v>
      </c>
      <c r="BK1046" s="17">
        <v>0.15746699984697701</v>
      </c>
      <c r="BL1046" s="17">
        <v>0.15510968729105601</v>
      </c>
      <c r="BM1046" s="17">
        <v>0.22532034841728901</v>
      </c>
      <c r="BN1046" s="17"/>
      <c r="BO1046" s="17">
        <v>0.102942530746476</v>
      </c>
      <c r="BP1046" s="17">
        <v>0.133203015682995</v>
      </c>
      <c r="BQ1046" s="17">
        <v>0.14944952459354799</v>
      </c>
      <c r="BR1046" s="17">
        <v>0.116236593589785</v>
      </c>
      <c r="BS1046" s="17">
        <v>0.24695794248032299</v>
      </c>
      <c r="BT1046" s="17">
        <v>0.20453653454010901</v>
      </c>
      <c r="BU1046" s="17"/>
      <c r="BV1046" s="17">
        <v>0.10282465974598499</v>
      </c>
      <c r="BW1046" s="17">
        <v>9.4467618229449504E-2</v>
      </c>
      <c r="BX1046" s="17"/>
      <c r="BY1046" s="17">
        <v>8.9610634283951801E-2</v>
      </c>
      <c r="BZ1046" s="17"/>
      <c r="CA1046" s="17">
        <v>9.9418910864260607E-2</v>
      </c>
      <c r="CB1046" s="17"/>
      <c r="CC1046" s="17">
        <v>8.79800454724919E-2</v>
      </c>
    </row>
    <row r="1047" spans="2:81" x14ac:dyDescent="0.3">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c r="BP1047" s="17"/>
      <c r="BQ1047" s="17"/>
      <c r="BR1047" s="17"/>
      <c r="BS1047" s="17"/>
      <c r="BT1047" s="17"/>
      <c r="BU1047" s="17"/>
      <c r="BV1047" s="17"/>
      <c r="BW1047" s="17"/>
      <c r="BX1047" s="17"/>
      <c r="BY1047" s="17"/>
      <c r="BZ1047" s="17"/>
      <c r="CA1047" s="17"/>
      <c r="CB1047" s="17"/>
      <c r="CC1047" s="17"/>
    </row>
    <row r="1048" spans="2:81" x14ac:dyDescent="0.3">
      <c r="B1048" s="6" t="s">
        <v>416</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c r="BP1048" s="17"/>
      <c r="BQ1048" s="17"/>
      <c r="BR1048" s="17"/>
      <c r="BS1048" s="17"/>
      <c r="BT1048" s="17"/>
      <c r="BU1048" s="17"/>
      <c r="BV1048" s="17"/>
      <c r="BW1048" s="17"/>
      <c r="BX1048" s="17"/>
      <c r="BY1048" s="17"/>
      <c r="BZ1048" s="17"/>
      <c r="CA1048" s="17"/>
      <c r="CB1048" s="17"/>
      <c r="CC1048" s="17"/>
    </row>
    <row r="1049" spans="2:81" x14ac:dyDescent="0.3">
      <c r="B1049" s="24" t="s">
        <v>94</v>
      </c>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c r="BQ1049" s="17"/>
      <c r="BR1049" s="17"/>
      <c r="BS1049" s="17"/>
      <c r="BT1049" s="17"/>
      <c r="BU1049" s="17"/>
      <c r="BV1049" s="17"/>
      <c r="BW1049" s="17"/>
      <c r="BX1049" s="17"/>
      <c r="BY1049" s="17"/>
      <c r="BZ1049" s="17"/>
      <c r="CA1049" s="17"/>
      <c r="CB1049" s="17"/>
      <c r="CC1049" s="17"/>
    </row>
    <row r="1050" spans="2:81" x14ac:dyDescent="0.3">
      <c r="B1050" t="s">
        <v>413</v>
      </c>
      <c r="C1050" s="17">
        <v>0.216834930679382</v>
      </c>
      <c r="D1050" s="17">
        <v>0.237510934190096</v>
      </c>
      <c r="E1050" s="17">
        <v>0.19750181211401099</v>
      </c>
      <c r="F1050" s="17"/>
      <c r="G1050" s="17">
        <v>0.170480587710648</v>
      </c>
      <c r="H1050" s="17">
        <v>0.18335076563689101</v>
      </c>
      <c r="I1050" s="17">
        <v>0.22832711152198901</v>
      </c>
      <c r="J1050" s="17">
        <v>0.22234943960506601</v>
      </c>
      <c r="K1050" s="17">
        <v>0.24129706059235601</v>
      </c>
      <c r="L1050" s="17">
        <v>0.24482047460780401</v>
      </c>
      <c r="M1050" s="17"/>
      <c r="N1050" s="17">
        <v>0.24059511850282</v>
      </c>
      <c r="O1050" s="17">
        <v>0.19367540839278999</v>
      </c>
      <c r="P1050" s="17">
        <v>0.266418993058888</v>
      </c>
      <c r="Q1050" s="17">
        <v>0.17334714298634299</v>
      </c>
      <c r="R1050" s="17"/>
      <c r="S1050" s="17">
        <v>0.185061580116442</v>
      </c>
      <c r="T1050" s="17">
        <v>0.25729413465086898</v>
      </c>
      <c r="U1050" s="17">
        <v>0.19220902812645599</v>
      </c>
      <c r="V1050" s="17">
        <v>0.26781430921522298</v>
      </c>
      <c r="W1050" s="17">
        <v>0.19060371552159699</v>
      </c>
      <c r="X1050" s="17">
        <v>0.18754062304571401</v>
      </c>
      <c r="Y1050" s="17">
        <v>0.22590648278664699</v>
      </c>
      <c r="Z1050" s="17">
        <v>0.25320612351484501</v>
      </c>
      <c r="AA1050" s="17">
        <v>0.18814586732799199</v>
      </c>
      <c r="AB1050" s="17">
        <v>0.202521983674219</v>
      </c>
      <c r="AC1050" s="17">
        <v>0.26883047336426702</v>
      </c>
      <c r="AD1050" s="17">
        <v>0.240859456817831</v>
      </c>
      <c r="AE1050" s="17"/>
      <c r="AF1050" s="17">
        <v>0.104423181261926</v>
      </c>
      <c r="AG1050" s="17">
        <v>0.100024850089985</v>
      </c>
      <c r="AH1050" s="17">
        <v>0.13197356438883801</v>
      </c>
      <c r="AI1050" s="17">
        <v>0.16222394166659501</v>
      </c>
      <c r="AJ1050" s="17">
        <v>0.188540473643905</v>
      </c>
      <c r="AK1050" s="17">
        <v>0.24161024425895899</v>
      </c>
      <c r="AL1050" s="17">
        <v>0.233900628813561</v>
      </c>
      <c r="AM1050" s="17">
        <v>0.23270362298679501</v>
      </c>
      <c r="AN1050" s="17">
        <v>0.27674645166969197</v>
      </c>
      <c r="AO1050" s="17">
        <v>0.27513830786663002</v>
      </c>
      <c r="AP1050" s="17">
        <v>0.27666829515227298</v>
      </c>
      <c r="AQ1050" s="17">
        <v>0.19480018943747501</v>
      </c>
      <c r="AR1050" s="17">
        <v>0.23664672715430601</v>
      </c>
      <c r="AS1050" s="17">
        <v>0.247896224341593</v>
      </c>
      <c r="AT1050" s="17">
        <v>0.31802433335618502</v>
      </c>
      <c r="AU1050" s="17">
        <v>0.194526274909641</v>
      </c>
      <c r="AV1050" s="17"/>
      <c r="AW1050" s="17">
        <v>0.21680532261711</v>
      </c>
      <c r="AX1050" s="17">
        <v>0.21845424696956001</v>
      </c>
      <c r="AY1050" s="17"/>
      <c r="AZ1050" s="17">
        <v>0.16785064170084499</v>
      </c>
      <c r="BA1050" s="17">
        <v>0.22774474440193901</v>
      </c>
      <c r="BB1050" s="17"/>
      <c r="BC1050" s="17">
        <v>0.15256480181106399</v>
      </c>
      <c r="BD1050" s="17">
        <v>0.26016299766309697</v>
      </c>
      <c r="BE1050" s="17"/>
      <c r="BF1050" s="17">
        <v>0.15459351911885999</v>
      </c>
      <c r="BG1050" s="17">
        <v>0.22183650646110301</v>
      </c>
      <c r="BH1050" s="17"/>
      <c r="BI1050" s="17">
        <v>0.29713766742886599</v>
      </c>
      <c r="BJ1050" s="17">
        <v>0.16937582729280601</v>
      </c>
      <c r="BK1050" s="17">
        <v>0.20174725919480499</v>
      </c>
      <c r="BL1050" s="17">
        <v>0.30863317017860298</v>
      </c>
      <c r="BM1050" s="17">
        <v>0.253246394340085</v>
      </c>
      <c r="BN1050" s="17"/>
      <c r="BO1050" s="17">
        <v>0.15619871563881799</v>
      </c>
      <c r="BP1050" s="17">
        <v>0.301595536658673</v>
      </c>
      <c r="BQ1050" s="17">
        <v>0.178592319712742</v>
      </c>
      <c r="BR1050" s="17">
        <v>0.29176382849879601</v>
      </c>
      <c r="BS1050" s="17">
        <v>0.174729612992505</v>
      </c>
      <c r="BT1050" s="17">
        <v>0.149362461481964</v>
      </c>
      <c r="BU1050" s="17"/>
      <c r="BV1050" s="17">
        <v>0.15525261819920699</v>
      </c>
      <c r="BW1050" s="17">
        <v>0.19557055975252799</v>
      </c>
      <c r="BX1050" s="17"/>
      <c r="BY1050" s="17">
        <v>0.19950795201212301</v>
      </c>
      <c r="BZ1050" s="17"/>
      <c r="CA1050" s="17">
        <v>0.14703435060860201</v>
      </c>
      <c r="CB1050" s="17"/>
      <c r="CC1050" s="17">
        <v>0.13061336333394699</v>
      </c>
    </row>
    <row r="1051" spans="2:81" x14ac:dyDescent="0.3">
      <c r="B1051" t="s">
        <v>414</v>
      </c>
      <c r="C1051" s="17">
        <v>0.32998606855481699</v>
      </c>
      <c r="D1051" s="17">
        <v>0.33644767204207598</v>
      </c>
      <c r="E1051" s="17">
        <v>0.32206965958757799</v>
      </c>
      <c r="F1051" s="17"/>
      <c r="G1051" s="17">
        <v>0.39147345263934502</v>
      </c>
      <c r="H1051" s="17">
        <v>0.39161643902876397</v>
      </c>
      <c r="I1051" s="17">
        <v>0.35761389636589602</v>
      </c>
      <c r="J1051" s="17">
        <v>0.30413600998418</v>
      </c>
      <c r="K1051" s="17">
        <v>0.31115848298325099</v>
      </c>
      <c r="L1051" s="17">
        <v>0.25003549455064999</v>
      </c>
      <c r="M1051" s="17"/>
      <c r="N1051" s="17">
        <v>0.322320749539726</v>
      </c>
      <c r="O1051" s="17">
        <v>0.30586180503118299</v>
      </c>
      <c r="P1051" s="17">
        <v>0.32575722545536701</v>
      </c>
      <c r="Q1051" s="17">
        <v>0.36587969095362</v>
      </c>
      <c r="R1051" s="17"/>
      <c r="S1051" s="17">
        <v>0.346221027733978</v>
      </c>
      <c r="T1051" s="17">
        <v>0.33110872330456798</v>
      </c>
      <c r="U1051" s="17">
        <v>0.33098656881691102</v>
      </c>
      <c r="V1051" s="17">
        <v>0.31168288619519902</v>
      </c>
      <c r="W1051" s="17">
        <v>0.30746794630727903</v>
      </c>
      <c r="X1051" s="17">
        <v>0.34021796383378</v>
      </c>
      <c r="Y1051" s="17">
        <v>0.31491011570109601</v>
      </c>
      <c r="Z1051" s="17">
        <v>0.42029037166015898</v>
      </c>
      <c r="AA1051" s="17">
        <v>0.31330450428821999</v>
      </c>
      <c r="AB1051" s="17">
        <v>0.36765135846779101</v>
      </c>
      <c r="AC1051" s="17">
        <v>0.31462796584762298</v>
      </c>
      <c r="AD1051" s="17">
        <v>0.21674429377275101</v>
      </c>
      <c r="AE1051" s="17"/>
      <c r="AF1051" s="17">
        <v>0.39660093836562599</v>
      </c>
      <c r="AG1051" s="17">
        <v>0.43293073697095302</v>
      </c>
      <c r="AH1051" s="17">
        <v>0.41511820785652398</v>
      </c>
      <c r="AI1051" s="17">
        <v>0.37632382164572697</v>
      </c>
      <c r="AJ1051" s="17">
        <v>0.34014467213563498</v>
      </c>
      <c r="AK1051" s="17">
        <v>0.32633157518719702</v>
      </c>
      <c r="AL1051" s="17">
        <v>0.340192431651616</v>
      </c>
      <c r="AM1051" s="17">
        <v>0.35556579445129799</v>
      </c>
      <c r="AN1051" s="17">
        <v>0.26159289178246398</v>
      </c>
      <c r="AO1051" s="17">
        <v>0.36594596481900599</v>
      </c>
      <c r="AP1051" s="17">
        <v>0.27579130609316299</v>
      </c>
      <c r="AQ1051" s="17">
        <v>0.31524605572089198</v>
      </c>
      <c r="AR1051" s="17">
        <v>0.37126754979696402</v>
      </c>
      <c r="AS1051" s="17">
        <v>0.205670703006989</v>
      </c>
      <c r="AT1051" s="17">
        <v>0.21218463711176799</v>
      </c>
      <c r="AU1051" s="17">
        <v>0.36167771999056902</v>
      </c>
      <c r="AV1051" s="17"/>
      <c r="AW1051" s="17">
        <v>0.34520794296180601</v>
      </c>
      <c r="AX1051" s="17">
        <v>0.30902426088315299</v>
      </c>
      <c r="AY1051" s="17"/>
      <c r="AZ1051" s="17">
        <v>0.39605688417129797</v>
      </c>
      <c r="BA1051" s="17">
        <v>0.31527073214993301</v>
      </c>
      <c r="BB1051" s="17"/>
      <c r="BC1051" s="17">
        <v>0.429093967654611</v>
      </c>
      <c r="BD1051" s="17">
        <v>0.26057970692093502</v>
      </c>
      <c r="BE1051" s="17"/>
      <c r="BF1051" s="17">
        <v>0.418132116789388</v>
      </c>
      <c r="BG1051" s="17">
        <v>0.32290285612356101</v>
      </c>
      <c r="BH1051" s="17"/>
      <c r="BI1051" s="17">
        <v>0.22357029120820299</v>
      </c>
      <c r="BJ1051" s="17">
        <v>0.400332989224854</v>
      </c>
      <c r="BK1051" s="17">
        <v>0.35794072700116297</v>
      </c>
      <c r="BL1051" s="17">
        <v>0.26478147626297599</v>
      </c>
      <c r="BM1051" s="17">
        <v>0.364231927931502</v>
      </c>
      <c r="BN1051" s="17"/>
      <c r="BO1051" s="17">
        <v>0.41568046929256802</v>
      </c>
      <c r="BP1051" s="17">
        <v>0.23588196303917799</v>
      </c>
      <c r="BQ1051" s="17">
        <v>0.335272475599599</v>
      </c>
      <c r="BR1051" s="17">
        <v>0.30948703148768603</v>
      </c>
      <c r="BS1051" s="17">
        <v>0.43079290166135797</v>
      </c>
      <c r="BT1051" s="17">
        <v>0.29086635301216102</v>
      </c>
      <c r="BU1051" s="17"/>
      <c r="BV1051" s="17">
        <v>0.39963025319624901</v>
      </c>
      <c r="BW1051" s="17">
        <v>0.40163637446379602</v>
      </c>
      <c r="BX1051" s="17"/>
      <c r="BY1051" s="17">
        <v>0.39092710107906797</v>
      </c>
      <c r="BZ1051" s="17"/>
      <c r="CA1051" s="17">
        <v>0.439594389488982</v>
      </c>
      <c r="CB1051" s="17"/>
      <c r="CC1051" s="17">
        <v>0.41046361107328699</v>
      </c>
    </row>
    <row r="1052" spans="2:81" x14ac:dyDescent="0.3">
      <c r="B1052" t="s">
        <v>415</v>
      </c>
      <c r="C1052" s="17">
        <v>0.23433261125749799</v>
      </c>
      <c r="D1052" s="17">
        <v>0.26519207230334402</v>
      </c>
      <c r="E1052" s="17">
        <v>0.20512522616271001</v>
      </c>
      <c r="F1052" s="17"/>
      <c r="G1052" s="17">
        <v>0.226235250997009</v>
      </c>
      <c r="H1052" s="17">
        <v>0.26392748214193601</v>
      </c>
      <c r="I1052" s="17">
        <v>0.213888125392967</v>
      </c>
      <c r="J1052" s="17">
        <v>0.21025489959669399</v>
      </c>
      <c r="K1052" s="17">
        <v>0.20718127043599799</v>
      </c>
      <c r="L1052" s="17">
        <v>0.269946737745488</v>
      </c>
      <c r="M1052" s="17"/>
      <c r="N1052" s="17">
        <v>0.27481949709975201</v>
      </c>
      <c r="O1052" s="17">
        <v>0.25960773524390501</v>
      </c>
      <c r="P1052" s="17">
        <v>0.183000383381726</v>
      </c>
      <c r="Q1052" s="17">
        <v>0.209589423983674</v>
      </c>
      <c r="R1052" s="17"/>
      <c r="S1052" s="17">
        <v>0.25933295793885702</v>
      </c>
      <c r="T1052" s="17">
        <v>0.23369267748109099</v>
      </c>
      <c r="U1052" s="17">
        <v>0.21950805271314999</v>
      </c>
      <c r="V1052" s="17">
        <v>0.22657942058552</v>
      </c>
      <c r="W1052" s="17">
        <v>0.225920766501263</v>
      </c>
      <c r="X1052" s="17">
        <v>0.20164672188329699</v>
      </c>
      <c r="Y1052" s="17">
        <v>0.28900921581640998</v>
      </c>
      <c r="Z1052" s="17">
        <v>0.23086983757728799</v>
      </c>
      <c r="AA1052" s="17">
        <v>0.25797674662675402</v>
      </c>
      <c r="AB1052" s="17">
        <v>0.19498323643478299</v>
      </c>
      <c r="AC1052" s="17">
        <v>0.19115537931987001</v>
      </c>
      <c r="AD1052" s="17">
        <v>0.26291300926650002</v>
      </c>
      <c r="AE1052" s="17"/>
      <c r="AF1052" s="17">
        <v>0.204767057181412</v>
      </c>
      <c r="AG1052" s="17">
        <v>0.162472950176097</v>
      </c>
      <c r="AH1052" s="17">
        <v>0.18036784234692699</v>
      </c>
      <c r="AI1052" s="17">
        <v>0.233677092355493</v>
      </c>
      <c r="AJ1052" s="17">
        <v>0.262818913776458</v>
      </c>
      <c r="AK1052" s="17">
        <v>0.22715114266132799</v>
      </c>
      <c r="AL1052" s="17">
        <v>0.23549909207539199</v>
      </c>
      <c r="AM1052" s="17">
        <v>0.18137895898264</v>
      </c>
      <c r="AN1052" s="17">
        <v>0.24644207154887299</v>
      </c>
      <c r="AO1052" s="17">
        <v>0.205113900133679</v>
      </c>
      <c r="AP1052" s="17">
        <v>0.220126017535829</v>
      </c>
      <c r="AQ1052" s="17">
        <v>0.31172256567589501</v>
      </c>
      <c r="AR1052" s="17">
        <v>0.26805342561064399</v>
      </c>
      <c r="AS1052" s="17">
        <v>0.39018776326383098</v>
      </c>
      <c r="AT1052" s="17">
        <v>0.29520896056819701</v>
      </c>
      <c r="AU1052" s="17">
        <v>0.30664552144340101</v>
      </c>
      <c r="AV1052" s="17"/>
      <c r="AW1052" s="17">
        <v>0.23567301208382099</v>
      </c>
      <c r="AX1052" s="17">
        <v>0.229206579491881</v>
      </c>
      <c r="AY1052" s="17"/>
      <c r="AZ1052" s="17">
        <v>0.22166246531480099</v>
      </c>
      <c r="BA1052" s="17">
        <v>0.23715451466683399</v>
      </c>
      <c r="BB1052" s="17"/>
      <c r="BC1052" s="17">
        <v>0.21480285739930199</v>
      </c>
      <c r="BD1052" s="17">
        <v>0.25050206171278899</v>
      </c>
      <c r="BE1052" s="17"/>
      <c r="BF1052" s="17">
        <v>0.200083489019864</v>
      </c>
      <c r="BG1052" s="17">
        <v>0.237084791454477</v>
      </c>
      <c r="BH1052" s="17"/>
      <c r="BI1052" s="17">
        <v>0.28188979446088402</v>
      </c>
      <c r="BJ1052" s="17">
        <v>0.244686144926411</v>
      </c>
      <c r="BK1052" s="17">
        <v>0.21747641695032199</v>
      </c>
      <c r="BL1052" s="17">
        <v>0.23834883408329599</v>
      </c>
      <c r="BM1052" s="17">
        <v>0.17852258310469599</v>
      </c>
      <c r="BN1052" s="17"/>
      <c r="BO1052" s="17">
        <v>0.259296503246566</v>
      </c>
      <c r="BP1052" s="17">
        <v>0.30166801611522598</v>
      </c>
      <c r="BQ1052" s="17">
        <v>0.26547719225602201</v>
      </c>
      <c r="BR1052" s="17">
        <v>0.220226562014295</v>
      </c>
      <c r="BS1052" s="17">
        <v>0.18181303632908599</v>
      </c>
      <c r="BT1052" s="17">
        <v>0.123793985919032</v>
      </c>
      <c r="BU1052" s="17"/>
      <c r="BV1052" s="17">
        <v>0.27311544581538399</v>
      </c>
      <c r="BW1052" s="17">
        <v>0.191957482065993</v>
      </c>
      <c r="BX1052" s="17"/>
      <c r="BY1052" s="17">
        <v>0.31645245340172401</v>
      </c>
      <c r="BZ1052" s="17"/>
      <c r="CA1052" s="17">
        <v>0.26117500170359398</v>
      </c>
      <c r="CB1052" s="17"/>
      <c r="CC1052" s="17">
        <v>0.282244614039033</v>
      </c>
    </row>
    <row r="1053" spans="2:81" x14ac:dyDescent="0.3">
      <c r="B1053" t="s">
        <v>92</v>
      </c>
      <c r="C1053" s="17">
        <v>0.21884638950830301</v>
      </c>
      <c r="D1053" s="17">
        <v>0.160849321464483</v>
      </c>
      <c r="E1053" s="17">
        <v>0.27530330213570098</v>
      </c>
      <c r="F1053" s="17"/>
      <c r="G1053" s="17">
        <v>0.211810708652999</v>
      </c>
      <c r="H1053" s="17">
        <v>0.16110531319240901</v>
      </c>
      <c r="I1053" s="17">
        <v>0.20017086671914699</v>
      </c>
      <c r="J1053" s="17">
        <v>0.26325965081406</v>
      </c>
      <c r="K1053" s="17">
        <v>0.24036318598839501</v>
      </c>
      <c r="L1053" s="17">
        <v>0.235197293096057</v>
      </c>
      <c r="M1053" s="17"/>
      <c r="N1053" s="17">
        <v>0.16226463485770301</v>
      </c>
      <c r="O1053" s="17">
        <v>0.24085505133212101</v>
      </c>
      <c r="P1053" s="17">
        <v>0.224823398104019</v>
      </c>
      <c r="Q1053" s="17">
        <v>0.25118374207636301</v>
      </c>
      <c r="R1053" s="17"/>
      <c r="S1053" s="17">
        <v>0.209384434210723</v>
      </c>
      <c r="T1053" s="17">
        <v>0.177904464563472</v>
      </c>
      <c r="U1053" s="17">
        <v>0.25729635034348203</v>
      </c>
      <c r="V1053" s="17">
        <v>0.19392338400405801</v>
      </c>
      <c r="W1053" s="17">
        <v>0.27600757166986001</v>
      </c>
      <c r="X1053" s="17">
        <v>0.27059469123720797</v>
      </c>
      <c r="Y1053" s="17">
        <v>0.170174185695847</v>
      </c>
      <c r="Z1053" s="17">
        <v>9.5633667247708401E-2</v>
      </c>
      <c r="AA1053" s="17">
        <v>0.24057288175703401</v>
      </c>
      <c r="AB1053" s="17">
        <v>0.23484342142320699</v>
      </c>
      <c r="AC1053" s="17">
        <v>0.22538618146824099</v>
      </c>
      <c r="AD1053" s="17">
        <v>0.27948324014291698</v>
      </c>
      <c r="AE1053" s="17"/>
      <c r="AF1053" s="17">
        <v>0.29420882319103703</v>
      </c>
      <c r="AG1053" s="17">
        <v>0.30457146276296398</v>
      </c>
      <c r="AH1053" s="17">
        <v>0.27254038540771203</v>
      </c>
      <c r="AI1053" s="17">
        <v>0.22777514433218499</v>
      </c>
      <c r="AJ1053" s="17">
        <v>0.20849594044400199</v>
      </c>
      <c r="AK1053" s="17">
        <v>0.20490703789251599</v>
      </c>
      <c r="AL1053" s="17">
        <v>0.19040784745943001</v>
      </c>
      <c r="AM1053" s="17">
        <v>0.230351623579266</v>
      </c>
      <c r="AN1053" s="17">
        <v>0.21521858499897101</v>
      </c>
      <c r="AO1053" s="17">
        <v>0.153801827180686</v>
      </c>
      <c r="AP1053" s="17">
        <v>0.227414381218735</v>
      </c>
      <c r="AQ1053" s="17">
        <v>0.17823118916573799</v>
      </c>
      <c r="AR1053" s="17">
        <v>0.124032297438086</v>
      </c>
      <c r="AS1053" s="17">
        <v>0.15624530938758799</v>
      </c>
      <c r="AT1053" s="17">
        <v>0.17458206896385101</v>
      </c>
      <c r="AU1053" s="17">
        <v>0.13715048365638999</v>
      </c>
      <c r="AV1053" s="17"/>
      <c r="AW1053" s="17">
        <v>0.202313722337263</v>
      </c>
      <c r="AX1053" s="17">
        <v>0.243314912655405</v>
      </c>
      <c r="AY1053" s="17"/>
      <c r="AZ1053" s="17">
        <v>0.21443000881305599</v>
      </c>
      <c r="BA1053" s="17">
        <v>0.219830008781294</v>
      </c>
      <c r="BB1053" s="17"/>
      <c r="BC1053" s="17">
        <v>0.20353837313502199</v>
      </c>
      <c r="BD1053" s="17">
        <v>0.22875523370317999</v>
      </c>
      <c r="BE1053" s="17"/>
      <c r="BF1053" s="17">
        <v>0.22719087507188801</v>
      </c>
      <c r="BG1053" s="17">
        <v>0.21817584596085901</v>
      </c>
      <c r="BH1053" s="17"/>
      <c r="BI1053" s="17">
        <v>0.197402246902047</v>
      </c>
      <c r="BJ1053" s="17">
        <v>0.185605038555929</v>
      </c>
      <c r="BK1053" s="17">
        <v>0.22283559685371099</v>
      </c>
      <c r="BL1053" s="17">
        <v>0.18823651947512501</v>
      </c>
      <c r="BM1053" s="17">
        <v>0.20399909462371699</v>
      </c>
      <c r="BN1053" s="17"/>
      <c r="BO1053" s="17">
        <v>0.16882431182204699</v>
      </c>
      <c r="BP1053" s="17">
        <v>0.160854484186923</v>
      </c>
      <c r="BQ1053" s="17">
        <v>0.22065801243163599</v>
      </c>
      <c r="BR1053" s="17">
        <v>0.178522577999223</v>
      </c>
      <c r="BS1053" s="17">
        <v>0.212664449017052</v>
      </c>
      <c r="BT1053" s="17">
        <v>0.435977199586844</v>
      </c>
      <c r="BU1053" s="17"/>
      <c r="BV1053" s="17">
        <v>0.17200168278916</v>
      </c>
      <c r="BW1053" s="17">
        <v>0.21083558371768199</v>
      </c>
      <c r="BX1053" s="17"/>
      <c r="BY1053" s="17">
        <v>9.3112493507086294E-2</v>
      </c>
      <c r="BZ1053" s="17"/>
      <c r="CA1053" s="17">
        <v>0.15219625819882099</v>
      </c>
      <c r="CB1053" s="17"/>
      <c r="CC1053" s="17">
        <v>0.17667841155373301</v>
      </c>
    </row>
    <row r="1054" spans="2:81" x14ac:dyDescent="0.3">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c r="BS1054" s="17"/>
      <c r="BT1054" s="17"/>
      <c r="BU1054" s="17"/>
      <c r="BV1054" s="17"/>
      <c r="BW1054" s="17"/>
      <c r="BX1054" s="17"/>
      <c r="BY1054" s="17"/>
      <c r="BZ1054" s="17"/>
      <c r="CA1054" s="17"/>
      <c r="CB1054" s="17"/>
      <c r="CC1054" s="17"/>
    </row>
    <row r="1055" spans="2:81" x14ac:dyDescent="0.3">
      <c r="B1055" s="6" t="s">
        <v>429</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c r="BS1055" s="17"/>
      <c r="BT1055" s="17"/>
      <c r="BU1055" s="17"/>
      <c r="BV1055" s="17"/>
      <c r="BW1055" s="17"/>
      <c r="BX1055" s="17"/>
      <c r="BY1055" s="17"/>
      <c r="BZ1055" s="17"/>
      <c r="CA1055" s="17"/>
      <c r="CB1055" s="17"/>
      <c r="CC1055" s="17"/>
    </row>
    <row r="1056" spans="2:81" x14ac:dyDescent="0.3">
      <c r="B1056" s="24" t="s">
        <v>94</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c r="BS1056" s="17"/>
      <c r="BT1056" s="17"/>
      <c r="BU1056" s="17"/>
      <c r="BV1056" s="17"/>
      <c r="BW1056" s="17"/>
      <c r="BX1056" s="17"/>
      <c r="BY1056" s="17"/>
      <c r="BZ1056" s="17"/>
      <c r="CA1056" s="17"/>
      <c r="CB1056" s="17"/>
      <c r="CC1056" s="17"/>
    </row>
    <row r="1057" spans="2:81" x14ac:dyDescent="0.3">
      <c r="B1057" t="s">
        <v>423</v>
      </c>
      <c r="C1057" s="17">
        <v>0.116948169448455</v>
      </c>
      <c r="D1057" s="17">
        <v>0.127285218348928</v>
      </c>
      <c r="E1057" s="17">
        <v>0.106309808887239</v>
      </c>
      <c r="F1057" s="17"/>
      <c r="G1057" s="17">
        <v>0.171143016308653</v>
      </c>
      <c r="H1057" s="17">
        <v>0.15104257189011999</v>
      </c>
      <c r="I1057" s="17">
        <v>0.16803152605698901</v>
      </c>
      <c r="J1057" s="17">
        <v>8.9532746856834503E-2</v>
      </c>
      <c r="K1057" s="17">
        <v>8.9598385999906202E-2</v>
      </c>
      <c r="L1057" s="17">
        <v>5.2212775755109402E-2</v>
      </c>
      <c r="M1057" s="17"/>
      <c r="N1057" s="17">
        <v>0.111215419129313</v>
      </c>
      <c r="O1057" s="17">
        <v>0.11374603010392199</v>
      </c>
      <c r="P1057" s="17">
        <v>0.103710728276924</v>
      </c>
      <c r="Q1057" s="17">
        <v>0.13905442992799999</v>
      </c>
      <c r="R1057" s="17"/>
      <c r="S1057" s="17">
        <v>0.155421481622177</v>
      </c>
      <c r="T1057" s="17">
        <v>7.85038996193443E-2</v>
      </c>
      <c r="U1057" s="17">
        <v>7.7569639194556797E-2</v>
      </c>
      <c r="V1057" s="17">
        <v>0.10432566645742899</v>
      </c>
      <c r="W1057" s="17">
        <v>0.141336282104817</v>
      </c>
      <c r="X1057" s="17">
        <v>0.132703607643781</v>
      </c>
      <c r="Y1057" s="17">
        <v>0.13272811816378499</v>
      </c>
      <c r="Z1057" s="17">
        <v>9.2673038710167105E-2</v>
      </c>
      <c r="AA1057" s="17">
        <v>8.3111580554290104E-2</v>
      </c>
      <c r="AB1057" s="17">
        <v>0.16397160967472901</v>
      </c>
      <c r="AC1057" s="17">
        <v>0.108830797387023</v>
      </c>
      <c r="AD1057" s="17">
        <v>0.129649565322978</v>
      </c>
      <c r="AE1057" s="17"/>
      <c r="AF1057" s="17">
        <v>9.0171405220908898E-2</v>
      </c>
      <c r="AG1057" s="17">
        <v>0.166851880349526</v>
      </c>
      <c r="AH1057" s="17">
        <v>0.124473082359207</v>
      </c>
      <c r="AI1057" s="17">
        <v>0.116131011018418</v>
      </c>
      <c r="AJ1057" s="17">
        <v>0.125918491306582</v>
      </c>
      <c r="AK1057" s="17">
        <v>9.18754843510734E-2</v>
      </c>
      <c r="AL1057" s="17">
        <v>0.10516059789186299</v>
      </c>
      <c r="AM1057" s="17">
        <v>0.118079234107898</v>
      </c>
      <c r="AN1057" s="17">
        <v>3.6678613821536803E-2</v>
      </c>
      <c r="AO1057" s="17">
        <v>0.15195419430350901</v>
      </c>
      <c r="AP1057" s="17">
        <v>0.142449543169784</v>
      </c>
      <c r="AQ1057" s="17">
        <v>0.12528489193022699</v>
      </c>
      <c r="AR1057" s="17">
        <v>0.19233707558764199</v>
      </c>
      <c r="AS1057" s="17">
        <v>0.126520671384382</v>
      </c>
      <c r="AT1057" s="17">
        <v>0.10351784861318999</v>
      </c>
      <c r="AU1057" s="17">
        <v>0.12358071308838101</v>
      </c>
      <c r="AV1057" s="17"/>
      <c r="AW1057" s="17">
        <v>0.119620326649749</v>
      </c>
      <c r="AX1057" s="17">
        <v>0.113913859451603</v>
      </c>
      <c r="AY1057" s="17"/>
      <c r="AZ1057" s="17">
        <v>0.15466288658167099</v>
      </c>
      <c r="BA1057" s="17">
        <v>0.108548322332116</v>
      </c>
      <c r="BB1057" s="17"/>
      <c r="BC1057" s="17">
        <v>0.16013701467172101</v>
      </c>
      <c r="BD1057" s="17">
        <v>8.6909925645645605E-2</v>
      </c>
      <c r="BE1057" s="17"/>
      <c r="BF1057" s="17">
        <v>0.16099793774263199</v>
      </c>
      <c r="BG1057" s="17">
        <v>0.113408432016949</v>
      </c>
      <c r="BH1057" s="17"/>
      <c r="BI1057" s="17">
        <v>7.8591513435141799E-2</v>
      </c>
      <c r="BJ1057" s="17">
        <v>0.123435965569345</v>
      </c>
      <c r="BK1057" s="17">
        <v>0.117957009475503</v>
      </c>
      <c r="BL1057" s="17">
        <v>0.122877418934765</v>
      </c>
      <c r="BM1057" s="17">
        <v>0.18346846799463301</v>
      </c>
      <c r="BN1057" s="17"/>
      <c r="BO1057" s="17">
        <v>0.129232359264501</v>
      </c>
      <c r="BP1057" s="17">
        <v>0.10509359975048201</v>
      </c>
      <c r="BQ1057" s="17">
        <v>0.11579055308797701</v>
      </c>
      <c r="BR1057" s="17">
        <v>0.125110544795274</v>
      </c>
      <c r="BS1057" s="17">
        <v>0.16870951556517899</v>
      </c>
      <c r="BT1057" s="17">
        <v>6.0005080136768599E-2</v>
      </c>
      <c r="BU1057" s="17"/>
      <c r="BV1057" s="17">
        <v>0.113727249436808</v>
      </c>
      <c r="BW1057" s="17">
        <v>0.14144300773191101</v>
      </c>
      <c r="BX1057" s="17"/>
      <c r="BY1057" s="17">
        <v>0.143520005939199</v>
      </c>
      <c r="BZ1057" s="17"/>
      <c r="CA1057" s="17">
        <v>0.140963698792202</v>
      </c>
      <c r="CB1057" s="17"/>
      <c r="CC1057" s="17">
        <v>0.119539762163565</v>
      </c>
    </row>
    <row r="1058" spans="2:81" x14ac:dyDescent="0.3">
      <c r="B1058" t="s">
        <v>424</v>
      </c>
      <c r="C1058" s="17">
        <v>0.34655820139821703</v>
      </c>
      <c r="D1058" s="17">
        <v>0.35504552919573201</v>
      </c>
      <c r="E1058" s="17">
        <v>0.33670011508215097</v>
      </c>
      <c r="F1058" s="17"/>
      <c r="G1058" s="17">
        <v>0.37454702501863102</v>
      </c>
      <c r="H1058" s="17">
        <v>0.38013523343186101</v>
      </c>
      <c r="I1058" s="17">
        <v>0.34213349413754002</v>
      </c>
      <c r="J1058" s="17">
        <v>0.30662381743309503</v>
      </c>
      <c r="K1058" s="17">
        <v>0.32643765300372801</v>
      </c>
      <c r="L1058" s="17">
        <v>0.35000548954780802</v>
      </c>
      <c r="M1058" s="17"/>
      <c r="N1058" s="17">
        <v>0.37492923394350702</v>
      </c>
      <c r="O1058" s="17">
        <v>0.31935135875562298</v>
      </c>
      <c r="P1058" s="17">
        <v>0.34295207538883699</v>
      </c>
      <c r="Q1058" s="17">
        <v>0.346027541778897</v>
      </c>
      <c r="R1058" s="17"/>
      <c r="S1058" s="17">
        <v>0.40947436766267198</v>
      </c>
      <c r="T1058" s="17">
        <v>0.341481722648107</v>
      </c>
      <c r="U1058" s="17">
        <v>0.38438384462778402</v>
      </c>
      <c r="V1058" s="17">
        <v>0.32632284916566101</v>
      </c>
      <c r="W1058" s="17">
        <v>0.32330575783119397</v>
      </c>
      <c r="X1058" s="17">
        <v>0.29074499703326501</v>
      </c>
      <c r="Y1058" s="17">
        <v>0.28595343374786097</v>
      </c>
      <c r="Z1058" s="17">
        <v>0.38213504128187298</v>
      </c>
      <c r="AA1058" s="17">
        <v>0.36313988871911801</v>
      </c>
      <c r="AB1058" s="17">
        <v>0.35754949940359398</v>
      </c>
      <c r="AC1058" s="17">
        <v>0.33403517556193801</v>
      </c>
      <c r="AD1058" s="17">
        <v>0.29800260798974698</v>
      </c>
      <c r="AE1058" s="17"/>
      <c r="AF1058" s="17">
        <v>0.31209985281137598</v>
      </c>
      <c r="AG1058" s="17">
        <v>0.31598893576473502</v>
      </c>
      <c r="AH1058" s="17">
        <v>0.45038083291397202</v>
      </c>
      <c r="AI1058" s="17">
        <v>0.37591268236927</v>
      </c>
      <c r="AJ1058" s="17">
        <v>0.33154338194979999</v>
      </c>
      <c r="AK1058" s="17">
        <v>0.36875034638312099</v>
      </c>
      <c r="AL1058" s="17">
        <v>0.35638193444268501</v>
      </c>
      <c r="AM1058" s="17">
        <v>0.30540368698952097</v>
      </c>
      <c r="AN1058" s="17">
        <v>0.36079825458843301</v>
      </c>
      <c r="AO1058" s="17">
        <v>0.329486303875207</v>
      </c>
      <c r="AP1058" s="17">
        <v>0.29013430815439001</v>
      </c>
      <c r="AQ1058" s="17">
        <v>0.26911582789499899</v>
      </c>
      <c r="AR1058" s="17">
        <v>0.31320763449559602</v>
      </c>
      <c r="AS1058" s="17">
        <v>0.44046845381439698</v>
      </c>
      <c r="AT1058" s="17">
        <v>0.35193110348381801</v>
      </c>
      <c r="AU1058" s="17">
        <v>0.44362448844428198</v>
      </c>
      <c r="AV1058" s="17"/>
      <c r="AW1058" s="17">
        <v>0.37004593651253098</v>
      </c>
      <c r="AX1058" s="17">
        <v>0.31093601711786401</v>
      </c>
      <c r="AY1058" s="17"/>
      <c r="AZ1058" s="17">
        <v>0.39231994558854899</v>
      </c>
      <c r="BA1058" s="17">
        <v>0.336366115014059</v>
      </c>
      <c r="BB1058" s="17"/>
      <c r="BC1058" s="17">
        <v>0.40500716712155199</v>
      </c>
      <c r="BD1058" s="17">
        <v>0.3090580947121</v>
      </c>
      <c r="BE1058" s="17"/>
      <c r="BF1058" s="17">
        <v>0.37619600123283098</v>
      </c>
      <c r="BG1058" s="17">
        <v>0.34417657639711702</v>
      </c>
      <c r="BH1058" s="17"/>
      <c r="BI1058" s="17">
        <v>0.28881547800553697</v>
      </c>
      <c r="BJ1058" s="17">
        <v>0.40942887529483901</v>
      </c>
      <c r="BK1058" s="17">
        <v>0.39209021220872797</v>
      </c>
      <c r="BL1058" s="17">
        <v>0.24632011234498499</v>
      </c>
      <c r="BM1058" s="17">
        <v>0.41322183039565702</v>
      </c>
      <c r="BN1058" s="17"/>
      <c r="BO1058" s="17">
        <v>0.42093071087599798</v>
      </c>
      <c r="BP1058" s="17">
        <v>0.31127519075690602</v>
      </c>
      <c r="BQ1058" s="17">
        <v>0.39033463433137999</v>
      </c>
      <c r="BR1058" s="17">
        <v>0.29193901671307398</v>
      </c>
      <c r="BS1058" s="17">
        <v>0.41442809116059498</v>
      </c>
      <c r="BT1058" s="17">
        <v>0.29682547723594299</v>
      </c>
      <c r="BU1058" s="17"/>
      <c r="BV1058" s="17">
        <v>0.41967774806665897</v>
      </c>
      <c r="BW1058" s="17">
        <v>0.39041998868186301</v>
      </c>
      <c r="BX1058" s="17"/>
      <c r="BY1058" s="17">
        <v>0.38161731826442802</v>
      </c>
      <c r="BZ1058" s="17"/>
      <c r="CA1058" s="17">
        <v>0.42458648889563799</v>
      </c>
      <c r="CB1058" s="17"/>
      <c r="CC1058" s="17">
        <v>0.41930994920394798</v>
      </c>
    </row>
    <row r="1059" spans="2:81" x14ac:dyDescent="0.3">
      <c r="B1059" t="s">
        <v>425</v>
      </c>
      <c r="C1059" s="17">
        <v>0.35414412992515898</v>
      </c>
      <c r="D1059" s="17">
        <v>0.35344594829154302</v>
      </c>
      <c r="E1059" s="17">
        <v>0.35622266309435702</v>
      </c>
      <c r="F1059" s="17"/>
      <c r="G1059" s="17">
        <v>0.28331145030716898</v>
      </c>
      <c r="H1059" s="17">
        <v>0.30579018885958797</v>
      </c>
      <c r="I1059" s="17">
        <v>0.31349720659089497</v>
      </c>
      <c r="J1059" s="17">
        <v>0.376337343628109</v>
      </c>
      <c r="K1059" s="17">
        <v>0.37382411031676599</v>
      </c>
      <c r="L1059" s="17">
        <v>0.44248451950553203</v>
      </c>
      <c r="M1059" s="17"/>
      <c r="N1059" s="17">
        <v>0.35431777270222298</v>
      </c>
      <c r="O1059" s="17">
        <v>0.37183588188621503</v>
      </c>
      <c r="P1059" s="17">
        <v>0.36669313518357199</v>
      </c>
      <c r="Q1059" s="17">
        <v>0.32554470472138702</v>
      </c>
      <c r="R1059" s="17"/>
      <c r="S1059" s="17">
        <v>0.276567055159395</v>
      </c>
      <c r="T1059" s="17">
        <v>0.37772637966706601</v>
      </c>
      <c r="U1059" s="17">
        <v>0.34394741873611501</v>
      </c>
      <c r="V1059" s="17">
        <v>0.40594195215595602</v>
      </c>
      <c r="W1059" s="17">
        <v>0.36275268111922099</v>
      </c>
      <c r="X1059" s="17">
        <v>0.38305808351158599</v>
      </c>
      <c r="Y1059" s="17">
        <v>0.43499094715305497</v>
      </c>
      <c r="Z1059" s="17">
        <v>0.36141958258275098</v>
      </c>
      <c r="AA1059" s="17">
        <v>0.369259056223598</v>
      </c>
      <c r="AB1059" s="17">
        <v>0.29658198372314099</v>
      </c>
      <c r="AC1059" s="17">
        <v>0.339519713529153</v>
      </c>
      <c r="AD1059" s="17">
        <v>0.29435342129618303</v>
      </c>
      <c r="AE1059" s="17"/>
      <c r="AF1059" s="17">
        <v>0.22523963217947399</v>
      </c>
      <c r="AG1059" s="17">
        <v>0.36655004296280902</v>
      </c>
      <c r="AH1059" s="17">
        <v>0.24783695267747499</v>
      </c>
      <c r="AI1059" s="17">
        <v>0.32993748215812801</v>
      </c>
      <c r="AJ1059" s="17">
        <v>0.375505083541815</v>
      </c>
      <c r="AK1059" s="17">
        <v>0.379360929482985</v>
      </c>
      <c r="AL1059" s="17">
        <v>0.38903094435701702</v>
      </c>
      <c r="AM1059" s="17">
        <v>0.37927965945347802</v>
      </c>
      <c r="AN1059" s="17">
        <v>0.412697040755091</v>
      </c>
      <c r="AO1059" s="17">
        <v>0.315827762081757</v>
      </c>
      <c r="AP1059" s="17">
        <v>0.33962902845750298</v>
      </c>
      <c r="AQ1059" s="17">
        <v>0.42471118442185801</v>
      </c>
      <c r="AR1059" s="17">
        <v>0.35904580638426897</v>
      </c>
      <c r="AS1059" s="17">
        <v>0.27688410752014198</v>
      </c>
      <c r="AT1059" s="17">
        <v>0.37160081367952602</v>
      </c>
      <c r="AU1059" s="17">
        <v>0.31527216727301599</v>
      </c>
      <c r="AV1059" s="17"/>
      <c r="AW1059" s="17">
        <v>0.339492443511339</v>
      </c>
      <c r="AX1059" s="17">
        <v>0.374745790458346</v>
      </c>
      <c r="AY1059" s="17"/>
      <c r="AZ1059" s="17">
        <v>0.29463988214710102</v>
      </c>
      <c r="BA1059" s="17">
        <v>0.367396955933186</v>
      </c>
      <c r="BB1059" s="17"/>
      <c r="BC1059" s="17">
        <v>0.29130738918898502</v>
      </c>
      <c r="BD1059" s="17">
        <v>0.39736940901973999</v>
      </c>
      <c r="BE1059" s="17"/>
      <c r="BF1059" s="17">
        <v>0.33797715666393802</v>
      </c>
      <c r="BG1059" s="17">
        <v>0.35544327047965002</v>
      </c>
      <c r="BH1059" s="17"/>
      <c r="BI1059" s="17">
        <v>0.45097762556082799</v>
      </c>
      <c r="BJ1059" s="17">
        <v>0.34352411150519502</v>
      </c>
      <c r="BK1059" s="17">
        <v>0.32118028776076701</v>
      </c>
      <c r="BL1059" s="17">
        <v>0.399018960491823</v>
      </c>
      <c r="BM1059" s="17">
        <v>0.27364852441985299</v>
      </c>
      <c r="BN1059" s="17"/>
      <c r="BO1059" s="17">
        <v>0.33427154832650002</v>
      </c>
      <c r="BP1059" s="17">
        <v>0.42320745501025903</v>
      </c>
      <c r="BQ1059" s="17">
        <v>0.33534223881240599</v>
      </c>
      <c r="BR1059" s="17">
        <v>0.38816102321318702</v>
      </c>
      <c r="BS1059" s="17">
        <v>0.25149112161173698</v>
      </c>
      <c r="BT1059" s="17">
        <v>0.345799281530275</v>
      </c>
      <c r="BU1059" s="17"/>
      <c r="BV1059" s="17">
        <v>0.34940292697666703</v>
      </c>
      <c r="BW1059" s="17">
        <v>0.332620499058849</v>
      </c>
      <c r="BX1059" s="17"/>
      <c r="BY1059" s="17">
        <v>0.37395293559969101</v>
      </c>
      <c r="BZ1059" s="17"/>
      <c r="CA1059" s="17">
        <v>0.34645444568628397</v>
      </c>
      <c r="CB1059" s="17"/>
      <c r="CC1059" s="17">
        <v>0.36101740158477802</v>
      </c>
    </row>
    <row r="1060" spans="2:81" x14ac:dyDescent="0.3">
      <c r="B1060" t="s">
        <v>426</v>
      </c>
      <c r="C1060" s="17">
        <v>6.9980011959639404E-2</v>
      </c>
      <c r="D1060" s="17">
        <v>7.7734632093792097E-2</v>
      </c>
      <c r="E1060" s="17">
        <v>6.2684300014161295E-2</v>
      </c>
      <c r="F1060" s="17"/>
      <c r="G1060" s="17">
        <v>5.2406699272837601E-2</v>
      </c>
      <c r="H1060" s="17">
        <v>7.4117507676558197E-2</v>
      </c>
      <c r="I1060" s="17">
        <v>8.6429766622892396E-2</v>
      </c>
      <c r="J1060" s="17">
        <v>8.1915300642915398E-2</v>
      </c>
      <c r="K1060" s="17">
        <v>7.8992051685657899E-2</v>
      </c>
      <c r="L1060" s="17">
        <v>4.93168044211598E-2</v>
      </c>
      <c r="M1060" s="17"/>
      <c r="N1060" s="17">
        <v>6.8042299851192298E-2</v>
      </c>
      <c r="O1060" s="17">
        <v>6.6508262853680403E-2</v>
      </c>
      <c r="P1060" s="17">
        <v>7.3514824604592299E-2</v>
      </c>
      <c r="Q1060" s="17">
        <v>7.3130014447231398E-2</v>
      </c>
      <c r="R1060" s="17"/>
      <c r="S1060" s="17">
        <v>5.7640431617164103E-2</v>
      </c>
      <c r="T1060" s="17">
        <v>8.2065180620900804E-2</v>
      </c>
      <c r="U1060" s="17">
        <v>6.0660226416687398E-2</v>
      </c>
      <c r="V1060" s="17">
        <v>9.5686884367817499E-2</v>
      </c>
      <c r="W1060" s="17">
        <v>7.2049610991711796E-2</v>
      </c>
      <c r="X1060" s="17">
        <v>5.4002003072864298E-2</v>
      </c>
      <c r="Y1060" s="17">
        <v>5.1956499381224E-2</v>
      </c>
      <c r="Z1060" s="17">
        <v>7.6958653034656599E-2</v>
      </c>
      <c r="AA1060" s="17">
        <v>5.3042790827619299E-2</v>
      </c>
      <c r="AB1060" s="17">
        <v>7.8561925595232604E-2</v>
      </c>
      <c r="AC1060" s="17">
        <v>7.1139944215907303E-2</v>
      </c>
      <c r="AD1060" s="17">
        <v>0.139652623422681</v>
      </c>
      <c r="AE1060" s="17"/>
      <c r="AF1060" s="17">
        <v>0.177718545434184</v>
      </c>
      <c r="AG1060" s="17">
        <v>3.084398845318E-2</v>
      </c>
      <c r="AH1060" s="17">
        <v>3.0375701903423001E-2</v>
      </c>
      <c r="AI1060" s="17">
        <v>7.2831950363171E-2</v>
      </c>
      <c r="AJ1060" s="17">
        <v>7.0131802244642494E-2</v>
      </c>
      <c r="AK1060" s="17">
        <v>6.6052896857678803E-2</v>
      </c>
      <c r="AL1060" s="17">
        <v>8.0219962673606302E-2</v>
      </c>
      <c r="AM1060" s="17">
        <v>5.17698961631698E-2</v>
      </c>
      <c r="AN1060" s="17">
        <v>9.3074644654530594E-2</v>
      </c>
      <c r="AO1060" s="17">
        <v>9.2217704187642802E-2</v>
      </c>
      <c r="AP1060" s="17">
        <v>8.9906956052242401E-2</v>
      </c>
      <c r="AQ1060" s="17">
        <v>0.119816043014757</v>
      </c>
      <c r="AR1060" s="17">
        <v>7.7274144327725905E-2</v>
      </c>
      <c r="AS1060" s="17">
        <v>1.7748053368141701E-2</v>
      </c>
      <c r="AT1060" s="17">
        <v>6.5581959365466597E-2</v>
      </c>
      <c r="AU1060" s="17">
        <v>4.6133866702836701E-2</v>
      </c>
      <c r="AV1060" s="17"/>
      <c r="AW1060" s="17">
        <v>6.6915210644247297E-2</v>
      </c>
      <c r="AX1060" s="17">
        <v>7.4943970200659099E-2</v>
      </c>
      <c r="AY1060" s="17"/>
      <c r="AZ1060" s="17">
        <v>6.5949147217171697E-2</v>
      </c>
      <c r="BA1060" s="17">
        <v>7.0877768860845305E-2</v>
      </c>
      <c r="BB1060" s="17"/>
      <c r="BC1060" s="17">
        <v>5.3855860021842998E-2</v>
      </c>
      <c r="BD1060" s="17">
        <v>8.0803251434041601E-2</v>
      </c>
      <c r="BE1060" s="17"/>
      <c r="BF1060" s="17">
        <v>3.7227642964445203E-2</v>
      </c>
      <c r="BG1060" s="17">
        <v>7.2611916530136503E-2</v>
      </c>
      <c r="BH1060" s="17"/>
      <c r="BI1060" s="17">
        <v>7.4466430073697298E-2</v>
      </c>
      <c r="BJ1060" s="17">
        <v>4.4011972744965398E-2</v>
      </c>
      <c r="BK1060" s="17">
        <v>5.4497497055964003E-2</v>
      </c>
      <c r="BL1060" s="17">
        <v>0.105716553114416</v>
      </c>
      <c r="BM1060" s="17">
        <v>3.4824446022920397E-2</v>
      </c>
      <c r="BN1060" s="17"/>
      <c r="BO1060" s="17">
        <v>5.2480794655996303E-2</v>
      </c>
      <c r="BP1060" s="17">
        <v>7.0773231624401897E-2</v>
      </c>
      <c r="BQ1060" s="17">
        <v>5.9091339725249603E-2</v>
      </c>
      <c r="BR1060" s="17">
        <v>8.9275633883312097E-2</v>
      </c>
      <c r="BS1060" s="17">
        <v>5.4950548951410903E-2</v>
      </c>
      <c r="BT1060" s="17">
        <v>4.8167371513732397E-2</v>
      </c>
      <c r="BU1060" s="17"/>
      <c r="BV1060" s="17">
        <v>4.9442152316798403E-2</v>
      </c>
      <c r="BW1060" s="17">
        <v>3.3940458533872897E-2</v>
      </c>
      <c r="BX1060" s="17"/>
      <c r="BY1060" s="17">
        <v>4.2747796858040497E-2</v>
      </c>
      <c r="BZ1060" s="17"/>
      <c r="CA1060" s="17">
        <v>3.7591463498604399E-2</v>
      </c>
      <c r="CB1060" s="17"/>
      <c r="CC1060" s="17">
        <v>4.9942944195104602E-2</v>
      </c>
    </row>
    <row r="1061" spans="2:81" x14ac:dyDescent="0.3">
      <c r="B1061" t="s">
        <v>427</v>
      </c>
      <c r="C1061" s="17">
        <v>1.64958651388179E-2</v>
      </c>
      <c r="D1061" s="17">
        <v>2.1212681631793798E-2</v>
      </c>
      <c r="E1061" s="17">
        <v>1.19553577326975E-2</v>
      </c>
      <c r="F1061" s="17"/>
      <c r="G1061" s="17">
        <v>2.0194769674895498E-2</v>
      </c>
      <c r="H1061" s="17">
        <v>8.2378932186051405E-3</v>
      </c>
      <c r="I1061" s="17">
        <v>1.3718356319448699E-2</v>
      </c>
      <c r="J1061" s="17">
        <v>1.69981393065428E-2</v>
      </c>
      <c r="K1061" s="17">
        <v>2.9687128785365599E-2</v>
      </c>
      <c r="L1061" s="17">
        <v>1.37437605043949E-2</v>
      </c>
      <c r="M1061" s="17"/>
      <c r="N1061" s="17">
        <v>1.9668803816133101E-2</v>
      </c>
      <c r="O1061" s="17">
        <v>8.6709757542077891E-3</v>
      </c>
      <c r="P1061" s="17">
        <v>1.9805855053916101E-2</v>
      </c>
      <c r="Q1061" s="17">
        <v>1.84249778081624E-2</v>
      </c>
      <c r="R1061" s="17"/>
      <c r="S1061" s="17">
        <v>1.3527055801593E-2</v>
      </c>
      <c r="T1061" s="17">
        <v>2.80285665185456E-2</v>
      </c>
      <c r="U1061" s="17">
        <v>2.2222768388718998E-2</v>
      </c>
      <c r="V1061" s="17">
        <v>2.3823032255781001E-2</v>
      </c>
      <c r="W1061" s="17">
        <v>5.7216421703401403E-3</v>
      </c>
      <c r="X1061" s="17">
        <v>5.1966473785054999E-3</v>
      </c>
      <c r="Y1061" s="17">
        <v>1.9443496779795399E-2</v>
      </c>
      <c r="Z1061" s="17">
        <v>2.1681138473407399E-2</v>
      </c>
      <c r="AA1061" s="17">
        <v>1.76033663989047E-2</v>
      </c>
      <c r="AB1061" s="17">
        <v>1.1510262946179701E-2</v>
      </c>
      <c r="AC1061" s="17">
        <v>1.53705449191409E-2</v>
      </c>
      <c r="AD1061" s="17">
        <v>0</v>
      </c>
      <c r="AE1061" s="17"/>
      <c r="AF1061" s="17">
        <v>0.104423181261926</v>
      </c>
      <c r="AG1061" s="17">
        <v>9.4246362650665799E-3</v>
      </c>
      <c r="AH1061" s="17">
        <v>6.0180131306412001E-3</v>
      </c>
      <c r="AI1061" s="17">
        <v>3.9627011026950397E-2</v>
      </c>
      <c r="AJ1061" s="17">
        <v>2.0885527249378599E-2</v>
      </c>
      <c r="AK1061" s="17">
        <v>1.4268171001199001E-2</v>
      </c>
      <c r="AL1061" s="17">
        <v>5.1896771566287301E-3</v>
      </c>
      <c r="AM1061" s="17">
        <v>1.8685609277607401E-2</v>
      </c>
      <c r="AN1061" s="17">
        <v>8.2743756278838305E-3</v>
      </c>
      <c r="AO1061" s="17">
        <v>2.0567420209433099E-2</v>
      </c>
      <c r="AP1061" s="17">
        <v>4.74581223961122E-3</v>
      </c>
      <c r="AQ1061" s="17">
        <v>0</v>
      </c>
      <c r="AR1061" s="17">
        <v>9.0923899650619394E-3</v>
      </c>
      <c r="AS1061" s="17">
        <v>4.1715382830515298E-2</v>
      </c>
      <c r="AT1061" s="17">
        <v>5.7409598399086402E-2</v>
      </c>
      <c r="AU1061" s="17">
        <v>1.99231961013197E-2</v>
      </c>
      <c r="AV1061" s="17"/>
      <c r="AW1061" s="17">
        <v>1.31650519596951E-2</v>
      </c>
      <c r="AX1061" s="17">
        <v>2.14577179585634E-2</v>
      </c>
      <c r="AY1061" s="17"/>
      <c r="AZ1061" s="17">
        <v>2.6332485628543598E-3</v>
      </c>
      <c r="BA1061" s="17">
        <v>1.9583356408054399E-2</v>
      </c>
      <c r="BB1061" s="17"/>
      <c r="BC1061" s="17">
        <v>1.0750375590739001E-2</v>
      </c>
      <c r="BD1061" s="17">
        <v>1.98070237838858E-2</v>
      </c>
      <c r="BE1061" s="17"/>
      <c r="BF1061" s="17">
        <v>6.4485975513236902E-3</v>
      </c>
      <c r="BG1061" s="17">
        <v>1.73032403087915E-2</v>
      </c>
      <c r="BH1061" s="17"/>
      <c r="BI1061" s="17">
        <v>3.2895731444082303E-2</v>
      </c>
      <c r="BJ1061" s="17">
        <v>4.5799513587075902E-3</v>
      </c>
      <c r="BK1061" s="17">
        <v>1.0121993010841299E-2</v>
      </c>
      <c r="BL1061" s="17">
        <v>4.6567700764956602E-2</v>
      </c>
      <c r="BM1061" s="17">
        <v>1.7100425046531101E-2</v>
      </c>
      <c r="BN1061" s="17"/>
      <c r="BO1061" s="17">
        <v>1.6337815016424801E-3</v>
      </c>
      <c r="BP1061" s="17">
        <v>2.5393006692145E-2</v>
      </c>
      <c r="BQ1061" s="17">
        <v>9.0756197910291693E-3</v>
      </c>
      <c r="BR1061" s="17">
        <v>3.7962292857557298E-2</v>
      </c>
      <c r="BS1061" s="17">
        <v>2.08650651182033E-2</v>
      </c>
      <c r="BT1061" s="17">
        <v>1.6720130721760099E-2</v>
      </c>
      <c r="BU1061" s="17"/>
      <c r="BV1061" s="17">
        <v>1.88005161001623E-3</v>
      </c>
      <c r="BW1061" s="17">
        <v>9.5875350541933194E-3</v>
      </c>
      <c r="BX1061" s="17"/>
      <c r="BY1061" s="17">
        <v>4.6444346640695201E-3</v>
      </c>
      <c r="BZ1061" s="17"/>
      <c r="CA1061" s="17">
        <v>0</v>
      </c>
      <c r="CB1061" s="17"/>
      <c r="CC1061" s="17">
        <v>0</v>
      </c>
    </row>
    <row r="1062" spans="2:81" x14ac:dyDescent="0.3">
      <c r="B1062" t="s">
        <v>92</v>
      </c>
      <c r="C1062" s="17">
        <v>9.5873622129711497E-2</v>
      </c>
      <c r="D1062" s="17">
        <v>6.5275990438211001E-2</v>
      </c>
      <c r="E1062" s="17">
        <v>0.12612775518939401</v>
      </c>
      <c r="F1062" s="17"/>
      <c r="G1062" s="17">
        <v>9.8397039417813401E-2</v>
      </c>
      <c r="H1062" s="17">
        <v>8.06766049232676E-2</v>
      </c>
      <c r="I1062" s="17">
        <v>7.6189650272234496E-2</v>
      </c>
      <c r="J1062" s="17">
        <v>0.12859265213250301</v>
      </c>
      <c r="K1062" s="17">
        <v>0.10146067020857601</v>
      </c>
      <c r="L1062" s="17">
        <v>9.2236650265995396E-2</v>
      </c>
      <c r="M1062" s="17"/>
      <c r="N1062" s="17">
        <v>7.18264705576315E-2</v>
      </c>
      <c r="O1062" s="17">
        <v>0.119887490646352</v>
      </c>
      <c r="P1062" s="17">
        <v>9.3323381492158797E-2</v>
      </c>
      <c r="Q1062" s="17">
        <v>9.7818331316322393E-2</v>
      </c>
      <c r="R1062" s="17"/>
      <c r="S1062" s="17">
        <v>8.7369608136999802E-2</v>
      </c>
      <c r="T1062" s="17">
        <v>9.2194250926036295E-2</v>
      </c>
      <c r="U1062" s="17">
        <v>0.111216102636138</v>
      </c>
      <c r="V1062" s="17">
        <v>4.38996155973558E-2</v>
      </c>
      <c r="W1062" s="17">
        <v>9.4834025782715506E-2</v>
      </c>
      <c r="X1062" s="17">
        <v>0.13429466135999901</v>
      </c>
      <c r="Y1062" s="17">
        <v>7.4927504774279993E-2</v>
      </c>
      <c r="Z1062" s="17">
        <v>6.5132545917144694E-2</v>
      </c>
      <c r="AA1062" s="17">
        <v>0.11384331727647</v>
      </c>
      <c r="AB1062" s="17">
        <v>9.1824718657124701E-2</v>
      </c>
      <c r="AC1062" s="17">
        <v>0.13110382438683801</v>
      </c>
      <c r="AD1062" s="17">
        <v>0.13834178196841099</v>
      </c>
      <c r="AE1062" s="17"/>
      <c r="AF1062" s="17">
        <v>9.0347383092131098E-2</v>
      </c>
      <c r="AG1062" s="17">
        <v>0.11034051620468301</v>
      </c>
      <c r="AH1062" s="17">
        <v>0.14091541701528101</v>
      </c>
      <c r="AI1062" s="17">
        <v>6.5559863064062598E-2</v>
      </c>
      <c r="AJ1062" s="17">
        <v>7.6015713707781402E-2</v>
      </c>
      <c r="AK1062" s="17">
        <v>7.9692171923942096E-2</v>
      </c>
      <c r="AL1062" s="17">
        <v>6.4016883478199602E-2</v>
      </c>
      <c r="AM1062" s="17">
        <v>0.126781914008326</v>
      </c>
      <c r="AN1062" s="17">
        <v>8.8477070552524906E-2</v>
      </c>
      <c r="AO1062" s="17">
        <v>8.9946615342450298E-2</v>
      </c>
      <c r="AP1062" s="17">
        <v>0.13313435192647</v>
      </c>
      <c r="AQ1062" s="17">
        <v>6.1072052738158897E-2</v>
      </c>
      <c r="AR1062" s="17">
        <v>4.9042949239705501E-2</v>
      </c>
      <c r="AS1062" s="17">
        <v>9.6663331082422102E-2</v>
      </c>
      <c r="AT1062" s="17">
        <v>4.9958676458914199E-2</v>
      </c>
      <c r="AU1062" s="17">
        <v>5.1465568390164203E-2</v>
      </c>
      <c r="AV1062" s="17"/>
      <c r="AW1062" s="17">
        <v>9.0761030722438504E-2</v>
      </c>
      <c r="AX1062" s="17">
        <v>0.10400264481296401</v>
      </c>
      <c r="AY1062" s="17"/>
      <c r="AZ1062" s="17">
        <v>8.9794889902652206E-2</v>
      </c>
      <c r="BA1062" s="17">
        <v>9.7227481451739706E-2</v>
      </c>
      <c r="BB1062" s="17"/>
      <c r="BC1062" s="17">
        <v>7.8942193405159802E-2</v>
      </c>
      <c r="BD1062" s="17">
        <v>0.10605229540458699</v>
      </c>
      <c r="BE1062" s="17"/>
      <c r="BF1062" s="17">
        <v>8.1152663844830206E-2</v>
      </c>
      <c r="BG1062" s="17">
        <v>9.70565642673554E-2</v>
      </c>
      <c r="BH1062" s="17"/>
      <c r="BI1062" s="17">
        <v>7.4253221480713796E-2</v>
      </c>
      <c r="BJ1062" s="17">
        <v>7.5019123526948797E-2</v>
      </c>
      <c r="BK1062" s="17">
        <v>0.10415300048819701</v>
      </c>
      <c r="BL1062" s="17">
        <v>7.9499254349053805E-2</v>
      </c>
      <c r="BM1062" s="17">
        <v>7.7736306120406204E-2</v>
      </c>
      <c r="BN1062" s="17"/>
      <c r="BO1062" s="17">
        <v>6.1450805375362502E-2</v>
      </c>
      <c r="BP1062" s="17">
        <v>6.4257516165805606E-2</v>
      </c>
      <c r="BQ1062" s="17">
        <v>9.0365614251958506E-2</v>
      </c>
      <c r="BR1062" s="17">
        <v>6.75514885375951E-2</v>
      </c>
      <c r="BS1062" s="17">
        <v>8.9555657592874205E-2</v>
      </c>
      <c r="BT1062" s="17">
        <v>0.232482658861521</v>
      </c>
      <c r="BU1062" s="17"/>
      <c r="BV1062" s="17">
        <v>6.5869871593050203E-2</v>
      </c>
      <c r="BW1062" s="17">
        <v>9.1988510939310597E-2</v>
      </c>
      <c r="BX1062" s="17"/>
      <c r="BY1062" s="17">
        <v>5.3517508674570897E-2</v>
      </c>
      <c r="BZ1062" s="17"/>
      <c r="CA1062" s="17">
        <v>5.0403903127271603E-2</v>
      </c>
      <c r="CB1062" s="17"/>
      <c r="CC1062" s="17">
        <v>5.0189942852604301E-2</v>
      </c>
    </row>
    <row r="1063" spans="2:81" x14ac:dyDescent="0.3">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c r="BI1063" s="17"/>
      <c r="BJ1063" s="17"/>
      <c r="BK1063" s="17"/>
      <c r="BL1063" s="17"/>
      <c r="BM1063" s="17"/>
      <c r="BN1063" s="17"/>
      <c r="BO1063" s="17"/>
      <c r="BP1063" s="17"/>
      <c r="BQ1063" s="17"/>
      <c r="BR1063" s="17"/>
      <c r="BS1063" s="17"/>
      <c r="BT1063" s="17"/>
      <c r="BU1063" s="17"/>
      <c r="BV1063" s="17"/>
      <c r="BW1063" s="17"/>
      <c r="BX1063" s="17"/>
      <c r="BY1063" s="17"/>
      <c r="BZ1063" s="17"/>
      <c r="CA1063" s="17"/>
      <c r="CB1063" s="17"/>
      <c r="CC1063" s="17"/>
    </row>
    <row r="1064" spans="2:81" x14ac:dyDescent="0.3">
      <c r="B1064" s="6" t="s">
        <v>430</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c r="BS1064" s="17"/>
      <c r="BT1064" s="17"/>
      <c r="BU1064" s="17"/>
      <c r="BV1064" s="17"/>
      <c r="BW1064" s="17"/>
      <c r="BX1064" s="17"/>
      <c r="BY1064" s="17"/>
      <c r="BZ1064" s="17"/>
      <c r="CA1064" s="17"/>
      <c r="CB1064" s="17"/>
      <c r="CC1064" s="17"/>
    </row>
    <row r="1065" spans="2:81" x14ac:dyDescent="0.3">
      <c r="B1065" s="24" t="s">
        <v>94</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c r="CB1065" s="17"/>
      <c r="CC1065" s="17"/>
    </row>
    <row r="1066" spans="2:81" x14ac:dyDescent="0.3">
      <c r="B1066" t="s">
        <v>423</v>
      </c>
      <c r="C1066" s="17">
        <v>0.177938341034237</v>
      </c>
      <c r="D1066" s="17">
        <v>0.185804622181589</v>
      </c>
      <c r="E1066" s="17">
        <v>0.167015203661323</v>
      </c>
      <c r="F1066" s="17"/>
      <c r="G1066" s="17">
        <v>0.206155825987412</v>
      </c>
      <c r="H1066" s="17">
        <v>0.234627453354118</v>
      </c>
      <c r="I1066" s="17">
        <v>0.19386598217848</v>
      </c>
      <c r="J1066" s="17">
        <v>0.185307409205208</v>
      </c>
      <c r="K1066" s="17">
        <v>0.144198125715846</v>
      </c>
      <c r="L1066" s="17">
        <v>0.116769020812967</v>
      </c>
      <c r="M1066" s="17"/>
      <c r="N1066" s="17">
        <v>0.183416914796767</v>
      </c>
      <c r="O1066" s="17">
        <v>0.15021322887953001</v>
      </c>
      <c r="P1066" s="17">
        <v>0.17757365947599599</v>
      </c>
      <c r="Q1066" s="17">
        <v>0.202595931306956</v>
      </c>
      <c r="R1066" s="17"/>
      <c r="S1066" s="17">
        <v>0.21705557415751101</v>
      </c>
      <c r="T1066" s="17">
        <v>0.16064489246020999</v>
      </c>
      <c r="U1066" s="17">
        <v>0.102445795836714</v>
      </c>
      <c r="V1066" s="17">
        <v>0.14716173945413799</v>
      </c>
      <c r="W1066" s="17">
        <v>0.19017361322738399</v>
      </c>
      <c r="X1066" s="17">
        <v>0.182354407066005</v>
      </c>
      <c r="Y1066" s="17">
        <v>0.149039853976667</v>
      </c>
      <c r="Z1066" s="17">
        <v>0.17355159697518399</v>
      </c>
      <c r="AA1066" s="17">
        <v>0.19394955097433</v>
      </c>
      <c r="AB1066" s="17">
        <v>0.18370805519514499</v>
      </c>
      <c r="AC1066" s="17">
        <v>0.240568450451907</v>
      </c>
      <c r="AD1066" s="17">
        <v>0.22615385805920499</v>
      </c>
      <c r="AE1066" s="17"/>
      <c r="AF1066" s="17">
        <v>0.40756576549984702</v>
      </c>
      <c r="AG1066" s="17">
        <v>0.21109636064498399</v>
      </c>
      <c r="AH1066" s="17">
        <v>0.223362749719026</v>
      </c>
      <c r="AI1066" s="17">
        <v>0.18455072623402299</v>
      </c>
      <c r="AJ1066" s="17">
        <v>0.22338738219006299</v>
      </c>
      <c r="AK1066" s="17">
        <v>0.14452506678683399</v>
      </c>
      <c r="AL1066" s="17">
        <v>0.158746440803512</v>
      </c>
      <c r="AM1066" s="17">
        <v>0.15925052794738701</v>
      </c>
      <c r="AN1066" s="17">
        <v>8.1662556930532898E-2</v>
      </c>
      <c r="AO1066" s="17">
        <v>0.19080052725826699</v>
      </c>
      <c r="AP1066" s="17">
        <v>0.168127978234963</v>
      </c>
      <c r="AQ1066" s="17">
        <v>0.16263388629412401</v>
      </c>
      <c r="AR1066" s="17">
        <v>0.19234297428521999</v>
      </c>
      <c r="AS1066" s="17">
        <v>0.27974009964257202</v>
      </c>
      <c r="AT1066" s="17">
        <v>0.200808264649462</v>
      </c>
      <c r="AU1066" s="17">
        <v>0.24166321955814801</v>
      </c>
      <c r="AV1066" s="17"/>
      <c r="AW1066" s="17">
        <v>0.17465088619629299</v>
      </c>
      <c r="AX1066" s="17">
        <v>0.18260618191193201</v>
      </c>
      <c r="AY1066" s="17"/>
      <c r="AZ1066" s="17">
        <v>0.19948459556260401</v>
      </c>
      <c r="BA1066" s="17">
        <v>0.173139544762512</v>
      </c>
      <c r="BB1066" s="17"/>
      <c r="BC1066" s="17">
        <v>0.23141847806183499</v>
      </c>
      <c r="BD1066" s="17">
        <v>0.14046927379245899</v>
      </c>
      <c r="BE1066" s="17"/>
      <c r="BF1066" s="17">
        <v>0.26778888288429498</v>
      </c>
      <c r="BG1066" s="17">
        <v>0.17071815944091401</v>
      </c>
      <c r="BH1066" s="17"/>
      <c r="BI1066" s="17">
        <v>0.12790387382732701</v>
      </c>
      <c r="BJ1066" s="17">
        <v>0.195262805141909</v>
      </c>
      <c r="BK1066" s="17">
        <v>0.19349728163607299</v>
      </c>
      <c r="BL1066" s="17">
        <v>0.16742261945758999</v>
      </c>
      <c r="BM1066" s="17">
        <v>0.26436758398319499</v>
      </c>
      <c r="BN1066" s="17"/>
      <c r="BO1066" s="17">
        <v>0.20249056884769501</v>
      </c>
      <c r="BP1066" s="17">
        <v>0.125660214782013</v>
      </c>
      <c r="BQ1066" s="17">
        <v>0.180403916026356</v>
      </c>
      <c r="BR1066" s="17">
        <v>0.17700763723565799</v>
      </c>
      <c r="BS1066" s="17">
        <v>0.27226988089524801</v>
      </c>
      <c r="BT1066" s="17">
        <v>0.125734816344858</v>
      </c>
      <c r="BU1066" s="17"/>
      <c r="BV1066" s="17">
        <v>0.195176495019316</v>
      </c>
      <c r="BW1066" s="17">
        <v>0.195422887071937</v>
      </c>
      <c r="BX1066" s="17"/>
      <c r="BY1066" s="17">
        <v>0.20794186887378099</v>
      </c>
      <c r="BZ1066" s="17"/>
      <c r="CA1066" s="17">
        <v>0.21390960951405699</v>
      </c>
      <c r="CB1066" s="17"/>
      <c r="CC1066" s="17">
        <v>0.19096819309662399</v>
      </c>
    </row>
    <row r="1067" spans="2:81" x14ac:dyDescent="0.3">
      <c r="B1067" t="s">
        <v>424</v>
      </c>
      <c r="C1067" s="17">
        <v>0.338758090862813</v>
      </c>
      <c r="D1067" s="17">
        <v>0.33984060084534301</v>
      </c>
      <c r="E1067" s="17">
        <v>0.33903724423038201</v>
      </c>
      <c r="F1067" s="17"/>
      <c r="G1067" s="17">
        <v>0.36465438436910202</v>
      </c>
      <c r="H1067" s="17">
        <v>0.32889599029376598</v>
      </c>
      <c r="I1067" s="17">
        <v>0.32869714390313698</v>
      </c>
      <c r="J1067" s="17">
        <v>0.327352610255431</v>
      </c>
      <c r="K1067" s="17">
        <v>0.29234675260917298</v>
      </c>
      <c r="L1067" s="17">
        <v>0.37796326938754699</v>
      </c>
      <c r="M1067" s="17"/>
      <c r="N1067" s="17">
        <v>0.32121003453775498</v>
      </c>
      <c r="O1067" s="17">
        <v>0.34184449473226403</v>
      </c>
      <c r="P1067" s="17">
        <v>0.36118957737450802</v>
      </c>
      <c r="Q1067" s="17">
        <v>0.33745715138631299</v>
      </c>
      <c r="R1067" s="17"/>
      <c r="S1067" s="17">
        <v>0.311510622404777</v>
      </c>
      <c r="T1067" s="17">
        <v>0.33904239433066302</v>
      </c>
      <c r="U1067" s="17">
        <v>0.30673756763170801</v>
      </c>
      <c r="V1067" s="17">
        <v>0.31596623533337298</v>
      </c>
      <c r="W1067" s="17">
        <v>0.31707639350528899</v>
      </c>
      <c r="X1067" s="17">
        <v>0.31861278995800302</v>
      </c>
      <c r="Y1067" s="17">
        <v>0.33428079475846301</v>
      </c>
      <c r="Z1067" s="17">
        <v>0.39252565625118002</v>
      </c>
      <c r="AA1067" s="17">
        <v>0.37871191924739001</v>
      </c>
      <c r="AB1067" s="17">
        <v>0.43290881915725199</v>
      </c>
      <c r="AC1067" s="17">
        <v>0.34400074940889003</v>
      </c>
      <c r="AD1067" s="17">
        <v>0.23156258872917501</v>
      </c>
      <c r="AE1067" s="17"/>
      <c r="AF1067" s="17">
        <v>0.37307706700217302</v>
      </c>
      <c r="AG1067" s="17">
        <v>0.317806090380715</v>
      </c>
      <c r="AH1067" s="17">
        <v>0.37575434046772899</v>
      </c>
      <c r="AI1067" s="17">
        <v>0.31838590568091302</v>
      </c>
      <c r="AJ1067" s="17">
        <v>0.320445214907221</v>
      </c>
      <c r="AK1067" s="17">
        <v>0.391175027828296</v>
      </c>
      <c r="AL1067" s="17">
        <v>0.39658610077200501</v>
      </c>
      <c r="AM1067" s="17">
        <v>0.34653007322489199</v>
      </c>
      <c r="AN1067" s="17">
        <v>0.38079001966019399</v>
      </c>
      <c r="AO1067" s="17">
        <v>0.31741552887966301</v>
      </c>
      <c r="AP1067" s="17">
        <v>0.34589733804488798</v>
      </c>
      <c r="AQ1067" s="17">
        <v>0.24533478361851199</v>
      </c>
      <c r="AR1067" s="17">
        <v>0.25325698644019901</v>
      </c>
      <c r="AS1067" s="17">
        <v>0.28070881349676102</v>
      </c>
      <c r="AT1067" s="17">
        <v>0.261157419485746</v>
      </c>
      <c r="AU1067" s="17">
        <v>0.35880248968607198</v>
      </c>
      <c r="AV1067" s="17"/>
      <c r="AW1067" s="17">
        <v>0.35848175971812302</v>
      </c>
      <c r="AX1067" s="17">
        <v>0.30773957020278497</v>
      </c>
      <c r="AY1067" s="17"/>
      <c r="AZ1067" s="17">
        <v>0.34130408900375198</v>
      </c>
      <c r="BA1067" s="17">
        <v>0.33819104444783299</v>
      </c>
      <c r="BB1067" s="17"/>
      <c r="BC1067" s="17">
        <v>0.36444890857010298</v>
      </c>
      <c r="BD1067" s="17">
        <v>0.32362276612711099</v>
      </c>
      <c r="BE1067" s="17"/>
      <c r="BF1067" s="17">
        <v>0.289092348785499</v>
      </c>
      <c r="BG1067" s="17">
        <v>0.34274911494994298</v>
      </c>
      <c r="BH1067" s="17"/>
      <c r="BI1067" s="17">
        <v>0.31372421796560701</v>
      </c>
      <c r="BJ1067" s="17">
        <v>0.401180796207116</v>
      </c>
      <c r="BK1067" s="17">
        <v>0.34374886948300198</v>
      </c>
      <c r="BL1067" s="17">
        <v>0.28849751539757601</v>
      </c>
      <c r="BM1067" s="17">
        <v>0.29455742149196001</v>
      </c>
      <c r="BN1067" s="17"/>
      <c r="BO1067" s="17">
        <v>0.38678710196696098</v>
      </c>
      <c r="BP1067" s="17">
        <v>0.341039445102435</v>
      </c>
      <c r="BQ1067" s="17">
        <v>0.334985615216016</v>
      </c>
      <c r="BR1067" s="17">
        <v>0.32084220371663902</v>
      </c>
      <c r="BS1067" s="17">
        <v>0.30897068592452898</v>
      </c>
      <c r="BT1067" s="17">
        <v>0.31976513155598302</v>
      </c>
      <c r="BU1067" s="17"/>
      <c r="BV1067" s="17">
        <v>0.39209663240486298</v>
      </c>
      <c r="BW1067" s="17">
        <v>0.41802946274198899</v>
      </c>
      <c r="BX1067" s="17"/>
      <c r="BY1067" s="17">
        <v>0.38416302932341401</v>
      </c>
      <c r="BZ1067" s="17"/>
      <c r="CA1067" s="17">
        <v>0.41323618856633099</v>
      </c>
      <c r="CB1067" s="17"/>
      <c r="CC1067" s="17">
        <v>0.39314563199952401</v>
      </c>
    </row>
    <row r="1068" spans="2:81" x14ac:dyDescent="0.3">
      <c r="B1068" t="s">
        <v>425</v>
      </c>
      <c r="C1068" s="17">
        <v>0.32781245281886301</v>
      </c>
      <c r="D1068" s="17">
        <v>0.32778185436285601</v>
      </c>
      <c r="E1068" s="17">
        <v>0.329135290125182</v>
      </c>
      <c r="F1068" s="17"/>
      <c r="G1068" s="17">
        <v>0.271881546545443</v>
      </c>
      <c r="H1068" s="17">
        <v>0.26594679413696798</v>
      </c>
      <c r="I1068" s="17">
        <v>0.32828548001337099</v>
      </c>
      <c r="J1068" s="17">
        <v>0.326487231265842</v>
      </c>
      <c r="K1068" s="17">
        <v>0.38768426999808198</v>
      </c>
      <c r="L1068" s="17">
        <v>0.37600002679974898</v>
      </c>
      <c r="M1068" s="17"/>
      <c r="N1068" s="17">
        <v>0.34989414837358801</v>
      </c>
      <c r="O1068" s="17">
        <v>0.34234591715249502</v>
      </c>
      <c r="P1068" s="17">
        <v>0.30749899802146602</v>
      </c>
      <c r="Q1068" s="17">
        <v>0.303428193097877</v>
      </c>
      <c r="R1068" s="17"/>
      <c r="S1068" s="17">
        <v>0.28689546241530101</v>
      </c>
      <c r="T1068" s="17">
        <v>0.34412514027396501</v>
      </c>
      <c r="U1068" s="17">
        <v>0.42537103252351999</v>
      </c>
      <c r="V1068" s="17">
        <v>0.40417922374986198</v>
      </c>
      <c r="W1068" s="17">
        <v>0.35860660429680902</v>
      </c>
      <c r="X1068" s="17">
        <v>0.342757104110049</v>
      </c>
      <c r="Y1068" s="17">
        <v>0.35958704561094901</v>
      </c>
      <c r="Z1068" s="17">
        <v>0.34441381824539302</v>
      </c>
      <c r="AA1068" s="17">
        <v>0.25794502338671899</v>
      </c>
      <c r="AB1068" s="17">
        <v>0.256539913369771</v>
      </c>
      <c r="AC1068" s="17">
        <v>0.267846718649353</v>
      </c>
      <c r="AD1068" s="17">
        <v>0.30427298739198799</v>
      </c>
      <c r="AE1068" s="17"/>
      <c r="AF1068" s="17">
        <v>0.114933986236054</v>
      </c>
      <c r="AG1068" s="17">
        <v>0.23887237944787501</v>
      </c>
      <c r="AH1068" s="17">
        <v>0.26111168188091799</v>
      </c>
      <c r="AI1068" s="17">
        <v>0.39574447047723199</v>
      </c>
      <c r="AJ1068" s="17">
        <v>0.32134683426465799</v>
      </c>
      <c r="AK1068" s="17">
        <v>0.34888302647963798</v>
      </c>
      <c r="AL1068" s="17">
        <v>0.33302148235583001</v>
      </c>
      <c r="AM1068" s="17">
        <v>0.29088339990127099</v>
      </c>
      <c r="AN1068" s="17">
        <v>0.41699315606557202</v>
      </c>
      <c r="AO1068" s="17">
        <v>0.28699750764033399</v>
      </c>
      <c r="AP1068" s="17">
        <v>0.315058256429053</v>
      </c>
      <c r="AQ1068" s="17">
        <v>0.40918695971757901</v>
      </c>
      <c r="AR1068" s="17">
        <v>0.42459847170717102</v>
      </c>
      <c r="AS1068" s="17">
        <v>0.29842660138855998</v>
      </c>
      <c r="AT1068" s="17">
        <v>0.302205013760107</v>
      </c>
      <c r="AU1068" s="17">
        <v>0.26193258994070501</v>
      </c>
      <c r="AV1068" s="17"/>
      <c r="AW1068" s="17">
        <v>0.32314972340464498</v>
      </c>
      <c r="AX1068" s="17">
        <v>0.335917914801594</v>
      </c>
      <c r="AY1068" s="17"/>
      <c r="AZ1068" s="17">
        <v>0.27375552940873299</v>
      </c>
      <c r="BA1068" s="17">
        <v>0.33985204708708699</v>
      </c>
      <c r="BB1068" s="17"/>
      <c r="BC1068" s="17">
        <v>0.25477434508892799</v>
      </c>
      <c r="BD1068" s="17">
        <v>0.37547887176043898</v>
      </c>
      <c r="BE1068" s="17"/>
      <c r="BF1068" s="17">
        <v>0.25739007381040102</v>
      </c>
      <c r="BG1068" s="17">
        <v>0.33347143221070003</v>
      </c>
      <c r="BH1068" s="17"/>
      <c r="BI1068" s="17">
        <v>0.39518427644499998</v>
      </c>
      <c r="BJ1068" s="17">
        <v>0.28615439017422301</v>
      </c>
      <c r="BK1068" s="17">
        <v>0.30992445931410401</v>
      </c>
      <c r="BL1068" s="17">
        <v>0.32652920166552202</v>
      </c>
      <c r="BM1068" s="17">
        <v>0.29777211827678002</v>
      </c>
      <c r="BN1068" s="17"/>
      <c r="BO1068" s="17">
        <v>0.29059183757920998</v>
      </c>
      <c r="BP1068" s="17">
        <v>0.38719512279021601</v>
      </c>
      <c r="BQ1068" s="17">
        <v>0.35112957546588203</v>
      </c>
      <c r="BR1068" s="17">
        <v>0.33515558705443899</v>
      </c>
      <c r="BS1068" s="17">
        <v>0.26754702906877398</v>
      </c>
      <c r="BT1068" s="17">
        <v>0.32855055557068702</v>
      </c>
      <c r="BU1068" s="17"/>
      <c r="BV1068" s="17">
        <v>0.30079322896628102</v>
      </c>
      <c r="BW1068" s="17">
        <v>0.259003304104646</v>
      </c>
      <c r="BX1068" s="17"/>
      <c r="BY1068" s="17">
        <v>0.287624108312176</v>
      </c>
      <c r="BZ1068" s="17"/>
      <c r="CA1068" s="17">
        <v>0.28131967048012702</v>
      </c>
      <c r="CB1068" s="17"/>
      <c r="CC1068" s="17">
        <v>0.31035103759802801</v>
      </c>
    </row>
    <row r="1069" spans="2:81" x14ac:dyDescent="0.3">
      <c r="B1069" t="s">
        <v>426</v>
      </c>
      <c r="C1069" s="17">
        <v>5.7900775886037502E-2</v>
      </c>
      <c r="D1069" s="17">
        <v>6.3179430795244698E-2</v>
      </c>
      <c r="E1069" s="17">
        <v>5.2974990586474702E-2</v>
      </c>
      <c r="F1069" s="17"/>
      <c r="G1069" s="17">
        <v>4.9686812334198499E-2</v>
      </c>
      <c r="H1069" s="17">
        <v>7.61778526806762E-2</v>
      </c>
      <c r="I1069" s="17">
        <v>7.0122523305919102E-2</v>
      </c>
      <c r="J1069" s="17">
        <v>3.09948195703444E-2</v>
      </c>
      <c r="K1069" s="17">
        <v>7.2401995598533303E-2</v>
      </c>
      <c r="L1069" s="17">
        <v>5.0714326359391403E-2</v>
      </c>
      <c r="M1069" s="17"/>
      <c r="N1069" s="17">
        <v>6.8110249191189298E-2</v>
      </c>
      <c r="O1069" s="17">
        <v>6.5992841009314296E-2</v>
      </c>
      <c r="P1069" s="17">
        <v>4.7443661992163398E-2</v>
      </c>
      <c r="Q1069" s="17">
        <v>4.8128119555106499E-2</v>
      </c>
      <c r="R1069" s="17"/>
      <c r="S1069" s="17">
        <v>8.0091782555072599E-2</v>
      </c>
      <c r="T1069" s="17">
        <v>7.8721232225451201E-2</v>
      </c>
      <c r="U1069" s="17">
        <v>4.6552139812182002E-2</v>
      </c>
      <c r="V1069" s="17">
        <v>4.60159454936988E-2</v>
      </c>
      <c r="W1069" s="17">
        <v>4.4420483426255597E-2</v>
      </c>
      <c r="X1069" s="17">
        <v>4.6004335858761097E-2</v>
      </c>
      <c r="Y1069" s="17">
        <v>7.0746567872799204E-2</v>
      </c>
      <c r="Z1069" s="17">
        <v>3.0100013277187001E-2</v>
      </c>
      <c r="AA1069" s="17">
        <v>6.6844406519417199E-2</v>
      </c>
      <c r="AB1069" s="17">
        <v>3.4063188886882402E-2</v>
      </c>
      <c r="AC1069" s="17">
        <v>3.4252359390232703E-2</v>
      </c>
      <c r="AD1069" s="17">
        <v>7.8036241573545106E-2</v>
      </c>
      <c r="AE1069" s="17"/>
      <c r="AF1069" s="17">
        <v>0</v>
      </c>
      <c r="AG1069" s="17">
        <v>7.6053544393761205E-2</v>
      </c>
      <c r="AH1069" s="17">
        <v>1.9041687734959501E-2</v>
      </c>
      <c r="AI1069" s="17">
        <v>2.4576865951283201E-2</v>
      </c>
      <c r="AJ1069" s="17">
        <v>3.5262986327938402E-2</v>
      </c>
      <c r="AK1069" s="17">
        <v>4.2725707279275597E-2</v>
      </c>
      <c r="AL1069" s="17">
        <v>5.28565312504507E-2</v>
      </c>
      <c r="AM1069" s="17">
        <v>8.9165004582639096E-2</v>
      </c>
      <c r="AN1069" s="17">
        <v>6.6209579925581893E-2</v>
      </c>
      <c r="AO1069" s="17">
        <v>9.7010066125588101E-2</v>
      </c>
      <c r="AP1069" s="17">
        <v>5.6646595697085599E-2</v>
      </c>
      <c r="AQ1069" s="17">
        <v>0.102901457493042</v>
      </c>
      <c r="AR1069" s="17">
        <v>9.0353188437405904E-2</v>
      </c>
      <c r="AS1069" s="17">
        <v>2.3914706863483098E-2</v>
      </c>
      <c r="AT1069" s="17">
        <v>0.101526801553271</v>
      </c>
      <c r="AU1069" s="17">
        <v>6.2693726286325593E-2</v>
      </c>
      <c r="AV1069" s="17"/>
      <c r="AW1069" s="17">
        <v>5.5174995155435003E-2</v>
      </c>
      <c r="AX1069" s="17">
        <v>6.2284096997164903E-2</v>
      </c>
      <c r="AY1069" s="17"/>
      <c r="AZ1069" s="17">
        <v>8.1778044983159506E-2</v>
      </c>
      <c r="BA1069" s="17">
        <v>5.2582814484840097E-2</v>
      </c>
      <c r="BB1069" s="17"/>
      <c r="BC1069" s="17">
        <v>5.8807890106157598E-2</v>
      </c>
      <c r="BD1069" s="17">
        <v>5.76643087117618E-2</v>
      </c>
      <c r="BE1069" s="17"/>
      <c r="BF1069" s="17">
        <v>8.6482869848459307E-2</v>
      </c>
      <c r="BG1069" s="17">
        <v>5.5603984965505497E-2</v>
      </c>
      <c r="BH1069" s="17"/>
      <c r="BI1069" s="17">
        <v>8.7614240007218902E-2</v>
      </c>
      <c r="BJ1069" s="17">
        <v>4.7868673657431297E-2</v>
      </c>
      <c r="BK1069" s="17">
        <v>5.5745607735031698E-2</v>
      </c>
      <c r="BL1069" s="17">
        <v>7.9744246113113995E-2</v>
      </c>
      <c r="BM1069" s="17">
        <v>6.3956720470542197E-2</v>
      </c>
      <c r="BN1069" s="17"/>
      <c r="BO1069" s="17">
        <v>5.4564939330721401E-2</v>
      </c>
      <c r="BP1069" s="17">
        <v>8.4100690263943498E-2</v>
      </c>
      <c r="BQ1069" s="17">
        <v>5.3485339733149902E-2</v>
      </c>
      <c r="BR1069" s="17">
        <v>6.2486519617631998E-2</v>
      </c>
      <c r="BS1069" s="17">
        <v>6.9982079246500295E-2</v>
      </c>
      <c r="BT1069" s="17">
        <v>2.6585157415014399E-2</v>
      </c>
      <c r="BU1069" s="17"/>
      <c r="BV1069" s="17">
        <v>5.0698736695193002E-2</v>
      </c>
      <c r="BW1069" s="17">
        <v>4.2619672270634797E-2</v>
      </c>
      <c r="BX1069" s="17"/>
      <c r="BY1069" s="17">
        <v>6.07135803743135E-2</v>
      </c>
      <c r="BZ1069" s="17"/>
      <c r="CA1069" s="17">
        <v>4.1735355936125401E-2</v>
      </c>
      <c r="CB1069" s="17"/>
      <c r="CC1069" s="17">
        <v>4.3317521129443599E-2</v>
      </c>
    </row>
    <row r="1070" spans="2:81" x14ac:dyDescent="0.3">
      <c r="B1070" t="s">
        <v>427</v>
      </c>
      <c r="C1070" s="17">
        <v>2.0865501329117599E-2</v>
      </c>
      <c r="D1070" s="17">
        <v>2.8717407249992999E-2</v>
      </c>
      <c r="E1070" s="17">
        <v>1.32810802310269E-2</v>
      </c>
      <c r="F1070" s="17"/>
      <c r="G1070" s="17">
        <v>2.37168345457325E-2</v>
      </c>
      <c r="H1070" s="17">
        <v>1.3839248972205599E-2</v>
      </c>
      <c r="I1070" s="17">
        <v>2.0546559784362099E-2</v>
      </c>
      <c r="J1070" s="17">
        <v>3.1095601436859702E-2</v>
      </c>
      <c r="K1070" s="17">
        <v>2.0378206804205101E-2</v>
      </c>
      <c r="L1070" s="17">
        <v>1.6968706690080999E-2</v>
      </c>
      <c r="M1070" s="17"/>
      <c r="N1070" s="17">
        <v>2.9520775156676799E-2</v>
      </c>
      <c r="O1070" s="17">
        <v>1.1837463949537899E-2</v>
      </c>
      <c r="P1070" s="17">
        <v>2.70612138092883E-2</v>
      </c>
      <c r="Q1070" s="17">
        <v>1.56205056367472E-2</v>
      </c>
      <c r="R1070" s="17"/>
      <c r="S1070" s="17">
        <v>2.9727896778814902E-2</v>
      </c>
      <c r="T1070" s="17">
        <v>2.0337004495494401E-2</v>
      </c>
      <c r="U1070" s="17">
        <v>2.2829449077042901E-2</v>
      </c>
      <c r="V1070" s="17">
        <v>3.4558785108251902E-2</v>
      </c>
      <c r="W1070" s="17">
        <v>6.9770120015544496E-3</v>
      </c>
      <c r="X1070" s="17">
        <v>1.6369040759782901E-2</v>
      </c>
      <c r="Y1070" s="17">
        <v>3.0971062698676499E-2</v>
      </c>
      <c r="Z1070" s="17">
        <v>1.09955070339558E-2</v>
      </c>
      <c r="AA1070" s="17">
        <v>1.7014960171314701E-2</v>
      </c>
      <c r="AB1070" s="17">
        <v>6.73612201799612E-3</v>
      </c>
      <c r="AC1070" s="17">
        <v>2.4293003637321099E-2</v>
      </c>
      <c r="AD1070" s="17">
        <v>1.8192103760273599E-2</v>
      </c>
      <c r="AE1070" s="17"/>
      <c r="AF1070" s="17">
        <v>0</v>
      </c>
      <c r="AG1070" s="17">
        <v>4.89341355473124E-2</v>
      </c>
      <c r="AH1070" s="17">
        <v>7.2566639936835998E-3</v>
      </c>
      <c r="AI1070" s="17">
        <v>8.7107602166589596E-3</v>
      </c>
      <c r="AJ1070" s="17">
        <v>2.97604557790472E-2</v>
      </c>
      <c r="AK1070" s="17">
        <v>1.8369649554359099E-2</v>
      </c>
      <c r="AL1070" s="17">
        <v>1.0016554812882401E-2</v>
      </c>
      <c r="AM1070" s="17">
        <v>1.9227266835890398E-2</v>
      </c>
      <c r="AN1070" s="17">
        <v>8.2743756278838305E-3</v>
      </c>
      <c r="AO1070" s="17">
        <v>2.8699265993025299E-2</v>
      </c>
      <c r="AP1070" s="17">
        <v>0</v>
      </c>
      <c r="AQ1070" s="17">
        <v>2.025190040107E-2</v>
      </c>
      <c r="AR1070" s="17">
        <v>1.88156635395277E-2</v>
      </c>
      <c r="AS1070" s="17">
        <v>3.58655552741899E-2</v>
      </c>
      <c r="AT1070" s="17">
        <v>9.74299853354164E-2</v>
      </c>
      <c r="AU1070" s="17">
        <v>3.17207883157078E-2</v>
      </c>
      <c r="AV1070" s="17"/>
      <c r="AW1070" s="17">
        <v>1.8339364434374401E-2</v>
      </c>
      <c r="AX1070" s="17">
        <v>2.4689377261619901E-2</v>
      </c>
      <c r="AY1070" s="17"/>
      <c r="AZ1070" s="17">
        <v>1.62098477652413E-2</v>
      </c>
      <c r="BA1070" s="17">
        <v>2.19024116160241E-2</v>
      </c>
      <c r="BB1070" s="17"/>
      <c r="BC1070" s="17">
        <v>1.5617467419412201E-2</v>
      </c>
      <c r="BD1070" s="17">
        <v>2.41326047854027E-2</v>
      </c>
      <c r="BE1070" s="17"/>
      <c r="BF1070" s="17">
        <v>1.9106900966511201E-2</v>
      </c>
      <c r="BG1070" s="17">
        <v>2.1006818384158701E-2</v>
      </c>
      <c r="BH1070" s="17"/>
      <c r="BI1070" s="17">
        <v>3.1245908971004498E-2</v>
      </c>
      <c r="BJ1070" s="17">
        <v>1.21358792094472E-2</v>
      </c>
      <c r="BK1070" s="17">
        <v>1.7203382090849002E-2</v>
      </c>
      <c r="BL1070" s="17">
        <v>4.2501898480006503E-2</v>
      </c>
      <c r="BM1070" s="17">
        <v>2.9480973331419899E-2</v>
      </c>
      <c r="BN1070" s="17"/>
      <c r="BO1070" s="17">
        <v>9.9492785431683703E-3</v>
      </c>
      <c r="BP1070" s="17">
        <v>2.28566311203224E-2</v>
      </c>
      <c r="BQ1070" s="17">
        <v>9.8697663635345101E-3</v>
      </c>
      <c r="BR1070" s="17">
        <v>4.6425073391416299E-2</v>
      </c>
      <c r="BS1070" s="17">
        <v>2.1350179307647502E-2</v>
      </c>
      <c r="BT1070" s="17">
        <v>1.09666374992036E-2</v>
      </c>
      <c r="BU1070" s="17"/>
      <c r="BV1070" s="17">
        <v>6.6460018921387599E-3</v>
      </c>
      <c r="BW1070" s="17">
        <v>2.2318116589815098E-2</v>
      </c>
      <c r="BX1070" s="17"/>
      <c r="BY1070" s="17">
        <v>1.8391380657998599E-2</v>
      </c>
      <c r="BZ1070" s="17"/>
      <c r="CA1070" s="17">
        <v>1.50168461143087E-2</v>
      </c>
      <c r="CB1070" s="17"/>
      <c r="CC1070" s="17">
        <v>1.3846242970047599E-2</v>
      </c>
    </row>
    <row r="1071" spans="2:81" x14ac:dyDescent="0.3">
      <c r="B1071" t="s">
        <v>92</v>
      </c>
      <c r="C1071" s="17">
        <v>7.6724838068932197E-2</v>
      </c>
      <c r="D1071" s="17">
        <v>5.4676084564974303E-2</v>
      </c>
      <c r="E1071" s="17">
        <v>9.8556191165612206E-2</v>
      </c>
      <c r="F1071" s="17"/>
      <c r="G1071" s="17">
        <v>8.3904596218111693E-2</v>
      </c>
      <c r="H1071" s="17">
        <v>8.0512660562266303E-2</v>
      </c>
      <c r="I1071" s="17">
        <v>5.8482310814730397E-2</v>
      </c>
      <c r="J1071" s="17">
        <v>9.8762328266315105E-2</v>
      </c>
      <c r="K1071" s="17">
        <v>8.2990649274161096E-2</v>
      </c>
      <c r="L1071" s="17">
        <v>6.1584649950264303E-2</v>
      </c>
      <c r="M1071" s="17"/>
      <c r="N1071" s="17">
        <v>4.78478779440243E-2</v>
      </c>
      <c r="O1071" s="17">
        <v>8.7766054276859101E-2</v>
      </c>
      <c r="P1071" s="17">
        <v>7.9232889326579195E-2</v>
      </c>
      <c r="Q1071" s="17">
        <v>9.2770099016999702E-2</v>
      </c>
      <c r="R1071" s="17"/>
      <c r="S1071" s="17">
        <v>7.4718661688522994E-2</v>
      </c>
      <c r="T1071" s="17">
        <v>5.7129336214216897E-2</v>
      </c>
      <c r="U1071" s="17">
        <v>9.6064015118833307E-2</v>
      </c>
      <c r="V1071" s="17">
        <v>5.2118070860676199E-2</v>
      </c>
      <c r="W1071" s="17">
        <v>8.2745893542708199E-2</v>
      </c>
      <c r="X1071" s="17">
        <v>9.3902322247399903E-2</v>
      </c>
      <c r="Y1071" s="17">
        <v>5.5374675082444799E-2</v>
      </c>
      <c r="Z1071" s="17">
        <v>4.8413408217100398E-2</v>
      </c>
      <c r="AA1071" s="17">
        <v>8.5534139700829306E-2</v>
      </c>
      <c r="AB1071" s="17">
        <v>8.6043901372953202E-2</v>
      </c>
      <c r="AC1071" s="17">
        <v>8.9038718462296898E-2</v>
      </c>
      <c r="AD1071" s="17">
        <v>0.14178222048581399</v>
      </c>
      <c r="AE1071" s="17"/>
      <c r="AF1071" s="17">
        <v>0.104423181261926</v>
      </c>
      <c r="AG1071" s="17">
        <v>0.10723748958535199</v>
      </c>
      <c r="AH1071" s="17">
        <v>0.113472876203684</v>
      </c>
      <c r="AI1071" s="17">
        <v>6.8031271439889601E-2</v>
      </c>
      <c r="AJ1071" s="17">
        <v>6.9797126531072395E-2</v>
      </c>
      <c r="AK1071" s="17">
        <v>5.43215220715976E-2</v>
      </c>
      <c r="AL1071" s="17">
        <v>4.8772890005319598E-2</v>
      </c>
      <c r="AM1071" s="17">
        <v>9.4943727507919101E-2</v>
      </c>
      <c r="AN1071" s="17">
        <v>4.6070311790234998E-2</v>
      </c>
      <c r="AO1071" s="17">
        <v>7.9077104103122797E-2</v>
      </c>
      <c r="AP1071" s="17">
        <v>0.114269831594011</v>
      </c>
      <c r="AQ1071" s="17">
        <v>5.9691012475673003E-2</v>
      </c>
      <c r="AR1071" s="17">
        <v>2.06327155904764E-2</v>
      </c>
      <c r="AS1071" s="17">
        <v>8.1344223334434501E-2</v>
      </c>
      <c r="AT1071" s="17">
        <v>3.6872515215997902E-2</v>
      </c>
      <c r="AU1071" s="17">
        <v>4.3187186213040997E-2</v>
      </c>
      <c r="AV1071" s="17"/>
      <c r="AW1071" s="17">
        <v>7.0203271091130198E-2</v>
      </c>
      <c r="AX1071" s="17">
        <v>8.6762858824904102E-2</v>
      </c>
      <c r="AY1071" s="17"/>
      <c r="AZ1071" s="17">
        <v>8.7467893276510403E-2</v>
      </c>
      <c r="BA1071" s="17">
        <v>7.4332137601703305E-2</v>
      </c>
      <c r="BB1071" s="17"/>
      <c r="BC1071" s="17">
        <v>7.4932910753564397E-2</v>
      </c>
      <c r="BD1071" s="17">
        <v>7.8632174822827403E-2</v>
      </c>
      <c r="BE1071" s="17"/>
      <c r="BF1071" s="17">
        <v>8.0138923704834497E-2</v>
      </c>
      <c r="BG1071" s="17">
        <v>7.6450490048777797E-2</v>
      </c>
      <c r="BH1071" s="17"/>
      <c r="BI1071" s="17">
        <v>4.4327482783842499E-2</v>
      </c>
      <c r="BJ1071" s="17">
        <v>5.7397455609872701E-2</v>
      </c>
      <c r="BK1071" s="17">
        <v>7.9880399740939398E-2</v>
      </c>
      <c r="BL1071" s="17">
        <v>9.5304518886191195E-2</v>
      </c>
      <c r="BM1071" s="17">
        <v>4.9865182446102101E-2</v>
      </c>
      <c r="BN1071" s="17"/>
      <c r="BO1071" s="17">
        <v>5.5616273732245099E-2</v>
      </c>
      <c r="BP1071" s="17">
        <v>3.91478959410708E-2</v>
      </c>
      <c r="BQ1071" s="17">
        <v>7.0125787195061906E-2</v>
      </c>
      <c r="BR1071" s="17">
        <v>5.8082978984216098E-2</v>
      </c>
      <c r="BS1071" s="17">
        <v>5.9880145557301E-2</v>
      </c>
      <c r="BT1071" s="17">
        <v>0.18839770161425401</v>
      </c>
      <c r="BU1071" s="17"/>
      <c r="BV1071" s="17">
        <v>5.4588905022209103E-2</v>
      </c>
      <c r="BW1071" s="17">
        <v>6.2606557220977896E-2</v>
      </c>
      <c r="BX1071" s="17"/>
      <c r="BY1071" s="17">
        <v>4.1166032458317299E-2</v>
      </c>
      <c r="BZ1071" s="17"/>
      <c r="CA1071" s="17">
        <v>3.47823293890515E-2</v>
      </c>
      <c r="CB1071" s="17"/>
      <c r="CC1071" s="17">
        <v>4.8371373206332301E-2</v>
      </c>
    </row>
    <row r="1072" spans="2:81" x14ac:dyDescent="0.3">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c r="CB1072" s="17"/>
      <c r="CC1072" s="17"/>
    </row>
    <row r="1073" spans="2:81" x14ac:dyDescent="0.3">
      <c r="B1073" s="6" t="s">
        <v>431</v>
      </c>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c r="CB1073" s="17"/>
      <c r="CC1073" s="17"/>
    </row>
    <row r="1074" spans="2:81" x14ac:dyDescent="0.3">
      <c r="B1074" s="24" t="s">
        <v>94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row>
    <row r="1075" spans="2:81" x14ac:dyDescent="0.3">
      <c r="B1075" t="s">
        <v>423</v>
      </c>
      <c r="C1075" s="17">
        <v>0.14339298501509101</v>
      </c>
      <c r="D1075" s="17">
        <v>0.14651278775308199</v>
      </c>
      <c r="E1075" s="17">
        <v>0.13888691318399801</v>
      </c>
      <c r="F1075" s="17"/>
      <c r="G1075" s="17">
        <v>0.152740323035816</v>
      </c>
      <c r="H1075" s="17">
        <v>0.16622044292124299</v>
      </c>
      <c r="I1075" s="17">
        <v>0.19253359895307401</v>
      </c>
      <c r="J1075" s="17">
        <v>0.13826359635708299</v>
      </c>
      <c r="K1075" s="17">
        <v>0.12760372029678099</v>
      </c>
      <c r="L1075" s="17">
        <v>9.3525684005542203E-2</v>
      </c>
      <c r="M1075" s="17"/>
      <c r="N1075" s="17">
        <v>0.114082971450205</v>
      </c>
      <c r="O1075" s="17">
        <v>0.13169040206524099</v>
      </c>
      <c r="P1075" s="17">
        <v>0.168186915673527</v>
      </c>
      <c r="Q1075" s="17">
        <v>0.16240452418287399</v>
      </c>
      <c r="R1075" s="17"/>
      <c r="S1075" s="17">
        <v>0.16432244084873701</v>
      </c>
      <c r="T1075" s="17">
        <v>9.1848084205552502E-2</v>
      </c>
      <c r="U1075" s="17">
        <v>0.15294549514931499</v>
      </c>
      <c r="V1075" s="17">
        <v>0.12469783770069499</v>
      </c>
      <c r="W1075" s="17">
        <v>0.133343822375596</v>
      </c>
      <c r="X1075" s="17">
        <v>0.15147033838348201</v>
      </c>
      <c r="Y1075" s="17">
        <v>0.118103641073123</v>
      </c>
      <c r="Z1075" s="17">
        <v>0.15940520123504401</v>
      </c>
      <c r="AA1075" s="17">
        <v>0.167318302434147</v>
      </c>
      <c r="AB1075" s="17">
        <v>0.19236573442399499</v>
      </c>
      <c r="AC1075" s="17">
        <v>0.133341054652833</v>
      </c>
      <c r="AD1075" s="17">
        <v>0.12684906600822299</v>
      </c>
      <c r="AE1075" s="17"/>
      <c r="AF1075" s="17">
        <v>0.51512484679552295</v>
      </c>
      <c r="AG1075" s="17">
        <v>0.19651598171999499</v>
      </c>
      <c r="AH1075" s="17">
        <v>0.18700376149523601</v>
      </c>
      <c r="AI1075" s="17">
        <v>0.17398912963897301</v>
      </c>
      <c r="AJ1075" s="17">
        <v>0.162992121159067</v>
      </c>
      <c r="AK1075" s="17">
        <v>0.12868278905184499</v>
      </c>
      <c r="AL1075" s="17">
        <v>0.115812421513401</v>
      </c>
      <c r="AM1075" s="17">
        <v>0.13056102082085</v>
      </c>
      <c r="AN1075" s="17">
        <v>0.111864964024031</v>
      </c>
      <c r="AO1075" s="17">
        <v>0.121890393988325</v>
      </c>
      <c r="AP1075" s="17">
        <v>0.14324838130588899</v>
      </c>
      <c r="AQ1075" s="17">
        <v>0.102042015312532</v>
      </c>
      <c r="AR1075" s="17">
        <v>0.14296388342685701</v>
      </c>
      <c r="AS1075" s="17">
        <v>0.15932220038686901</v>
      </c>
      <c r="AT1075" s="17">
        <v>0.19254505183665099</v>
      </c>
      <c r="AU1075" s="17">
        <v>0.11613091811114799</v>
      </c>
      <c r="AV1075" s="17"/>
      <c r="AW1075" s="17">
        <v>0.14814900388683799</v>
      </c>
      <c r="AX1075" s="17">
        <v>0.136117062324701</v>
      </c>
      <c r="AY1075" s="17"/>
      <c r="AZ1075" s="17">
        <v>0.16106397846089801</v>
      </c>
      <c r="BA1075" s="17">
        <v>0.139457289492987</v>
      </c>
      <c r="BB1075" s="17"/>
      <c r="BC1075" s="17">
        <v>0.18465721367805499</v>
      </c>
      <c r="BD1075" s="17">
        <v>0.115424866777308</v>
      </c>
      <c r="BE1075" s="17"/>
      <c r="BF1075" s="17">
        <v>0.18918295141038699</v>
      </c>
      <c r="BG1075" s="17">
        <v>0.13971340929168699</v>
      </c>
      <c r="BH1075" s="17"/>
      <c r="BI1075" s="17">
        <v>8.5922518856861793E-2</v>
      </c>
      <c r="BJ1075" s="17">
        <v>0.15907370425869899</v>
      </c>
      <c r="BK1075" s="17">
        <v>0.11929423134981899</v>
      </c>
      <c r="BL1075" s="17">
        <v>0.15058495951825501</v>
      </c>
      <c r="BM1075" s="17">
        <v>0.19714789640306499</v>
      </c>
      <c r="BN1075" s="17"/>
      <c r="BO1075" s="17">
        <v>0.15597116981928</v>
      </c>
      <c r="BP1075" s="17">
        <v>0.10250566314723</v>
      </c>
      <c r="BQ1075" s="17">
        <v>0.13013592632707</v>
      </c>
      <c r="BR1075" s="17">
        <v>0.16621979578547399</v>
      </c>
      <c r="BS1075" s="17">
        <v>0.23002555044501199</v>
      </c>
      <c r="BT1075" s="17">
        <v>7.6361692404131404E-2</v>
      </c>
      <c r="BU1075" s="17"/>
      <c r="BV1075" s="17">
        <v>0.141281400948157</v>
      </c>
      <c r="BW1075" s="17">
        <v>0.192073613979861</v>
      </c>
      <c r="BX1075" s="17"/>
      <c r="BY1075" s="17">
        <v>0.16764424115905399</v>
      </c>
      <c r="BZ1075" s="17"/>
      <c r="CA1075" s="17">
        <v>0.17337592732493501</v>
      </c>
      <c r="CB1075" s="17"/>
      <c r="CC1075" s="17">
        <v>0.162246615423047</v>
      </c>
    </row>
    <row r="1076" spans="2:81" x14ac:dyDescent="0.3">
      <c r="B1076" t="s">
        <v>424</v>
      </c>
      <c r="C1076" s="17">
        <v>0.44862675616115399</v>
      </c>
      <c r="D1076" s="17">
        <v>0.426071049577397</v>
      </c>
      <c r="E1076" s="17">
        <v>0.47153664981364901</v>
      </c>
      <c r="F1076" s="17"/>
      <c r="G1076" s="17">
        <v>0.44111161960553602</v>
      </c>
      <c r="H1076" s="17">
        <v>0.425690775867545</v>
      </c>
      <c r="I1076" s="17">
        <v>0.44338478377797502</v>
      </c>
      <c r="J1076" s="17">
        <v>0.474606589371807</v>
      </c>
      <c r="K1076" s="17">
        <v>0.41290127592676901</v>
      </c>
      <c r="L1076" s="17">
        <v>0.47941055811029198</v>
      </c>
      <c r="M1076" s="17"/>
      <c r="N1076" s="17">
        <v>0.45504193308062302</v>
      </c>
      <c r="O1076" s="17">
        <v>0.45004838444054102</v>
      </c>
      <c r="P1076" s="17">
        <v>0.42761572515985202</v>
      </c>
      <c r="Q1076" s="17">
        <v>0.46229759893126998</v>
      </c>
      <c r="R1076" s="17"/>
      <c r="S1076" s="17">
        <v>0.42022360345231002</v>
      </c>
      <c r="T1076" s="17">
        <v>0.44126390855554498</v>
      </c>
      <c r="U1076" s="17">
        <v>0.419251963818558</v>
      </c>
      <c r="V1076" s="17">
        <v>0.45607221799806602</v>
      </c>
      <c r="W1076" s="17">
        <v>0.48087616755385498</v>
      </c>
      <c r="X1076" s="17">
        <v>0.39393541580618702</v>
      </c>
      <c r="Y1076" s="17">
        <v>0.43922598355034198</v>
      </c>
      <c r="Z1076" s="17">
        <v>0.47977081876426197</v>
      </c>
      <c r="AA1076" s="17">
        <v>0.48137349753888098</v>
      </c>
      <c r="AB1076" s="17">
        <v>0.48592611477311798</v>
      </c>
      <c r="AC1076" s="17">
        <v>0.48029289903821798</v>
      </c>
      <c r="AD1076" s="17">
        <v>0.45755723582678798</v>
      </c>
      <c r="AE1076" s="17"/>
      <c r="AF1076" s="17">
        <v>0.194114570209932</v>
      </c>
      <c r="AG1076" s="17">
        <v>0.46971688657311</v>
      </c>
      <c r="AH1076" s="17">
        <v>0.478603273023955</v>
      </c>
      <c r="AI1076" s="17">
        <v>0.407777098432</v>
      </c>
      <c r="AJ1076" s="17">
        <v>0.50604210929428695</v>
      </c>
      <c r="AK1076" s="17">
        <v>0.43859658629929299</v>
      </c>
      <c r="AL1076" s="17">
        <v>0.44788795602339299</v>
      </c>
      <c r="AM1076" s="17">
        <v>0.42666584789150203</v>
      </c>
      <c r="AN1076" s="17">
        <v>0.47412852865900201</v>
      </c>
      <c r="AO1076" s="17">
        <v>0.46820437377992402</v>
      </c>
      <c r="AP1076" s="17">
        <v>0.44687582053352998</v>
      </c>
      <c r="AQ1076" s="17">
        <v>0.48881831719125002</v>
      </c>
      <c r="AR1076" s="17">
        <v>0.445431695776558</v>
      </c>
      <c r="AS1076" s="17">
        <v>0.39841486648747498</v>
      </c>
      <c r="AT1076" s="17">
        <v>0.33031275026905998</v>
      </c>
      <c r="AU1076" s="17">
        <v>0.50435215785175602</v>
      </c>
      <c r="AV1076" s="17"/>
      <c r="AW1076" s="17">
        <v>0.47252101115489797</v>
      </c>
      <c r="AX1076" s="17">
        <v>0.41357712274353098</v>
      </c>
      <c r="AY1076" s="17"/>
      <c r="AZ1076" s="17">
        <v>0.48932293099257401</v>
      </c>
      <c r="BA1076" s="17">
        <v>0.439562876784933</v>
      </c>
      <c r="BB1076" s="17"/>
      <c r="BC1076" s="17">
        <v>0.475031559273626</v>
      </c>
      <c r="BD1076" s="17">
        <v>0.43167245955288203</v>
      </c>
      <c r="BE1076" s="17"/>
      <c r="BF1076" s="17">
        <v>0.49702594499660002</v>
      </c>
      <c r="BG1076" s="17">
        <v>0.44473750936123402</v>
      </c>
      <c r="BH1076" s="17"/>
      <c r="BI1076" s="17">
        <v>0.43261222102597002</v>
      </c>
      <c r="BJ1076" s="17">
        <v>0.48923011680728401</v>
      </c>
      <c r="BK1076" s="17">
        <v>0.52322092991263802</v>
      </c>
      <c r="BL1076" s="17">
        <v>0.367340734867042</v>
      </c>
      <c r="BM1076" s="17">
        <v>0.419778743601043</v>
      </c>
      <c r="BN1076" s="17"/>
      <c r="BO1076" s="17">
        <v>0.47853974586766701</v>
      </c>
      <c r="BP1076" s="17">
        <v>0.42661462500351899</v>
      </c>
      <c r="BQ1076" s="17">
        <v>0.50999778817158903</v>
      </c>
      <c r="BR1076" s="17">
        <v>0.41469080530543401</v>
      </c>
      <c r="BS1076" s="17">
        <v>0.44376149821142302</v>
      </c>
      <c r="BT1076" s="17">
        <v>0.47418967649567201</v>
      </c>
      <c r="BU1076" s="17"/>
      <c r="BV1076" s="17">
        <v>0.49086319915757598</v>
      </c>
      <c r="BW1076" s="17">
        <v>0.48620119080561502</v>
      </c>
      <c r="BX1076" s="17"/>
      <c r="BY1076" s="17">
        <v>0.45009178965833102</v>
      </c>
      <c r="BZ1076" s="17"/>
      <c r="CA1076" s="17">
        <v>0.50979774696452496</v>
      </c>
      <c r="CB1076" s="17"/>
      <c r="CC1076" s="17">
        <v>0.50965661800134998</v>
      </c>
    </row>
    <row r="1077" spans="2:81" x14ac:dyDescent="0.3">
      <c r="B1077" t="s">
        <v>425</v>
      </c>
      <c r="C1077" s="17">
        <v>0.25069913123973903</v>
      </c>
      <c r="D1077" s="17">
        <v>0.276549007505063</v>
      </c>
      <c r="E1077" s="17">
        <v>0.225412260839845</v>
      </c>
      <c r="F1077" s="17"/>
      <c r="G1077" s="17">
        <v>0.24663991614525799</v>
      </c>
      <c r="H1077" s="17">
        <v>0.23879752587295799</v>
      </c>
      <c r="I1077" s="17">
        <v>0.20740213498961799</v>
      </c>
      <c r="J1077" s="17">
        <v>0.22577505822736901</v>
      </c>
      <c r="K1077" s="17">
        <v>0.27847979276538698</v>
      </c>
      <c r="L1077" s="17">
        <v>0.29973818110323802</v>
      </c>
      <c r="M1077" s="17"/>
      <c r="N1077" s="17">
        <v>0.26800584133993199</v>
      </c>
      <c r="O1077" s="17">
        <v>0.257533779732186</v>
      </c>
      <c r="P1077" s="17">
        <v>0.247465866180306</v>
      </c>
      <c r="Q1077" s="17">
        <v>0.22795551900226599</v>
      </c>
      <c r="R1077" s="17"/>
      <c r="S1077" s="17">
        <v>0.24267202637610499</v>
      </c>
      <c r="T1077" s="17">
        <v>0.32416831408420399</v>
      </c>
      <c r="U1077" s="17">
        <v>0.26363245649873801</v>
      </c>
      <c r="V1077" s="17">
        <v>0.27725396345417402</v>
      </c>
      <c r="W1077" s="17">
        <v>0.193417291405558</v>
      </c>
      <c r="X1077" s="17">
        <v>0.29890788535345802</v>
      </c>
      <c r="Y1077" s="17">
        <v>0.29036165572690897</v>
      </c>
      <c r="Z1077" s="17">
        <v>0.19312776820899499</v>
      </c>
      <c r="AA1077" s="17">
        <v>0.19084005533222201</v>
      </c>
      <c r="AB1077" s="17">
        <v>0.19921959489705601</v>
      </c>
      <c r="AC1077" s="17">
        <v>0.23703586887711101</v>
      </c>
      <c r="AD1077" s="17">
        <v>0.21099620358947399</v>
      </c>
      <c r="AE1077" s="17"/>
      <c r="AF1077" s="17">
        <v>9.6165996511710802E-2</v>
      </c>
      <c r="AG1077" s="17">
        <v>0.16438636286024599</v>
      </c>
      <c r="AH1077" s="17">
        <v>0.16926186360210099</v>
      </c>
      <c r="AI1077" s="17">
        <v>0.30977053218031902</v>
      </c>
      <c r="AJ1077" s="17">
        <v>0.21032848965619799</v>
      </c>
      <c r="AK1077" s="17">
        <v>0.29663690205285198</v>
      </c>
      <c r="AL1077" s="17">
        <v>0.31760276678215399</v>
      </c>
      <c r="AM1077" s="17">
        <v>0.23851422674244799</v>
      </c>
      <c r="AN1077" s="17">
        <v>0.264833867143631</v>
      </c>
      <c r="AO1077" s="17">
        <v>0.23682582510181999</v>
      </c>
      <c r="AP1077" s="17">
        <v>0.20157255941292099</v>
      </c>
      <c r="AQ1077" s="17">
        <v>0.25225714853708697</v>
      </c>
      <c r="AR1077" s="17">
        <v>0.31401500959364798</v>
      </c>
      <c r="AS1077" s="17">
        <v>0.27849829367321299</v>
      </c>
      <c r="AT1077" s="17">
        <v>0.317222416939619</v>
      </c>
      <c r="AU1077" s="17">
        <v>0.236430995811311</v>
      </c>
      <c r="AV1077" s="17"/>
      <c r="AW1077" s="17">
        <v>0.24096439801803399</v>
      </c>
      <c r="AX1077" s="17">
        <v>0.26543987126015001</v>
      </c>
      <c r="AY1077" s="17"/>
      <c r="AZ1077" s="17">
        <v>0.182616811311967</v>
      </c>
      <c r="BA1077" s="17">
        <v>0.265862471235078</v>
      </c>
      <c r="BB1077" s="17"/>
      <c r="BC1077" s="17">
        <v>0.20371396753319601</v>
      </c>
      <c r="BD1077" s="17">
        <v>0.28098877974022501</v>
      </c>
      <c r="BE1077" s="17"/>
      <c r="BF1077" s="17">
        <v>0.16381963880502501</v>
      </c>
      <c r="BG1077" s="17">
        <v>0.25768056617822999</v>
      </c>
      <c r="BH1077" s="17"/>
      <c r="BI1077" s="17">
        <v>0.310679138321242</v>
      </c>
      <c r="BJ1077" s="17">
        <v>0.22964666630327901</v>
      </c>
      <c r="BK1077" s="17">
        <v>0.221554019575637</v>
      </c>
      <c r="BL1077" s="17">
        <v>0.27438866907333298</v>
      </c>
      <c r="BM1077" s="17">
        <v>0.22020634194482</v>
      </c>
      <c r="BN1077" s="17"/>
      <c r="BO1077" s="17">
        <v>0.25473079864190601</v>
      </c>
      <c r="BP1077" s="17">
        <v>0.31646828227221901</v>
      </c>
      <c r="BQ1077" s="17">
        <v>0.20980795300282301</v>
      </c>
      <c r="BR1077" s="17">
        <v>0.25291183330727401</v>
      </c>
      <c r="BS1077" s="17">
        <v>0.198292613552985</v>
      </c>
      <c r="BT1077" s="17">
        <v>0.210177712670677</v>
      </c>
      <c r="BU1077" s="17"/>
      <c r="BV1077" s="17">
        <v>0.25261561763905699</v>
      </c>
      <c r="BW1077" s="17">
        <v>0.187045474808227</v>
      </c>
      <c r="BX1077" s="17"/>
      <c r="BY1077" s="17">
        <v>0.26797031755595302</v>
      </c>
      <c r="BZ1077" s="17"/>
      <c r="CA1077" s="17">
        <v>0.22156210201155499</v>
      </c>
      <c r="CB1077" s="17"/>
      <c r="CC1077" s="17">
        <v>0.219514179536826</v>
      </c>
    </row>
    <row r="1078" spans="2:81" x14ac:dyDescent="0.3">
      <c r="B1078" t="s">
        <v>426</v>
      </c>
      <c r="C1078" s="17">
        <v>5.2318607104523997E-2</v>
      </c>
      <c r="D1078" s="17">
        <v>6.8651165941451903E-2</v>
      </c>
      <c r="E1078" s="17">
        <v>3.6577606605143101E-2</v>
      </c>
      <c r="F1078" s="17"/>
      <c r="G1078" s="17">
        <v>5.3067911341968102E-2</v>
      </c>
      <c r="H1078" s="17">
        <v>7.2442845098424205E-2</v>
      </c>
      <c r="I1078" s="17">
        <v>5.4668225300284798E-2</v>
      </c>
      <c r="J1078" s="17">
        <v>3.4251687611325299E-2</v>
      </c>
      <c r="K1078" s="17">
        <v>6.4702373670426805E-2</v>
      </c>
      <c r="L1078" s="17">
        <v>3.9904142211409803E-2</v>
      </c>
      <c r="M1078" s="17"/>
      <c r="N1078" s="17">
        <v>7.2177975884156101E-2</v>
      </c>
      <c r="O1078" s="17">
        <v>4.4079418481431598E-2</v>
      </c>
      <c r="P1078" s="17">
        <v>6.1172561800182101E-2</v>
      </c>
      <c r="Q1078" s="17">
        <v>3.2065871002964597E-2</v>
      </c>
      <c r="R1078" s="17"/>
      <c r="S1078" s="17">
        <v>6.1966443033174799E-2</v>
      </c>
      <c r="T1078" s="17">
        <v>3.8212851836358801E-2</v>
      </c>
      <c r="U1078" s="17">
        <v>4.7410243024670097E-2</v>
      </c>
      <c r="V1078" s="17">
        <v>5.7745061948331101E-2</v>
      </c>
      <c r="W1078" s="17">
        <v>8.9758253832558102E-2</v>
      </c>
      <c r="X1078" s="17">
        <v>2.6266488023248599E-2</v>
      </c>
      <c r="Y1078" s="17">
        <v>6.5180576309950194E-2</v>
      </c>
      <c r="Z1078" s="17">
        <v>6.5878995247395405E-2</v>
      </c>
      <c r="AA1078" s="17">
        <v>5.2229892480570903E-2</v>
      </c>
      <c r="AB1078" s="17">
        <v>4.07413131797182E-2</v>
      </c>
      <c r="AC1078" s="17">
        <v>2.5371145111074599E-2</v>
      </c>
      <c r="AD1078" s="17">
        <v>8.4102334653253993E-2</v>
      </c>
      <c r="AE1078" s="17"/>
      <c r="AF1078" s="17">
        <v>0</v>
      </c>
      <c r="AG1078" s="17">
        <v>2.02399712746478E-2</v>
      </c>
      <c r="AH1078" s="17">
        <v>3.3566524534685102E-2</v>
      </c>
      <c r="AI1078" s="17">
        <v>2.2114406293653702E-2</v>
      </c>
      <c r="AJ1078" s="17">
        <v>3.8196105087478803E-2</v>
      </c>
      <c r="AK1078" s="17">
        <v>5.9986537967345203E-2</v>
      </c>
      <c r="AL1078" s="17">
        <v>3.41045269238682E-2</v>
      </c>
      <c r="AM1078" s="17">
        <v>4.4772262708247801E-2</v>
      </c>
      <c r="AN1078" s="17">
        <v>6.0737727905037002E-2</v>
      </c>
      <c r="AO1078" s="17">
        <v>5.9175467081807903E-2</v>
      </c>
      <c r="AP1078" s="17">
        <v>9.4754399032093997E-2</v>
      </c>
      <c r="AQ1078" s="17">
        <v>9.5856251894425801E-2</v>
      </c>
      <c r="AR1078" s="17">
        <v>5.7980499230612798E-2</v>
      </c>
      <c r="AS1078" s="17">
        <v>5.9294913787634601E-2</v>
      </c>
      <c r="AT1078" s="17">
        <v>7.6846280752528501E-2</v>
      </c>
      <c r="AU1078" s="17">
        <v>5.9315356688455702E-2</v>
      </c>
      <c r="AV1078" s="17"/>
      <c r="AW1078" s="17">
        <v>4.5055762876243702E-2</v>
      </c>
      <c r="AX1078" s="17">
        <v>6.2201109015902797E-2</v>
      </c>
      <c r="AY1078" s="17"/>
      <c r="AZ1078" s="17">
        <v>5.5469118701124302E-2</v>
      </c>
      <c r="BA1078" s="17">
        <v>5.1616923046912698E-2</v>
      </c>
      <c r="BB1078" s="17"/>
      <c r="BC1078" s="17">
        <v>5.0269577663801898E-2</v>
      </c>
      <c r="BD1078" s="17">
        <v>5.3863339365220898E-2</v>
      </c>
      <c r="BE1078" s="17"/>
      <c r="BF1078" s="17">
        <v>5.2973963146076601E-2</v>
      </c>
      <c r="BG1078" s="17">
        <v>5.2265944209778398E-2</v>
      </c>
      <c r="BH1078" s="17"/>
      <c r="BI1078" s="17">
        <v>5.7708034398789097E-2</v>
      </c>
      <c r="BJ1078" s="17">
        <v>4.8736676082007699E-2</v>
      </c>
      <c r="BK1078" s="17">
        <v>4.8524808639964799E-2</v>
      </c>
      <c r="BL1078" s="17">
        <v>7.5806836223706597E-2</v>
      </c>
      <c r="BM1078" s="17">
        <v>7.8503139053342594E-2</v>
      </c>
      <c r="BN1078" s="17"/>
      <c r="BO1078" s="17">
        <v>4.7545165439197901E-2</v>
      </c>
      <c r="BP1078" s="17">
        <v>6.10335241924026E-2</v>
      </c>
      <c r="BQ1078" s="17">
        <v>6.4720712666663099E-2</v>
      </c>
      <c r="BR1078" s="17">
        <v>6.2859300330952994E-2</v>
      </c>
      <c r="BS1078" s="17">
        <v>4.2353908144761303E-2</v>
      </c>
      <c r="BT1078" s="17">
        <v>3.6869985816187299E-2</v>
      </c>
      <c r="BU1078" s="17"/>
      <c r="BV1078" s="17">
        <v>5.2567578323546797E-2</v>
      </c>
      <c r="BW1078" s="17">
        <v>4.1631388704937801E-2</v>
      </c>
      <c r="BX1078" s="17"/>
      <c r="BY1078" s="17">
        <v>4.87389578082092E-2</v>
      </c>
      <c r="BZ1078" s="17"/>
      <c r="CA1078" s="17">
        <v>4.8427968392941098E-2</v>
      </c>
      <c r="CB1078" s="17"/>
      <c r="CC1078" s="17">
        <v>5.0449976997944103E-2</v>
      </c>
    </row>
    <row r="1079" spans="2:81" x14ac:dyDescent="0.3">
      <c r="B1079" t="s">
        <v>427</v>
      </c>
      <c r="C1079" s="17">
        <v>2.1247043412039701E-2</v>
      </c>
      <c r="D1079" s="17">
        <v>2.36640975258403E-2</v>
      </c>
      <c r="E1079" s="17">
        <v>1.8970798200103799E-2</v>
      </c>
      <c r="F1079" s="17"/>
      <c r="G1079" s="17">
        <v>1.1170909328283501E-2</v>
      </c>
      <c r="H1079" s="17">
        <v>1.9100365698990499E-2</v>
      </c>
      <c r="I1079" s="17">
        <v>2.4126111633687001E-2</v>
      </c>
      <c r="J1079" s="17">
        <v>3.1149495153926999E-2</v>
      </c>
      <c r="K1079" s="17">
        <v>2.2429460355606199E-2</v>
      </c>
      <c r="L1079" s="17">
        <v>1.8571011189649201E-2</v>
      </c>
      <c r="M1079" s="17"/>
      <c r="N1079" s="17">
        <v>2.4242554502850899E-2</v>
      </c>
      <c r="O1079" s="17">
        <v>1.4287936817114801E-2</v>
      </c>
      <c r="P1079" s="17">
        <v>2.0429893941748999E-2</v>
      </c>
      <c r="Q1079" s="17">
        <v>2.6138209183752099E-2</v>
      </c>
      <c r="R1079" s="17"/>
      <c r="S1079" s="17">
        <v>2.8089062243946299E-2</v>
      </c>
      <c r="T1079" s="17">
        <v>1.66310372956005E-2</v>
      </c>
      <c r="U1079" s="17">
        <v>2.2995485048716801E-2</v>
      </c>
      <c r="V1079" s="17">
        <v>2.2376437523735901E-2</v>
      </c>
      <c r="W1079" s="17">
        <v>2.1414417657973701E-2</v>
      </c>
      <c r="X1079" s="17">
        <v>3.6685633512096798E-2</v>
      </c>
      <c r="Y1079" s="17">
        <v>2.36094281967799E-2</v>
      </c>
      <c r="Z1079" s="17">
        <v>3.3181345660474697E-2</v>
      </c>
      <c r="AA1079" s="17">
        <v>1.27420288224891E-2</v>
      </c>
      <c r="AB1079" s="17">
        <v>1.15947330965559E-2</v>
      </c>
      <c r="AC1079" s="17">
        <v>1.6696328549941099E-2</v>
      </c>
      <c r="AD1079" s="17">
        <v>0</v>
      </c>
      <c r="AE1079" s="17"/>
      <c r="AF1079" s="17">
        <v>0.104423181261926</v>
      </c>
      <c r="AG1079" s="17">
        <v>4.1063050358244299E-2</v>
      </c>
      <c r="AH1079" s="17">
        <v>2.0142313942199501E-2</v>
      </c>
      <c r="AI1079" s="17">
        <v>1.6950384583583101E-2</v>
      </c>
      <c r="AJ1079" s="17">
        <v>2.2876592597000998E-2</v>
      </c>
      <c r="AK1079" s="17">
        <v>1.7268795787025299E-2</v>
      </c>
      <c r="AL1079" s="17">
        <v>1.6532856151004399E-2</v>
      </c>
      <c r="AM1079" s="17">
        <v>1.8559138446057999E-2</v>
      </c>
      <c r="AN1079" s="17">
        <v>0</v>
      </c>
      <c r="AO1079" s="17">
        <v>1.8060109482448999E-2</v>
      </c>
      <c r="AP1079" s="17">
        <v>1.15942016396961E-2</v>
      </c>
      <c r="AQ1079" s="17">
        <v>8.2632806683083596E-3</v>
      </c>
      <c r="AR1079" s="17">
        <v>9.0923899650619394E-3</v>
      </c>
      <c r="AS1079" s="17">
        <v>2.3914706863483098E-2</v>
      </c>
      <c r="AT1079" s="17">
        <v>5.0770795760466503E-2</v>
      </c>
      <c r="AU1079" s="17">
        <v>4.0583385324288103E-2</v>
      </c>
      <c r="AV1079" s="17"/>
      <c r="AW1079" s="17">
        <v>1.6450877443820001E-2</v>
      </c>
      <c r="AX1079" s="17">
        <v>2.8373588868148999E-2</v>
      </c>
      <c r="AY1079" s="17"/>
      <c r="AZ1079" s="17">
        <v>2.9446445263575299E-2</v>
      </c>
      <c r="BA1079" s="17">
        <v>1.94208671277247E-2</v>
      </c>
      <c r="BB1079" s="17"/>
      <c r="BC1079" s="17">
        <v>1.68280661677042E-2</v>
      </c>
      <c r="BD1079" s="17">
        <v>2.3773410395166901E-2</v>
      </c>
      <c r="BE1079" s="17"/>
      <c r="BF1079" s="17">
        <v>3.0122293214214099E-2</v>
      </c>
      <c r="BG1079" s="17">
        <v>2.0533848878781E-2</v>
      </c>
      <c r="BH1079" s="17"/>
      <c r="BI1079" s="17">
        <v>5.0479340090521102E-2</v>
      </c>
      <c r="BJ1079" s="17">
        <v>1.14197562161033E-2</v>
      </c>
      <c r="BK1079" s="17">
        <v>5.7955757315554801E-3</v>
      </c>
      <c r="BL1079" s="17">
        <v>3.01213467487738E-2</v>
      </c>
      <c r="BM1079" s="17">
        <v>8.5223262049406792E-3</v>
      </c>
      <c r="BN1079" s="17"/>
      <c r="BO1079" s="17">
        <v>6.0488988809088498E-3</v>
      </c>
      <c r="BP1079" s="17">
        <v>4.1278406003383103E-2</v>
      </c>
      <c r="BQ1079" s="17">
        <v>7.4025017377071997E-3</v>
      </c>
      <c r="BR1079" s="17">
        <v>3.3396423106185201E-2</v>
      </c>
      <c r="BS1079" s="17">
        <v>1.3677447765390699E-2</v>
      </c>
      <c r="BT1079" s="17">
        <v>1.92758386662489E-2</v>
      </c>
      <c r="BU1079" s="17"/>
      <c r="BV1079" s="17">
        <v>4.1695269664582301E-3</v>
      </c>
      <c r="BW1079" s="17">
        <v>2.48669702456812E-2</v>
      </c>
      <c r="BX1079" s="17"/>
      <c r="BY1079" s="17">
        <v>2.12314089707373E-2</v>
      </c>
      <c r="BZ1079" s="17"/>
      <c r="CA1079" s="17">
        <v>1.0502095752379001E-2</v>
      </c>
      <c r="CB1079" s="17"/>
      <c r="CC1079" s="17">
        <v>9.6834294215473304E-3</v>
      </c>
    </row>
    <row r="1080" spans="2:81" x14ac:dyDescent="0.3">
      <c r="B1080" t="s">
        <v>92</v>
      </c>
      <c r="C1080" s="17">
        <v>8.3715477067452401E-2</v>
      </c>
      <c r="D1080" s="17">
        <v>5.8551891697165702E-2</v>
      </c>
      <c r="E1080" s="17">
        <v>0.108615771357261</v>
      </c>
      <c r="F1080" s="17"/>
      <c r="G1080" s="17">
        <v>9.52693205431384E-2</v>
      </c>
      <c r="H1080" s="17">
        <v>7.7748044540839806E-2</v>
      </c>
      <c r="I1080" s="17">
        <v>7.7885145345361506E-2</v>
      </c>
      <c r="J1080" s="17">
        <v>9.5953573278488094E-2</v>
      </c>
      <c r="K1080" s="17">
        <v>9.3883376985029701E-2</v>
      </c>
      <c r="L1080" s="17">
        <v>6.8850423379868894E-2</v>
      </c>
      <c r="M1080" s="17"/>
      <c r="N1080" s="17">
        <v>6.6448723742232596E-2</v>
      </c>
      <c r="O1080" s="17">
        <v>0.10236007846348601</v>
      </c>
      <c r="P1080" s="17">
        <v>7.5129037244384203E-2</v>
      </c>
      <c r="Q1080" s="17">
        <v>8.9138277696873297E-2</v>
      </c>
      <c r="R1080" s="17"/>
      <c r="S1080" s="17">
        <v>8.2726424045726499E-2</v>
      </c>
      <c r="T1080" s="17">
        <v>8.7875804022738702E-2</v>
      </c>
      <c r="U1080" s="17">
        <v>9.3764356460002293E-2</v>
      </c>
      <c r="V1080" s="17">
        <v>6.1854481374997397E-2</v>
      </c>
      <c r="W1080" s="17">
        <v>8.1190047174459504E-2</v>
      </c>
      <c r="X1080" s="17">
        <v>9.2734238921527198E-2</v>
      </c>
      <c r="Y1080" s="17">
        <v>6.3518715142895699E-2</v>
      </c>
      <c r="Z1080" s="17">
        <v>6.8635870883829705E-2</v>
      </c>
      <c r="AA1080" s="17">
        <v>9.5496223391690199E-2</v>
      </c>
      <c r="AB1080" s="17">
        <v>7.0152509629556201E-2</v>
      </c>
      <c r="AC1080" s="17">
        <v>0.107262703770822</v>
      </c>
      <c r="AD1080" s="17">
        <v>0.12049515992226099</v>
      </c>
      <c r="AE1080" s="17"/>
      <c r="AF1080" s="17">
        <v>9.0171405220908898E-2</v>
      </c>
      <c r="AG1080" s="17">
        <v>0.108077747213758</v>
      </c>
      <c r="AH1080" s="17">
        <v>0.111422263401823</v>
      </c>
      <c r="AI1080" s="17">
        <v>6.9398448871471105E-2</v>
      </c>
      <c r="AJ1080" s="17">
        <v>5.9564582205968102E-2</v>
      </c>
      <c r="AK1080" s="17">
        <v>5.8828388841639802E-2</v>
      </c>
      <c r="AL1080" s="17">
        <v>6.8059472606178895E-2</v>
      </c>
      <c r="AM1080" s="17">
        <v>0.14092750339089299</v>
      </c>
      <c r="AN1080" s="17">
        <v>8.8434912268299096E-2</v>
      </c>
      <c r="AO1080" s="17">
        <v>9.5843830565674401E-2</v>
      </c>
      <c r="AP1080" s="17">
        <v>0.10195463807587</v>
      </c>
      <c r="AQ1080" s="17">
        <v>5.2762986396396802E-2</v>
      </c>
      <c r="AR1080" s="17">
        <v>3.05165220072619E-2</v>
      </c>
      <c r="AS1080" s="17">
        <v>8.0555018801325207E-2</v>
      </c>
      <c r="AT1080" s="17">
        <v>3.23027044416749E-2</v>
      </c>
      <c r="AU1080" s="17">
        <v>4.3187186213040997E-2</v>
      </c>
      <c r="AV1080" s="17"/>
      <c r="AW1080" s="17">
        <v>7.6858946620166596E-2</v>
      </c>
      <c r="AX1080" s="17">
        <v>9.42912457875658E-2</v>
      </c>
      <c r="AY1080" s="17"/>
      <c r="AZ1080" s="17">
        <v>8.2080715269860799E-2</v>
      </c>
      <c r="BA1080" s="17">
        <v>8.4079572312364306E-2</v>
      </c>
      <c r="BB1080" s="17"/>
      <c r="BC1080" s="17">
        <v>6.9499615683617302E-2</v>
      </c>
      <c r="BD1080" s="17">
        <v>9.42771441691969E-2</v>
      </c>
      <c r="BE1080" s="17"/>
      <c r="BF1080" s="17">
        <v>6.68752084276973E-2</v>
      </c>
      <c r="BG1080" s="17">
        <v>8.5068722080290204E-2</v>
      </c>
      <c r="BH1080" s="17"/>
      <c r="BI1080" s="17">
        <v>6.2598747306615299E-2</v>
      </c>
      <c r="BJ1080" s="17">
        <v>6.1893080332627401E-2</v>
      </c>
      <c r="BK1080" s="17">
        <v>8.1610434790385405E-2</v>
      </c>
      <c r="BL1080" s="17">
        <v>0.101757453568889</v>
      </c>
      <c r="BM1080" s="17">
        <v>7.5841552792787897E-2</v>
      </c>
      <c r="BN1080" s="17"/>
      <c r="BO1080" s="17">
        <v>5.7164221351039997E-2</v>
      </c>
      <c r="BP1080" s="17">
        <v>5.2099499381246597E-2</v>
      </c>
      <c r="BQ1080" s="17">
        <v>7.7935118094148201E-2</v>
      </c>
      <c r="BR1080" s="17">
        <v>6.9921842164680406E-2</v>
      </c>
      <c r="BS1080" s="17">
        <v>7.1888981880428596E-2</v>
      </c>
      <c r="BT1080" s="17">
        <v>0.18312509394708401</v>
      </c>
      <c r="BU1080" s="17"/>
      <c r="BV1080" s="17">
        <v>5.8502676965205003E-2</v>
      </c>
      <c r="BW1080" s="17">
        <v>6.81813614556777E-2</v>
      </c>
      <c r="BX1080" s="17"/>
      <c r="BY1080" s="17">
        <v>4.4323284847715701E-2</v>
      </c>
      <c r="BZ1080" s="17"/>
      <c r="CA1080" s="17">
        <v>3.6334159553665202E-2</v>
      </c>
      <c r="CB1080" s="17"/>
      <c r="CC1080" s="17">
        <v>4.8449180619285499E-2</v>
      </c>
    </row>
    <row r="1081" spans="2:81" x14ac:dyDescent="0.3">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c r="CB1081" s="17"/>
      <c r="CC1081" s="17"/>
    </row>
    <row r="1082" spans="2:81" x14ac:dyDescent="0.3">
      <c r="B1082" s="6" t="s">
        <v>432</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c r="BP1082" s="17"/>
      <c r="BQ1082" s="17"/>
      <c r="BR1082" s="17"/>
      <c r="BS1082" s="17"/>
      <c r="BT1082" s="17"/>
      <c r="BU1082" s="17"/>
      <c r="BV1082" s="17"/>
      <c r="BW1082" s="17"/>
      <c r="BX1082" s="17"/>
      <c r="BY1082" s="17"/>
      <c r="BZ1082" s="17"/>
      <c r="CA1082" s="17"/>
      <c r="CB1082" s="17"/>
      <c r="CC1082" s="17"/>
    </row>
    <row r="1083" spans="2:81" x14ac:dyDescent="0.3">
      <c r="B1083" s="24" t="s">
        <v>94</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c r="BP1083" s="17"/>
      <c r="BQ1083" s="17"/>
      <c r="BR1083" s="17"/>
      <c r="BS1083" s="17"/>
      <c r="BT1083" s="17"/>
      <c r="BU1083" s="17"/>
      <c r="BV1083" s="17"/>
      <c r="BW1083" s="17"/>
      <c r="BX1083" s="17"/>
      <c r="BY1083" s="17"/>
      <c r="BZ1083" s="17"/>
      <c r="CA1083" s="17"/>
      <c r="CB1083" s="17"/>
      <c r="CC1083" s="17"/>
    </row>
    <row r="1084" spans="2:81" x14ac:dyDescent="0.3">
      <c r="B1084" t="s">
        <v>423</v>
      </c>
      <c r="C1084" s="17">
        <v>0.16491546226780401</v>
      </c>
      <c r="D1084" s="17">
        <v>0.16790615002338799</v>
      </c>
      <c r="E1084" s="17">
        <v>0.158701562632627</v>
      </c>
      <c r="F1084" s="17"/>
      <c r="G1084" s="17">
        <v>0.27888557925316998</v>
      </c>
      <c r="H1084" s="17">
        <v>0.19662889072105499</v>
      </c>
      <c r="I1084" s="17">
        <v>0.18785580694281101</v>
      </c>
      <c r="J1084" s="17">
        <v>0.14341177566907801</v>
      </c>
      <c r="K1084" s="17">
        <v>0.12550794734954299</v>
      </c>
      <c r="L1084" s="17">
        <v>8.8301290090250506E-2</v>
      </c>
      <c r="M1084" s="17"/>
      <c r="N1084" s="17">
        <v>0.15249167071236899</v>
      </c>
      <c r="O1084" s="17">
        <v>0.16842939627485701</v>
      </c>
      <c r="P1084" s="17">
        <v>0.17417987465177101</v>
      </c>
      <c r="Q1084" s="17">
        <v>0.16607088127314101</v>
      </c>
      <c r="R1084" s="17"/>
      <c r="S1084" s="17">
        <v>0.19860799874395199</v>
      </c>
      <c r="T1084" s="17">
        <v>0.12890232888674699</v>
      </c>
      <c r="U1084" s="17">
        <v>0.14108403554670301</v>
      </c>
      <c r="V1084" s="17">
        <v>0.124312604599671</v>
      </c>
      <c r="W1084" s="17">
        <v>0.158776173589808</v>
      </c>
      <c r="X1084" s="17">
        <v>0.16768198489969999</v>
      </c>
      <c r="Y1084" s="17">
        <v>0.17457618720211701</v>
      </c>
      <c r="Z1084" s="17">
        <v>0.19475095765994599</v>
      </c>
      <c r="AA1084" s="17">
        <v>0.21272406446296799</v>
      </c>
      <c r="AB1084" s="17">
        <v>0.19199220250084201</v>
      </c>
      <c r="AC1084" s="17">
        <v>0.134535910074701</v>
      </c>
      <c r="AD1084" s="17">
        <v>8.3350811130355001E-2</v>
      </c>
      <c r="AE1084" s="17"/>
      <c r="AF1084" s="17">
        <v>0.40019086055946901</v>
      </c>
      <c r="AG1084" s="17">
        <v>0.207186578550242</v>
      </c>
      <c r="AH1084" s="17">
        <v>0.215949455764017</v>
      </c>
      <c r="AI1084" s="17">
        <v>0.15131827399282</v>
      </c>
      <c r="AJ1084" s="17">
        <v>0.13319772692729201</v>
      </c>
      <c r="AK1084" s="17">
        <v>0.133177824038656</v>
      </c>
      <c r="AL1084" s="17">
        <v>0.17134618406404101</v>
      </c>
      <c r="AM1084" s="17">
        <v>0.14486281126619299</v>
      </c>
      <c r="AN1084" s="17">
        <v>0.141784551521103</v>
      </c>
      <c r="AO1084" s="17">
        <v>0.18694705995563701</v>
      </c>
      <c r="AP1084" s="17">
        <v>0.17881531575630799</v>
      </c>
      <c r="AQ1084" s="17">
        <v>0.11362018094929199</v>
      </c>
      <c r="AR1084" s="17">
        <v>0.17813274203691001</v>
      </c>
      <c r="AS1084" s="17">
        <v>0.210380765894434</v>
      </c>
      <c r="AT1084" s="17">
        <v>0.203225924955236</v>
      </c>
      <c r="AU1084" s="17">
        <v>0.222139787202423</v>
      </c>
      <c r="AV1084" s="17"/>
      <c r="AW1084" s="17">
        <v>0.160637153123287</v>
      </c>
      <c r="AX1084" s="17">
        <v>0.17092901879219399</v>
      </c>
      <c r="AY1084" s="17"/>
      <c r="AZ1084" s="17">
        <v>0.19910437220286001</v>
      </c>
      <c r="BA1084" s="17">
        <v>0.15730088529737701</v>
      </c>
      <c r="BB1084" s="17"/>
      <c r="BC1084" s="17">
        <v>0.21330521756520199</v>
      </c>
      <c r="BD1084" s="17">
        <v>0.13162030004857</v>
      </c>
      <c r="BE1084" s="17"/>
      <c r="BF1084" s="17">
        <v>0.21876809340180001</v>
      </c>
      <c r="BG1084" s="17">
        <v>0.16058798946619901</v>
      </c>
      <c r="BH1084" s="17"/>
      <c r="BI1084" s="17">
        <v>0.114798941599979</v>
      </c>
      <c r="BJ1084" s="17">
        <v>0.19383957796953599</v>
      </c>
      <c r="BK1084" s="17">
        <v>0.159014155175183</v>
      </c>
      <c r="BL1084" s="17">
        <v>0.14245789781434101</v>
      </c>
      <c r="BM1084" s="17">
        <v>0.24826027163778699</v>
      </c>
      <c r="BN1084" s="17"/>
      <c r="BO1084" s="17">
        <v>0.20004060696085901</v>
      </c>
      <c r="BP1084" s="17">
        <v>0.12286402152074399</v>
      </c>
      <c r="BQ1084" s="17">
        <v>0.12538053185819201</v>
      </c>
      <c r="BR1084" s="17">
        <v>0.164943019023159</v>
      </c>
      <c r="BS1084" s="17">
        <v>0.26565851673442398</v>
      </c>
      <c r="BT1084" s="17">
        <v>0.106892109930891</v>
      </c>
      <c r="BU1084" s="17"/>
      <c r="BV1084" s="17">
        <v>0.184531079823929</v>
      </c>
      <c r="BW1084" s="17">
        <v>0.21110432402760501</v>
      </c>
      <c r="BX1084" s="17"/>
      <c r="BY1084" s="17">
        <v>0.21962591513464699</v>
      </c>
      <c r="BZ1084" s="17"/>
      <c r="CA1084" s="17">
        <v>0.24068987351776</v>
      </c>
      <c r="CB1084" s="17"/>
      <c r="CC1084" s="17">
        <v>0.19827206694890701</v>
      </c>
    </row>
    <row r="1085" spans="2:81" x14ac:dyDescent="0.3">
      <c r="B1085" t="s">
        <v>424</v>
      </c>
      <c r="C1085" s="17">
        <v>0.43425197393506898</v>
      </c>
      <c r="D1085" s="17">
        <v>0.41976564139658801</v>
      </c>
      <c r="E1085" s="17">
        <v>0.450109426923471</v>
      </c>
      <c r="F1085" s="17"/>
      <c r="G1085" s="17">
        <v>0.382710181114439</v>
      </c>
      <c r="H1085" s="17">
        <v>0.392523729450165</v>
      </c>
      <c r="I1085" s="17">
        <v>0.43111345862567402</v>
      </c>
      <c r="J1085" s="17">
        <v>0.44295316295454901</v>
      </c>
      <c r="K1085" s="17">
        <v>0.40623241834120499</v>
      </c>
      <c r="L1085" s="17">
        <v>0.51682475104063397</v>
      </c>
      <c r="M1085" s="17"/>
      <c r="N1085" s="17">
        <v>0.44840887982423799</v>
      </c>
      <c r="O1085" s="17">
        <v>0.42077813248399498</v>
      </c>
      <c r="P1085" s="17">
        <v>0.434855590620082</v>
      </c>
      <c r="Q1085" s="17">
        <v>0.43355151504683698</v>
      </c>
      <c r="R1085" s="17"/>
      <c r="S1085" s="17">
        <v>0.38369170063170399</v>
      </c>
      <c r="T1085" s="17">
        <v>0.48242036333816402</v>
      </c>
      <c r="U1085" s="17">
        <v>0.43307151340825301</v>
      </c>
      <c r="V1085" s="17">
        <v>0.47041865859982201</v>
      </c>
      <c r="W1085" s="17">
        <v>0.50984147722486794</v>
      </c>
      <c r="X1085" s="17">
        <v>0.372173449323707</v>
      </c>
      <c r="Y1085" s="17">
        <v>0.37114107396774199</v>
      </c>
      <c r="Z1085" s="17">
        <v>0.49839092195087498</v>
      </c>
      <c r="AA1085" s="17">
        <v>0.43423415508734697</v>
      </c>
      <c r="AB1085" s="17">
        <v>0.46297872339541002</v>
      </c>
      <c r="AC1085" s="17">
        <v>0.40175922264334002</v>
      </c>
      <c r="AD1085" s="17">
        <v>0.41785508686483203</v>
      </c>
      <c r="AE1085" s="17"/>
      <c r="AF1085" s="17">
        <v>0.31486716986556601</v>
      </c>
      <c r="AG1085" s="17">
        <v>0.38658103300840002</v>
      </c>
      <c r="AH1085" s="17">
        <v>0.43344045856254398</v>
      </c>
      <c r="AI1085" s="17">
        <v>0.46097928555704498</v>
      </c>
      <c r="AJ1085" s="17">
        <v>0.50986586575746196</v>
      </c>
      <c r="AK1085" s="17">
        <v>0.44593253377597403</v>
      </c>
      <c r="AL1085" s="17">
        <v>0.421002970715742</v>
      </c>
      <c r="AM1085" s="17">
        <v>0.473833418188079</v>
      </c>
      <c r="AN1085" s="17">
        <v>0.47879532500543098</v>
      </c>
      <c r="AO1085" s="17">
        <v>0.45090419654521002</v>
      </c>
      <c r="AP1085" s="17">
        <v>0.39293742985814401</v>
      </c>
      <c r="AQ1085" s="17">
        <v>0.440860043534956</v>
      </c>
      <c r="AR1085" s="17">
        <v>0.443821501027793</v>
      </c>
      <c r="AS1085" s="17">
        <v>0.27828258521784999</v>
      </c>
      <c r="AT1085" s="17">
        <v>0.40934211220130101</v>
      </c>
      <c r="AU1085" s="17">
        <v>0.38204933698938798</v>
      </c>
      <c r="AV1085" s="17"/>
      <c r="AW1085" s="17">
        <v>0.465711588140865</v>
      </c>
      <c r="AX1085" s="17">
        <v>0.38792771754311101</v>
      </c>
      <c r="AY1085" s="17"/>
      <c r="AZ1085" s="17">
        <v>0.48749368934313098</v>
      </c>
      <c r="BA1085" s="17">
        <v>0.42239394334028302</v>
      </c>
      <c r="BB1085" s="17"/>
      <c r="BC1085" s="17">
        <v>0.46869692985893802</v>
      </c>
      <c r="BD1085" s="17">
        <v>0.41438095658975699</v>
      </c>
      <c r="BE1085" s="17"/>
      <c r="BF1085" s="17">
        <v>0.463030682435077</v>
      </c>
      <c r="BG1085" s="17">
        <v>0.431939383525341</v>
      </c>
      <c r="BH1085" s="17"/>
      <c r="BI1085" s="17">
        <v>0.40522860202260802</v>
      </c>
      <c r="BJ1085" s="17">
        <v>0.49026031825889899</v>
      </c>
      <c r="BK1085" s="17">
        <v>0.45412252939139902</v>
      </c>
      <c r="BL1085" s="17">
        <v>0.34269320600761199</v>
      </c>
      <c r="BM1085" s="17">
        <v>0.40876028943151199</v>
      </c>
      <c r="BN1085" s="17"/>
      <c r="BO1085" s="17">
        <v>0.47648602353375702</v>
      </c>
      <c r="BP1085" s="17">
        <v>0.42484962531566001</v>
      </c>
      <c r="BQ1085" s="17">
        <v>0.462168183263784</v>
      </c>
      <c r="BR1085" s="17">
        <v>0.40874740788189201</v>
      </c>
      <c r="BS1085" s="17">
        <v>0.43140769680200503</v>
      </c>
      <c r="BT1085" s="17">
        <v>0.42406177391184402</v>
      </c>
      <c r="BU1085" s="17"/>
      <c r="BV1085" s="17">
        <v>0.49030403630174302</v>
      </c>
      <c r="BW1085" s="17">
        <v>0.49017923311540401</v>
      </c>
      <c r="BX1085" s="17"/>
      <c r="BY1085" s="17">
        <v>0.42479256881213501</v>
      </c>
      <c r="BZ1085" s="17"/>
      <c r="CA1085" s="17">
        <v>0.47371831184864399</v>
      </c>
      <c r="CB1085" s="17"/>
      <c r="CC1085" s="17">
        <v>0.49348538913852802</v>
      </c>
    </row>
    <row r="1086" spans="2:81" x14ac:dyDescent="0.3">
      <c r="B1086" t="s">
        <v>425</v>
      </c>
      <c r="C1086" s="17">
        <v>0.25190496743759699</v>
      </c>
      <c r="D1086" s="17">
        <v>0.27814993011338501</v>
      </c>
      <c r="E1086" s="17">
        <v>0.22727255694822601</v>
      </c>
      <c r="F1086" s="17"/>
      <c r="G1086" s="17">
        <v>0.195041422365865</v>
      </c>
      <c r="H1086" s="17">
        <v>0.267271940784371</v>
      </c>
      <c r="I1086" s="17">
        <v>0.230520083647757</v>
      </c>
      <c r="J1086" s="17">
        <v>0.24697270572383001</v>
      </c>
      <c r="K1086" s="17">
        <v>0.27467653946158799</v>
      </c>
      <c r="L1086" s="17">
        <v>0.28344418160250801</v>
      </c>
      <c r="M1086" s="17"/>
      <c r="N1086" s="17">
        <v>0.27158597600670997</v>
      </c>
      <c r="O1086" s="17">
        <v>0.26731120576616002</v>
      </c>
      <c r="P1086" s="17">
        <v>0.24841945624801701</v>
      </c>
      <c r="Q1086" s="17">
        <v>0.21791538745854</v>
      </c>
      <c r="R1086" s="17"/>
      <c r="S1086" s="17">
        <v>0.26103974931259999</v>
      </c>
      <c r="T1086" s="17">
        <v>0.263964832716162</v>
      </c>
      <c r="U1086" s="17">
        <v>0.27701988548501499</v>
      </c>
      <c r="V1086" s="17">
        <v>0.26691885798057402</v>
      </c>
      <c r="W1086" s="17">
        <v>0.17659723570903799</v>
      </c>
      <c r="X1086" s="17">
        <v>0.29504221200356301</v>
      </c>
      <c r="Y1086" s="17">
        <v>0.31933275733842098</v>
      </c>
      <c r="Z1086" s="17">
        <v>0.18435921670254299</v>
      </c>
      <c r="AA1086" s="17">
        <v>0.17623411713305201</v>
      </c>
      <c r="AB1086" s="17">
        <v>0.233953962292097</v>
      </c>
      <c r="AC1086" s="17">
        <v>0.27753065846075797</v>
      </c>
      <c r="AD1086" s="17">
        <v>0.288857462269279</v>
      </c>
      <c r="AE1086" s="17"/>
      <c r="AF1086" s="17">
        <v>0</v>
      </c>
      <c r="AG1086" s="17">
        <v>0.20950648156694701</v>
      </c>
      <c r="AH1086" s="17">
        <v>0.153212462316142</v>
      </c>
      <c r="AI1086" s="17">
        <v>0.23199189897417999</v>
      </c>
      <c r="AJ1086" s="17">
        <v>0.20238792829469701</v>
      </c>
      <c r="AK1086" s="17">
        <v>0.291477544995424</v>
      </c>
      <c r="AL1086" s="17">
        <v>0.30237531501537501</v>
      </c>
      <c r="AM1086" s="17">
        <v>0.24637250188360499</v>
      </c>
      <c r="AN1086" s="17">
        <v>0.265912060163362</v>
      </c>
      <c r="AO1086" s="17">
        <v>0.223288120924164</v>
      </c>
      <c r="AP1086" s="17">
        <v>0.2651819200835</v>
      </c>
      <c r="AQ1086" s="17">
        <v>0.29461385883060798</v>
      </c>
      <c r="AR1086" s="17">
        <v>0.302518629831379</v>
      </c>
      <c r="AS1086" s="17">
        <v>0.36607493868280799</v>
      </c>
      <c r="AT1086" s="17">
        <v>0.211629292834182</v>
      </c>
      <c r="AU1086" s="17">
        <v>0.25999501185879698</v>
      </c>
      <c r="AV1086" s="17"/>
      <c r="AW1086" s="17">
        <v>0.24885260615656599</v>
      </c>
      <c r="AX1086" s="17">
        <v>0.25711295699915798</v>
      </c>
      <c r="AY1086" s="17"/>
      <c r="AZ1086" s="17">
        <v>0.18468951934824601</v>
      </c>
      <c r="BA1086" s="17">
        <v>0.26687523715518502</v>
      </c>
      <c r="BB1086" s="17"/>
      <c r="BC1086" s="17">
        <v>0.18905863597445099</v>
      </c>
      <c r="BD1086" s="17">
        <v>0.29190915209240897</v>
      </c>
      <c r="BE1086" s="17"/>
      <c r="BF1086" s="17">
        <v>0.18368232081674099</v>
      </c>
      <c r="BG1086" s="17">
        <v>0.25738718142581801</v>
      </c>
      <c r="BH1086" s="17"/>
      <c r="BI1086" s="17">
        <v>0.344209134612039</v>
      </c>
      <c r="BJ1086" s="17">
        <v>0.20866134798833799</v>
      </c>
      <c r="BK1086" s="17">
        <v>0.244004355189813</v>
      </c>
      <c r="BL1086" s="17">
        <v>0.32042519964301802</v>
      </c>
      <c r="BM1086" s="17">
        <v>0.18246255798847599</v>
      </c>
      <c r="BN1086" s="17"/>
      <c r="BO1086" s="17">
        <v>0.21319285474793201</v>
      </c>
      <c r="BP1086" s="17">
        <v>0.33564319159415701</v>
      </c>
      <c r="BQ1086" s="17">
        <v>0.26189381562412301</v>
      </c>
      <c r="BR1086" s="17">
        <v>0.27772843614901399</v>
      </c>
      <c r="BS1086" s="17">
        <v>0.15188490615071201</v>
      </c>
      <c r="BT1086" s="17">
        <v>0.21666133812624699</v>
      </c>
      <c r="BU1086" s="17"/>
      <c r="BV1086" s="17">
        <v>0.22144010222209101</v>
      </c>
      <c r="BW1086" s="17">
        <v>0.18496021561089401</v>
      </c>
      <c r="BX1086" s="17"/>
      <c r="BY1086" s="17">
        <v>0.23009775013796199</v>
      </c>
      <c r="BZ1086" s="17"/>
      <c r="CA1086" s="17">
        <v>0.17961002159556</v>
      </c>
      <c r="CB1086" s="17"/>
      <c r="CC1086" s="17">
        <v>0.19849324505787699</v>
      </c>
    </row>
    <row r="1087" spans="2:81" x14ac:dyDescent="0.3">
      <c r="B1087" t="s">
        <v>426</v>
      </c>
      <c r="C1087" s="17">
        <v>5.17684056787623E-2</v>
      </c>
      <c r="D1087" s="17">
        <v>5.6530494087967502E-2</v>
      </c>
      <c r="E1087" s="17">
        <v>4.7322816331268301E-2</v>
      </c>
      <c r="F1087" s="17"/>
      <c r="G1087" s="17">
        <v>4.77899146159972E-2</v>
      </c>
      <c r="H1087" s="17">
        <v>4.6896052115457602E-2</v>
      </c>
      <c r="I1087" s="17">
        <v>7.7160391171281595E-2</v>
      </c>
      <c r="J1087" s="17">
        <v>3.8424880162761202E-2</v>
      </c>
      <c r="K1087" s="17">
        <v>7.3830791299861101E-2</v>
      </c>
      <c r="L1087" s="17">
        <v>3.3842511235049E-2</v>
      </c>
      <c r="M1087" s="17"/>
      <c r="N1087" s="17">
        <v>5.50285827774376E-2</v>
      </c>
      <c r="O1087" s="17">
        <v>4.5206877150478497E-2</v>
      </c>
      <c r="P1087" s="17">
        <v>5.4877872275134E-2</v>
      </c>
      <c r="Q1087" s="17">
        <v>5.2747646005198899E-2</v>
      </c>
      <c r="R1087" s="17"/>
      <c r="S1087" s="17">
        <v>5.6524684941903797E-2</v>
      </c>
      <c r="T1087" s="17">
        <v>4.4151107161632001E-2</v>
      </c>
      <c r="U1087" s="17">
        <v>2.9925135401858999E-2</v>
      </c>
      <c r="V1087" s="17">
        <v>6.8396093447098197E-2</v>
      </c>
      <c r="W1087" s="17">
        <v>5.8817754011563798E-2</v>
      </c>
      <c r="X1087" s="17">
        <v>3.7213018197133699E-2</v>
      </c>
      <c r="Y1087" s="17">
        <v>4.2243126477695903E-2</v>
      </c>
      <c r="Z1087" s="17">
        <v>4.2238786852045698E-2</v>
      </c>
      <c r="AA1087" s="17">
        <v>8.3360434038845396E-2</v>
      </c>
      <c r="AB1087" s="17">
        <v>2.7649346482268099E-2</v>
      </c>
      <c r="AC1087" s="17">
        <v>5.5974077956992399E-2</v>
      </c>
      <c r="AD1087" s="17">
        <v>8.6196701067518797E-2</v>
      </c>
      <c r="AE1087" s="17"/>
      <c r="AF1087" s="17">
        <v>0</v>
      </c>
      <c r="AG1087" s="17">
        <v>9.7704350351120808E-3</v>
      </c>
      <c r="AH1087" s="17">
        <v>5.1105516182238103E-2</v>
      </c>
      <c r="AI1087" s="17">
        <v>3.94516589319404E-2</v>
      </c>
      <c r="AJ1087" s="17">
        <v>5.1470802577200402E-2</v>
      </c>
      <c r="AK1087" s="17">
        <v>7.2241966189986198E-2</v>
      </c>
      <c r="AL1087" s="17">
        <v>2.7159688083895399E-2</v>
      </c>
      <c r="AM1087" s="17">
        <v>2.2314503716080101E-2</v>
      </c>
      <c r="AN1087" s="17">
        <v>4.5251714102116897E-2</v>
      </c>
      <c r="AO1087" s="17">
        <v>6.8551300327270803E-2</v>
      </c>
      <c r="AP1087" s="17">
        <v>6.0006528234413999E-2</v>
      </c>
      <c r="AQ1087" s="17">
        <v>8.2067748788890907E-2</v>
      </c>
      <c r="AR1087" s="17">
        <v>4.5802021548379597E-2</v>
      </c>
      <c r="AS1087" s="17">
        <v>4.4026993522586599E-2</v>
      </c>
      <c r="AT1087" s="17">
        <v>0.1187668542218</v>
      </c>
      <c r="AU1087" s="17">
        <v>6.40377146592363E-2</v>
      </c>
      <c r="AV1087" s="17"/>
      <c r="AW1087" s="17">
        <v>4.02755068477074E-2</v>
      </c>
      <c r="AX1087" s="17">
        <v>6.7796053784436899E-2</v>
      </c>
      <c r="AY1087" s="17"/>
      <c r="AZ1087" s="17">
        <v>3.4610507029930002E-2</v>
      </c>
      <c r="BA1087" s="17">
        <v>5.5589824383263403E-2</v>
      </c>
      <c r="BB1087" s="17"/>
      <c r="BC1087" s="17">
        <v>4.5040249719828403E-2</v>
      </c>
      <c r="BD1087" s="17">
        <v>5.5601151940237299E-2</v>
      </c>
      <c r="BE1087" s="17"/>
      <c r="BF1087" s="17">
        <v>5.5380233371190801E-2</v>
      </c>
      <c r="BG1087" s="17">
        <v>5.1478167564598901E-2</v>
      </c>
      <c r="BH1087" s="17"/>
      <c r="BI1087" s="17">
        <v>6.3926965281843606E-2</v>
      </c>
      <c r="BJ1087" s="17">
        <v>4.4052152001558702E-2</v>
      </c>
      <c r="BK1087" s="17">
        <v>3.9713490842717698E-2</v>
      </c>
      <c r="BL1087" s="17">
        <v>5.9821011778589603E-2</v>
      </c>
      <c r="BM1087" s="17">
        <v>6.3039191880965698E-2</v>
      </c>
      <c r="BN1087" s="17"/>
      <c r="BO1087" s="17">
        <v>4.7849564004814799E-2</v>
      </c>
      <c r="BP1087" s="17">
        <v>5.7003720405118002E-2</v>
      </c>
      <c r="BQ1087" s="17">
        <v>4.8184172315471001E-2</v>
      </c>
      <c r="BR1087" s="17">
        <v>5.3421139801610097E-2</v>
      </c>
      <c r="BS1087" s="17">
        <v>6.4305526886812597E-2</v>
      </c>
      <c r="BT1087" s="17">
        <v>6.0609738871409698E-2</v>
      </c>
      <c r="BU1087" s="17"/>
      <c r="BV1087" s="17">
        <v>4.41627253425112E-2</v>
      </c>
      <c r="BW1087" s="17">
        <v>4.3847068364813301E-2</v>
      </c>
      <c r="BX1087" s="17"/>
      <c r="BY1087" s="17">
        <v>5.6935558580452801E-2</v>
      </c>
      <c r="BZ1087" s="17"/>
      <c r="CA1087" s="17">
        <v>5.32322616785839E-2</v>
      </c>
      <c r="CB1087" s="17"/>
      <c r="CC1087" s="17">
        <v>4.9940960935286001E-2</v>
      </c>
    </row>
    <row r="1088" spans="2:81" x14ac:dyDescent="0.3">
      <c r="B1088" t="s">
        <v>427</v>
      </c>
      <c r="C1088" s="17">
        <v>1.8011938344808499E-2</v>
      </c>
      <c r="D1088" s="17">
        <v>2.3607891582511101E-2</v>
      </c>
      <c r="E1088" s="17">
        <v>1.2619008313494899E-2</v>
      </c>
      <c r="F1088" s="17"/>
      <c r="G1088" s="17">
        <v>2.1356464990575301E-2</v>
      </c>
      <c r="H1088" s="17">
        <v>1.6579487515424401E-2</v>
      </c>
      <c r="I1088" s="17">
        <v>6.6395135064813903E-3</v>
      </c>
      <c r="J1088" s="17">
        <v>2.3051672306544799E-2</v>
      </c>
      <c r="K1088" s="17">
        <v>2.6725223025856101E-2</v>
      </c>
      <c r="L1088" s="17">
        <v>1.6237633597746898E-2</v>
      </c>
      <c r="M1088" s="17"/>
      <c r="N1088" s="17">
        <v>2.29583972184083E-2</v>
      </c>
      <c r="O1088" s="17">
        <v>5.2895422879386403E-3</v>
      </c>
      <c r="P1088" s="17">
        <v>2.08452800166955E-2</v>
      </c>
      <c r="Q1088" s="17">
        <v>2.3550617220880001E-2</v>
      </c>
      <c r="R1088" s="17"/>
      <c r="S1088" s="17">
        <v>1.8792385155908101E-2</v>
      </c>
      <c r="T1088" s="17">
        <v>1.16249826733257E-2</v>
      </c>
      <c r="U1088" s="17">
        <v>2.2387020204657E-2</v>
      </c>
      <c r="V1088" s="17">
        <v>2.3314513001526802E-2</v>
      </c>
      <c r="W1088" s="17">
        <v>2.1581379254094101E-2</v>
      </c>
      <c r="X1088" s="17">
        <v>1.09238694456098E-2</v>
      </c>
      <c r="Y1088" s="17">
        <v>2.3463428495814499E-2</v>
      </c>
      <c r="Z1088" s="17">
        <v>3.2248073843990199E-2</v>
      </c>
      <c r="AA1088" s="17">
        <v>1.27420288224891E-2</v>
      </c>
      <c r="AB1088" s="17">
        <v>1.02245395625267E-2</v>
      </c>
      <c r="AC1088" s="17">
        <v>2.5637363671398902E-2</v>
      </c>
      <c r="AD1088" s="17">
        <v>2.4042459181556199E-2</v>
      </c>
      <c r="AE1088" s="17"/>
      <c r="AF1088" s="17">
        <v>0.104423181261926</v>
      </c>
      <c r="AG1088" s="17">
        <v>4.1063050358244299E-2</v>
      </c>
      <c r="AH1088" s="17">
        <v>6.0180131306412001E-3</v>
      </c>
      <c r="AI1088" s="17">
        <v>2.3192517628751699E-2</v>
      </c>
      <c r="AJ1088" s="17">
        <v>3.3276296105173797E-2</v>
      </c>
      <c r="AK1088" s="17">
        <v>1.3418464135018701E-2</v>
      </c>
      <c r="AL1088" s="17">
        <v>1.7630879261407901E-2</v>
      </c>
      <c r="AM1088" s="17">
        <v>2.3571961770120199E-2</v>
      </c>
      <c r="AN1088" s="17">
        <v>0</v>
      </c>
      <c r="AO1088" s="17">
        <v>0</v>
      </c>
      <c r="AP1088" s="17">
        <v>1.3304189307861701E-2</v>
      </c>
      <c r="AQ1088" s="17">
        <v>1.6916063004096999E-2</v>
      </c>
      <c r="AR1088" s="17">
        <v>9.0923899650619394E-3</v>
      </c>
      <c r="AS1088" s="17">
        <v>0</v>
      </c>
      <c r="AT1088" s="17">
        <v>4.08828766963584E-2</v>
      </c>
      <c r="AU1088" s="17">
        <v>2.0312580899992199E-2</v>
      </c>
      <c r="AV1088" s="17"/>
      <c r="AW1088" s="17">
        <v>1.2855075832053199E-2</v>
      </c>
      <c r="AX1088" s="17">
        <v>2.56393036533108E-2</v>
      </c>
      <c r="AY1088" s="17"/>
      <c r="AZ1088" s="17">
        <v>7.6791850499449898E-3</v>
      </c>
      <c r="BA1088" s="17">
        <v>2.0313256094617701E-2</v>
      </c>
      <c r="BB1088" s="17"/>
      <c r="BC1088" s="17">
        <v>1.36937177390835E-2</v>
      </c>
      <c r="BD1088" s="17">
        <v>2.1318730733006198E-2</v>
      </c>
      <c r="BE1088" s="17"/>
      <c r="BF1088" s="17">
        <v>1.91765077921183E-2</v>
      </c>
      <c r="BG1088" s="17">
        <v>1.79183562392977E-2</v>
      </c>
      <c r="BH1088" s="17"/>
      <c r="BI1088" s="17">
        <v>3.38094054072147E-2</v>
      </c>
      <c r="BJ1088" s="17">
        <v>8.3364509785443901E-3</v>
      </c>
      <c r="BK1088" s="17">
        <v>1.0874046544314E-2</v>
      </c>
      <c r="BL1088" s="17">
        <v>4.1706216513861097E-2</v>
      </c>
      <c r="BM1088" s="17">
        <v>1.9309162207856698E-2</v>
      </c>
      <c r="BN1088" s="17"/>
      <c r="BO1088" s="17">
        <v>9.7446551145044802E-3</v>
      </c>
      <c r="BP1088" s="17">
        <v>2.3282311123892601E-2</v>
      </c>
      <c r="BQ1088" s="17">
        <v>9.7499288846027207E-3</v>
      </c>
      <c r="BR1088" s="17">
        <v>4.0531913312427802E-2</v>
      </c>
      <c r="BS1088" s="17">
        <v>6.6622686605963197E-3</v>
      </c>
      <c r="BT1088" s="17">
        <v>9.1414249253019692E-3</v>
      </c>
      <c r="BU1088" s="17"/>
      <c r="BV1088" s="17">
        <v>8.3772398985194705E-3</v>
      </c>
      <c r="BW1088" s="17">
        <v>8.2607985656269704E-3</v>
      </c>
      <c r="BX1088" s="17"/>
      <c r="BY1088" s="17">
        <v>1.75116161504324E-2</v>
      </c>
      <c r="BZ1088" s="17"/>
      <c r="CA1088" s="17">
        <v>8.9185981297352692E-3</v>
      </c>
      <c r="CB1088" s="17"/>
      <c r="CC1088" s="17">
        <v>1.0748883746545999E-2</v>
      </c>
    </row>
    <row r="1089" spans="2:81" x14ac:dyDescent="0.3">
      <c r="B1089" t="s">
        <v>92</v>
      </c>
      <c r="C1089" s="17">
        <v>7.9147252335958998E-2</v>
      </c>
      <c r="D1089" s="17">
        <v>5.4039892796160102E-2</v>
      </c>
      <c r="E1089" s="17">
        <v>0.10397462885091401</v>
      </c>
      <c r="F1089" s="17"/>
      <c r="G1089" s="17">
        <v>7.4216437659953199E-2</v>
      </c>
      <c r="H1089" s="17">
        <v>8.0099899413526396E-2</v>
      </c>
      <c r="I1089" s="17">
        <v>6.6710746105994603E-2</v>
      </c>
      <c r="J1089" s="17">
        <v>0.105185803183236</v>
      </c>
      <c r="K1089" s="17">
        <v>9.3027080521947303E-2</v>
      </c>
      <c r="L1089" s="17">
        <v>6.1349632433810801E-2</v>
      </c>
      <c r="M1089" s="17"/>
      <c r="N1089" s="17">
        <v>4.9526493460836499E-2</v>
      </c>
      <c r="O1089" s="17">
        <v>9.2984846036570701E-2</v>
      </c>
      <c r="P1089" s="17">
        <v>6.6821926188300601E-2</v>
      </c>
      <c r="Q1089" s="17">
        <v>0.106163952995402</v>
      </c>
      <c r="R1089" s="17"/>
      <c r="S1089" s="17">
        <v>8.1343481213931701E-2</v>
      </c>
      <c r="T1089" s="17">
        <v>6.8936385223969304E-2</v>
      </c>
      <c r="U1089" s="17">
        <v>9.6512409953513095E-2</v>
      </c>
      <c r="V1089" s="17">
        <v>4.6639272371308098E-2</v>
      </c>
      <c r="W1089" s="17">
        <v>7.4385980210628297E-2</v>
      </c>
      <c r="X1089" s="17">
        <v>0.11696546613028699</v>
      </c>
      <c r="Y1089" s="17">
        <v>6.9243426518210097E-2</v>
      </c>
      <c r="Z1089" s="17">
        <v>4.8012042990600197E-2</v>
      </c>
      <c r="AA1089" s="17">
        <v>8.0705200455298498E-2</v>
      </c>
      <c r="AB1089" s="17">
        <v>7.3201225766856101E-2</v>
      </c>
      <c r="AC1089" s="17">
        <v>0.10456276719281</v>
      </c>
      <c r="AD1089" s="17">
        <v>9.9697479486458906E-2</v>
      </c>
      <c r="AE1089" s="17"/>
      <c r="AF1089" s="17">
        <v>0.18051878831304</v>
      </c>
      <c r="AG1089" s="17">
        <v>0.145892421481054</v>
      </c>
      <c r="AH1089" s="17">
        <v>0.14027409404441901</v>
      </c>
      <c r="AI1089" s="17">
        <v>9.3066364915262406E-2</v>
      </c>
      <c r="AJ1089" s="17">
        <v>6.9801380338175206E-2</v>
      </c>
      <c r="AK1089" s="17">
        <v>4.3751666864940003E-2</v>
      </c>
      <c r="AL1089" s="17">
        <v>6.0484962859538402E-2</v>
      </c>
      <c r="AM1089" s="17">
        <v>8.9044803175923198E-2</v>
      </c>
      <c r="AN1089" s="17">
        <v>6.8256349207987302E-2</v>
      </c>
      <c r="AO1089" s="17">
        <v>7.0309322247718506E-2</v>
      </c>
      <c r="AP1089" s="17">
        <v>8.9754616759772601E-2</v>
      </c>
      <c r="AQ1089" s="17">
        <v>5.1922104892155298E-2</v>
      </c>
      <c r="AR1089" s="17">
        <v>2.06327155904764E-2</v>
      </c>
      <c r="AS1089" s="17">
        <v>0.10123471668232099</v>
      </c>
      <c r="AT1089" s="17">
        <v>1.6152939091122899E-2</v>
      </c>
      <c r="AU1089" s="17">
        <v>5.1465568390164203E-2</v>
      </c>
      <c r="AV1089" s="17"/>
      <c r="AW1089" s="17">
        <v>7.1668069899521805E-2</v>
      </c>
      <c r="AX1089" s="17">
        <v>9.0594949227789198E-2</v>
      </c>
      <c r="AY1089" s="17"/>
      <c r="AZ1089" s="17">
        <v>8.6422727025888602E-2</v>
      </c>
      <c r="BA1089" s="17">
        <v>7.7526853729273398E-2</v>
      </c>
      <c r="BB1089" s="17"/>
      <c r="BC1089" s="17">
        <v>7.0205249142497095E-2</v>
      </c>
      <c r="BD1089" s="17">
        <v>8.5169708596020202E-2</v>
      </c>
      <c r="BE1089" s="17"/>
      <c r="BF1089" s="17">
        <v>5.9962162183072397E-2</v>
      </c>
      <c r="BG1089" s="17">
        <v>8.0688921778746203E-2</v>
      </c>
      <c r="BH1089" s="17"/>
      <c r="BI1089" s="17">
        <v>3.8026951076315603E-2</v>
      </c>
      <c r="BJ1089" s="17">
        <v>5.4850152803124601E-2</v>
      </c>
      <c r="BK1089" s="17">
        <v>9.2271422856573193E-2</v>
      </c>
      <c r="BL1089" s="17">
        <v>9.2896468242578897E-2</v>
      </c>
      <c r="BM1089" s="17">
        <v>7.8168526853402295E-2</v>
      </c>
      <c r="BN1089" s="17"/>
      <c r="BO1089" s="17">
        <v>5.26862956381332E-2</v>
      </c>
      <c r="BP1089" s="17">
        <v>3.6357130040428599E-2</v>
      </c>
      <c r="BQ1089" s="17">
        <v>9.2623368053825997E-2</v>
      </c>
      <c r="BR1089" s="17">
        <v>5.4628083831896303E-2</v>
      </c>
      <c r="BS1089" s="17">
        <v>8.0081084765449895E-2</v>
      </c>
      <c r="BT1089" s="17">
        <v>0.18263361423430699</v>
      </c>
      <c r="BU1089" s="17"/>
      <c r="BV1089" s="17">
        <v>5.1184816411206799E-2</v>
      </c>
      <c r="BW1089" s="17">
        <v>6.1648360315657097E-2</v>
      </c>
      <c r="BX1089" s="17"/>
      <c r="BY1089" s="17">
        <v>5.1036591184370698E-2</v>
      </c>
      <c r="BZ1089" s="17"/>
      <c r="CA1089" s="17">
        <v>4.3830933229716998E-2</v>
      </c>
      <c r="CB1089" s="17"/>
      <c r="CC1089" s="17">
        <v>4.90594541728561E-2</v>
      </c>
    </row>
    <row r="1090" spans="2:81" x14ac:dyDescent="0.3">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c r="BK1090" s="17"/>
      <c r="BL1090" s="17"/>
      <c r="BM1090" s="17"/>
      <c r="BN1090" s="17"/>
      <c r="BO1090" s="17"/>
      <c r="BP1090" s="17"/>
      <c r="BQ1090" s="17"/>
      <c r="BR1090" s="17"/>
      <c r="BS1090" s="17"/>
      <c r="BT1090" s="17"/>
      <c r="BU1090" s="17"/>
      <c r="BV1090" s="17"/>
      <c r="BW1090" s="17"/>
      <c r="BX1090" s="17"/>
      <c r="BY1090" s="17"/>
      <c r="BZ1090" s="17"/>
      <c r="CA1090" s="17"/>
      <c r="CB1090" s="17"/>
      <c r="CC1090" s="17"/>
    </row>
    <row r="1091" spans="2:81" x14ac:dyDescent="0.3">
      <c r="B1091" s="6" t="s">
        <v>433</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c r="BP1091" s="17"/>
      <c r="BQ1091" s="17"/>
      <c r="BR1091" s="17"/>
      <c r="BS1091" s="17"/>
      <c r="BT1091" s="17"/>
      <c r="BU1091" s="17"/>
      <c r="BV1091" s="17"/>
      <c r="BW1091" s="17"/>
      <c r="BX1091" s="17"/>
      <c r="BY1091" s="17"/>
      <c r="BZ1091" s="17"/>
      <c r="CA1091" s="17"/>
      <c r="CB1091" s="17"/>
      <c r="CC1091" s="17"/>
    </row>
    <row r="1092" spans="2:81" x14ac:dyDescent="0.3">
      <c r="B1092" s="24" t="s">
        <v>94</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c r="BP1092" s="17"/>
      <c r="BQ1092" s="17"/>
      <c r="BR1092" s="17"/>
      <c r="BS1092" s="17"/>
      <c r="BT1092" s="17"/>
      <c r="BU1092" s="17"/>
      <c r="BV1092" s="17"/>
      <c r="BW1092" s="17"/>
      <c r="BX1092" s="17"/>
      <c r="BY1092" s="17"/>
      <c r="BZ1092" s="17"/>
      <c r="CA1092" s="17"/>
      <c r="CB1092" s="17"/>
      <c r="CC1092" s="17"/>
    </row>
    <row r="1093" spans="2:81" x14ac:dyDescent="0.3">
      <c r="B1093" t="s">
        <v>423</v>
      </c>
      <c r="C1093" s="17">
        <v>9.2396291429937105E-2</v>
      </c>
      <c r="D1093" s="17">
        <v>0.106984737272543</v>
      </c>
      <c r="E1093" s="17">
        <v>7.7509965269725201E-2</v>
      </c>
      <c r="F1093" s="17"/>
      <c r="G1093" s="17">
        <v>0.103216271337357</v>
      </c>
      <c r="H1093" s="17">
        <v>0.13408279921597799</v>
      </c>
      <c r="I1093" s="17">
        <v>0.12582189819134601</v>
      </c>
      <c r="J1093" s="17">
        <v>9.4583564478285406E-2</v>
      </c>
      <c r="K1093" s="17">
        <v>6.9140193349418302E-2</v>
      </c>
      <c r="L1093" s="17">
        <v>3.80288935997646E-2</v>
      </c>
      <c r="M1093" s="17"/>
      <c r="N1093" s="17">
        <v>8.6598086090006396E-2</v>
      </c>
      <c r="O1093" s="17">
        <v>8.1099545258887198E-2</v>
      </c>
      <c r="P1093" s="17">
        <v>0.106480264785507</v>
      </c>
      <c r="Q1093" s="17">
        <v>9.6384832248366595E-2</v>
      </c>
      <c r="R1093" s="17"/>
      <c r="S1093" s="17">
        <v>0.14706048702816901</v>
      </c>
      <c r="T1093" s="17">
        <v>4.9995732149668702E-2</v>
      </c>
      <c r="U1093" s="17">
        <v>5.7785014821503E-2</v>
      </c>
      <c r="V1093" s="17">
        <v>6.3491264976504702E-2</v>
      </c>
      <c r="W1093" s="17">
        <v>0.123044326426011</v>
      </c>
      <c r="X1093" s="17">
        <v>0.108517454994723</v>
      </c>
      <c r="Y1093" s="17">
        <v>8.8519870698249403E-2</v>
      </c>
      <c r="Z1093" s="17">
        <v>8.2098774330924995E-2</v>
      </c>
      <c r="AA1093" s="17">
        <v>7.0039959308289407E-2</v>
      </c>
      <c r="AB1093" s="17">
        <v>0.13404708050408901</v>
      </c>
      <c r="AC1093" s="17">
        <v>9.1275122333893594E-2</v>
      </c>
      <c r="AD1093" s="17">
        <v>6.3471478716845095E-2</v>
      </c>
      <c r="AE1093" s="17"/>
      <c r="AF1093" s="17">
        <v>0.203861440098906</v>
      </c>
      <c r="AG1093" s="17">
        <v>0.13152070555828399</v>
      </c>
      <c r="AH1093" s="17">
        <v>9.5537559453038795E-2</v>
      </c>
      <c r="AI1093" s="17">
        <v>4.8490724650379402E-2</v>
      </c>
      <c r="AJ1093" s="17">
        <v>0.12767403982737599</v>
      </c>
      <c r="AK1093" s="17">
        <v>6.7975863263268196E-2</v>
      </c>
      <c r="AL1093" s="17">
        <v>7.6613979789265693E-2</v>
      </c>
      <c r="AM1093" s="17">
        <v>7.2518699702932204E-2</v>
      </c>
      <c r="AN1093" s="17">
        <v>3.87156196785279E-2</v>
      </c>
      <c r="AO1093" s="17">
        <v>0.13722467807751801</v>
      </c>
      <c r="AP1093" s="17">
        <v>0.105782776639995</v>
      </c>
      <c r="AQ1093" s="17">
        <v>7.6072445341252598E-2</v>
      </c>
      <c r="AR1093" s="17">
        <v>0.114128335926607</v>
      </c>
      <c r="AS1093" s="17">
        <v>0.124580771306727</v>
      </c>
      <c r="AT1093" s="17">
        <v>0.16253803392475699</v>
      </c>
      <c r="AU1093" s="17">
        <v>0.11176152241008799</v>
      </c>
      <c r="AV1093" s="17"/>
      <c r="AW1093" s="17">
        <v>8.5319322687566507E-2</v>
      </c>
      <c r="AX1093" s="17">
        <v>0.103355611840056</v>
      </c>
      <c r="AY1093" s="17"/>
      <c r="AZ1093" s="17">
        <v>0.11146148818863801</v>
      </c>
      <c r="BA1093" s="17">
        <v>8.8150078010110697E-2</v>
      </c>
      <c r="BB1093" s="17"/>
      <c r="BC1093" s="17">
        <v>0.123534638532233</v>
      </c>
      <c r="BD1093" s="17">
        <v>7.2081331245497995E-2</v>
      </c>
      <c r="BE1093" s="17"/>
      <c r="BF1093" s="17">
        <v>0.14705788598503999</v>
      </c>
      <c r="BG1093" s="17">
        <v>8.8003812200073098E-2</v>
      </c>
      <c r="BH1093" s="17"/>
      <c r="BI1093" s="17">
        <v>6.6598582580441296E-2</v>
      </c>
      <c r="BJ1093" s="17">
        <v>0.113706915457951</v>
      </c>
      <c r="BK1093" s="17">
        <v>8.1206900619298306E-2</v>
      </c>
      <c r="BL1093" s="17">
        <v>8.1686238930429797E-2</v>
      </c>
      <c r="BM1093" s="17">
        <v>9.5320287862147995E-2</v>
      </c>
      <c r="BN1093" s="17"/>
      <c r="BO1093" s="17">
        <v>0.120488212302904</v>
      </c>
      <c r="BP1093" s="17">
        <v>7.0028542492698506E-2</v>
      </c>
      <c r="BQ1093" s="17">
        <v>9.08985162079822E-2</v>
      </c>
      <c r="BR1093" s="17">
        <v>7.6976323060883797E-2</v>
      </c>
      <c r="BS1093" s="17">
        <v>0.14942975053822</v>
      </c>
      <c r="BT1093" s="17">
        <v>5.4704225896011302E-2</v>
      </c>
      <c r="BU1093" s="17"/>
      <c r="BV1093" s="17">
        <v>0.10944173718318601</v>
      </c>
      <c r="BW1093" s="17">
        <v>0.121617667402503</v>
      </c>
      <c r="BX1093" s="17"/>
      <c r="BY1093" s="17">
        <v>0.13934846028808001</v>
      </c>
      <c r="BZ1093" s="17"/>
      <c r="CA1093" s="17">
        <v>0.13261256679213199</v>
      </c>
      <c r="CB1093" s="17"/>
      <c r="CC1093" s="17">
        <v>0.13570774062190799</v>
      </c>
    </row>
    <row r="1094" spans="2:81" x14ac:dyDescent="0.3">
      <c r="B1094" t="s">
        <v>424</v>
      </c>
      <c r="C1094" s="17">
        <v>0.30027940399005598</v>
      </c>
      <c r="D1094" s="17">
        <v>0.29400361011172399</v>
      </c>
      <c r="E1094" s="17">
        <v>0.30465371840244898</v>
      </c>
      <c r="F1094" s="17"/>
      <c r="G1094" s="17">
        <v>0.38025679453230798</v>
      </c>
      <c r="H1094" s="17">
        <v>0.32778999491219502</v>
      </c>
      <c r="I1094" s="17">
        <v>0.31379641903516903</v>
      </c>
      <c r="J1094" s="17">
        <v>0.282962455612567</v>
      </c>
      <c r="K1094" s="17">
        <v>0.25269706053241597</v>
      </c>
      <c r="L1094" s="17">
        <v>0.25948966389431999</v>
      </c>
      <c r="M1094" s="17"/>
      <c r="N1094" s="17">
        <v>0.29239236489276299</v>
      </c>
      <c r="O1094" s="17">
        <v>0.319899610278779</v>
      </c>
      <c r="P1094" s="17">
        <v>0.30495469639172601</v>
      </c>
      <c r="Q1094" s="17">
        <v>0.28667476240774298</v>
      </c>
      <c r="R1094" s="17"/>
      <c r="S1094" s="17">
        <v>0.324048330570396</v>
      </c>
      <c r="T1094" s="17">
        <v>0.27211069841381902</v>
      </c>
      <c r="U1094" s="17">
        <v>0.20961285714560299</v>
      </c>
      <c r="V1094" s="17">
        <v>0.29562248824633103</v>
      </c>
      <c r="W1094" s="17">
        <v>0.30554158751805799</v>
      </c>
      <c r="X1094" s="17">
        <v>0.32491714125160998</v>
      </c>
      <c r="Y1094" s="17">
        <v>0.26313613785874401</v>
      </c>
      <c r="Z1094" s="17">
        <v>0.344450283302011</v>
      </c>
      <c r="AA1094" s="17">
        <v>0.37152914508407398</v>
      </c>
      <c r="AB1094" s="17">
        <v>0.34369550148067501</v>
      </c>
      <c r="AC1094" s="17">
        <v>0.21681921581430599</v>
      </c>
      <c r="AD1094" s="17">
        <v>0.26870592827933099</v>
      </c>
      <c r="AE1094" s="17"/>
      <c r="AF1094" s="17">
        <v>0.401434811917526</v>
      </c>
      <c r="AG1094" s="17">
        <v>0.317745431263663</v>
      </c>
      <c r="AH1094" s="17">
        <v>0.30012251407931601</v>
      </c>
      <c r="AI1094" s="17">
        <v>0.31256357060579398</v>
      </c>
      <c r="AJ1094" s="17">
        <v>0.26889824527503797</v>
      </c>
      <c r="AK1094" s="17">
        <v>0.33059545764682302</v>
      </c>
      <c r="AL1094" s="17">
        <v>0.35771645444619798</v>
      </c>
      <c r="AM1094" s="17">
        <v>0.31850557258975298</v>
      </c>
      <c r="AN1094" s="17">
        <v>0.28254114078482301</v>
      </c>
      <c r="AO1094" s="17">
        <v>0.27918220886126899</v>
      </c>
      <c r="AP1094" s="17">
        <v>0.255593770803063</v>
      </c>
      <c r="AQ1094" s="17">
        <v>0.26647027128251799</v>
      </c>
      <c r="AR1094" s="17">
        <v>0.32005477562995099</v>
      </c>
      <c r="AS1094" s="17">
        <v>0.29707148926231303</v>
      </c>
      <c r="AT1094" s="17">
        <v>0.22559253034038201</v>
      </c>
      <c r="AU1094" s="17">
        <v>0.362448437116213</v>
      </c>
      <c r="AV1094" s="17"/>
      <c r="AW1094" s="17">
        <v>0.31675823665793201</v>
      </c>
      <c r="AX1094" s="17">
        <v>0.27458681370585702</v>
      </c>
      <c r="AY1094" s="17"/>
      <c r="AZ1094" s="17">
        <v>0.30927216491591403</v>
      </c>
      <c r="BA1094" s="17">
        <v>0.29827653024015699</v>
      </c>
      <c r="BB1094" s="17"/>
      <c r="BC1094" s="17">
        <v>0.35735422671605099</v>
      </c>
      <c r="BD1094" s="17">
        <v>0.26284557398198599</v>
      </c>
      <c r="BE1094" s="17"/>
      <c r="BF1094" s="17">
        <v>0.35742924486922101</v>
      </c>
      <c r="BG1094" s="17">
        <v>0.29568697504437802</v>
      </c>
      <c r="BH1094" s="17"/>
      <c r="BI1094" s="17">
        <v>0.28128962898356202</v>
      </c>
      <c r="BJ1094" s="17">
        <v>0.33515993259193</v>
      </c>
      <c r="BK1094" s="17">
        <v>0.29573845501416102</v>
      </c>
      <c r="BL1094" s="17">
        <v>0.27647786807762897</v>
      </c>
      <c r="BM1094" s="17">
        <v>0.337816034352523</v>
      </c>
      <c r="BN1094" s="17"/>
      <c r="BO1094" s="17">
        <v>0.35764760374971299</v>
      </c>
      <c r="BP1094" s="17">
        <v>0.29518588318905398</v>
      </c>
      <c r="BQ1094" s="17">
        <v>0.292689798393232</v>
      </c>
      <c r="BR1094" s="17">
        <v>0.28651144925739502</v>
      </c>
      <c r="BS1094" s="17">
        <v>0.34382511219045703</v>
      </c>
      <c r="BT1094" s="17">
        <v>0.25361020367324499</v>
      </c>
      <c r="BU1094" s="17"/>
      <c r="BV1094" s="17">
        <v>0.34512268897172799</v>
      </c>
      <c r="BW1094" s="17">
        <v>0.31668171449003302</v>
      </c>
      <c r="BX1094" s="17"/>
      <c r="BY1094" s="17">
        <v>0.320608712544659</v>
      </c>
      <c r="BZ1094" s="17"/>
      <c r="CA1094" s="17">
        <v>0.37983630536344098</v>
      </c>
      <c r="CB1094" s="17"/>
      <c r="CC1094" s="17">
        <v>0.35664070351195298</v>
      </c>
    </row>
    <row r="1095" spans="2:81" x14ac:dyDescent="0.3">
      <c r="B1095" t="s">
        <v>425</v>
      </c>
      <c r="C1095" s="17">
        <v>0.40969527000149703</v>
      </c>
      <c r="D1095" s="17">
        <v>0.42037264554268</v>
      </c>
      <c r="E1095" s="17">
        <v>0.40088564339377902</v>
      </c>
      <c r="F1095" s="17"/>
      <c r="G1095" s="17">
        <v>0.345018234876389</v>
      </c>
      <c r="H1095" s="17">
        <v>0.35625077129265398</v>
      </c>
      <c r="I1095" s="17">
        <v>0.365472713433598</v>
      </c>
      <c r="J1095" s="17">
        <v>0.38085687555429798</v>
      </c>
      <c r="K1095" s="17">
        <v>0.43699471680006302</v>
      </c>
      <c r="L1095" s="17">
        <v>0.537195373639624</v>
      </c>
      <c r="M1095" s="17"/>
      <c r="N1095" s="17">
        <v>0.42137300518175302</v>
      </c>
      <c r="O1095" s="17">
        <v>0.40023607761344099</v>
      </c>
      <c r="P1095" s="17">
        <v>0.403291380863042</v>
      </c>
      <c r="Q1095" s="17">
        <v>0.41226681392991799</v>
      </c>
      <c r="R1095" s="17"/>
      <c r="S1095" s="17">
        <v>0.32304768582549098</v>
      </c>
      <c r="T1095" s="17">
        <v>0.46152782653992702</v>
      </c>
      <c r="U1095" s="17">
        <v>0.51821238708436601</v>
      </c>
      <c r="V1095" s="17">
        <v>0.42424762353816797</v>
      </c>
      <c r="W1095" s="17">
        <v>0.40894440403819399</v>
      </c>
      <c r="X1095" s="17">
        <v>0.37766992987208597</v>
      </c>
      <c r="Y1095" s="17">
        <v>0.451771556623557</v>
      </c>
      <c r="Z1095" s="17">
        <v>0.42834420488596098</v>
      </c>
      <c r="AA1095" s="17">
        <v>0.36565680971727099</v>
      </c>
      <c r="AB1095" s="17">
        <v>0.35911300079772301</v>
      </c>
      <c r="AC1095" s="17">
        <v>0.44608554515825499</v>
      </c>
      <c r="AD1095" s="17">
        <v>0.46964419572913002</v>
      </c>
      <c r="AE1095" s="17"/>
      <c r="AF1095" s="17">
        <v>0.194114570209932</v>
      </c>
      <c r="AG1095" s="17">
        <v>0.33734344540822098</v>
      </c>
      <c r="AH1095" s="17">
        <v>0.37424342101052599</v>
      </c>
      <c r="AI1095" s="17">
        <v>0.45761944786453601</v>
      </c>
      <c r="AJ1095" s="17">
        <v>0.41885231847465298</v>
      </c>
      <c r="AK1095" s="17">
        <v>0.44163434500369603</v>
      </c>
      <c r="AL1095" s="17">
        <v>0.40997694988476102</v>
      </c>
      <c r="AM1095" s="17">
        <v>0.36617208785829702</v>
      </c>
      <c r="AN1095" s="17">
        <v>0.47115769680527098</v>
      </c>
      <c r="AO1095" s="17">
        <v>0.39830653461665999</v>
      </c>
      <c r="AP1095" s="17">
        <v>0.39628496315420397</v>
      </c>
      <c r="AQ1095" s="17">
        <v>0.50293183823102305</v>
      </c>
      <c r="AR1095" s="17">
        <v>0.43008429351187</v>
      </c>
      <c r="AS1095" s="17">
        <v>0.40760640192529002</v>
      </c>
      <c r="AT1095" s="17">
        <v>0.414581367681435</v>
      </c>
      <c r="AU1095" s="17">
        <v>0.362575847741886</v>
      </c>
      <c r="AV1095" s="17"/>
      <c r="AW1095" s="17">
        <v>0.413071659610172</v>
      </c>
      <c r="AX1095" s="17">
        <v>0.40441638909379002</v>
      </c>
      <c r="AY1095" s="17"/>
      <c r="AZ1095" s="17">
        <v>0.40005819456835101</v>
      </c>
      <c r="BA1095" s="17">
        <v>0.41184164591096301</v>
      </c>
      <c r="BB1095" s="17"/>
      <c r="BC1095" s="17">
        <v>0.34898020184308098</v>
      </c>
      <c r="BD1095" s="17">
        <v>0.44955538913008902</v>
      </c>
      <c r="BE1095" s="17"/>
      <c r="BF1095" s="17">
        <v>0.34233748281126603</v>
      </c>
      <c r="BG1095" s="17">
        <v>0.41510798588750097</v>
      </c>
      <c r="BH1095" s="17"/>
      <c r="BI1095" s="17">
        <v>0.41893815269777601</v>
      </c>
      <c r="BJ1095" s="17">
        <v>0.40063495797374299</v>
      </c>
      <c r="BK1095" s="17">
        <v>0.44978723985542701</v>
      </c>
      <c r="BL1095" s="17">
        <v>0.42155069298694198</v>
      </c>
      <c r="BM1095" s="17">
        <v>0.36215423426153898</v>
      </c>
      <c r="BN1095" s="17"/>
      <c r="BO1095" s="17">
        <v>0.38904440561979697</v>
      </c>
      <c r="BP1095" s="17">
        <v>0.42992320478728902</v>
      </c>
      <c r="BQ1095" s="17">
        <v>0.42192335458645103</v>
      </c>
      <c r="BR1095" s="17">
        <v>0.42012738805018701</v>
      </c>
      <c r="BS1095" s="17">
        <v>0.34951240737140998</v>
      </c>
      <c r="BT1095" s="17">
        <v>0.41973605444926498</v>
      </c>
      <c r="BU1095" s="17"/>
      <c r="BV1095" s="17">
        <v>0.405052217978358</v>
      </c>
      <c r="BW1095" s="17">
        <v>0.39244213555929702</v>
      </c>
      <c r="BX1095" s="17"/>
      <c r="BY1095" s="17">
        <v>0.40248062337770402</v>
      </c>
      <c r="BZ1095" s="17"/>
      <c r="CA1095" s="17">
        <v>0.377891847473176</v>
      </c>
      <c r="CB1095" s="17"/>
      <c r="CC1095" s="17">
        <v>0.37796065770899101</v>
      </c>
    </row>
    <row r="1096" spans="2:81" x14ac:dyDescent="0.3">
      <c r="B1096" t="s">
        <v>426</v>
      </c>
      <c r="C1096" s="17">
        <v>9.0264054078476694E-2</v>
      </c>
      <c r="D1096" s="17">
        <v>9.3552268842361799E-2</v>
      </c>
      <c r="E1096" s="17">
        <v>8.74094119606834E-2</v>
      </c>
      <c r="F1096" s="17"/>
      <c r="G1096" s="17">
        <v>8.5204722711899605E-2</v>
      </c>
      <c r="H1096" s="17">
        <v>8.3695448386976803E-2</v>
      </c>
      <c r="I1096" s="17">
        <v>0.10502615516828299</v>
      </c>
      <c r="J1096" s="17">
        <v>8.6724374501764998E-2</v>
      </c>
      <c r="K1096" s="17">
        <v>0.105342629553108</v>
      </c>
      <c r="L1096" s="17">
        <v>7.97859055837844E-2</v>
      </c>
      <c r="M1096" s="17"/>
      <c r="N1096" s="17">
        <v>0.10406905141318</v>
      </c>
      <c r="O1096" s="17">
        <v>0.10004913914239601</v>
      </c>
      <c r="P1096" s="17">
        <v>7.5412743175003294E-2</v>
      </c>
      <c r="Q1096" s="17">
        <v>7.89745355215139E-2</v>
      </c>
      <c r="R1096" s="17"/>
      <c r="S1096" s="17">
        <v>9.5587267691948793E-2</v>
      </c>
      <c r="T1096" s="17">
        <v>0.104296737169165</v>
      </c>
      <c r="U1096" s="17">
        <v>0.10895214133404101</v>
      </c>
      <c r="V1096" s="17">
        <v>0.13852833345868401</v>
      </c>
      <c r="W1096" s="17">
        <v>6.7953112891946402E-2</v>
      </c>
      <c r="X1096" s="17">
        <v>4.3863971412802197E-2</v>
      </c>
      <c r="Y1096" s="17">
        <v>8.2684238975876206E-2</v>
      </c>
      <c r="Z1096" s="17">
        <v>8.8956530382377594E-2</v>
      </c>
      <c r="AA1096" s="17">
        <v>9.0084167558318398E-2</v>
      </c>
      <c r="AB1096" s="17">
        <v>6.8253457560521494E-2</v>
      </c>
      <c r="AC1096" s="17">
        <v>0.10903981998888899</v>
      </c>
      <c r="AD1096" s="17">
        <v>5.8437746749335398E-2</v>
      </c>
      <c r="AE1096" s="17"/>
      <c r="AF1096" s="17">
        <v>9.6165996511710802E-2</v>
      </c>
      <c r="AG1096" s="17">
        <v>7.5565466864428096E-2</v>
      </c>
      <c r="AH1096" s="17">
        <v>7.9094585982211807E-2</v>
      </c>
      <c r="AI1096" s="17">
        <v>7.4358316942042493E-2</v>
      </c>
      <c r="AJ1096" s="17">
        <v>8.7437850269699996E-2</v>
      </c>
      <c r="AK1096" s="17">
        <v>7.5941472424082598E-2</v>
      </c>
      <c r="AL1096" s="17">
        <v>8.4072048995210605E-2</v>
      </c>
      <c r="AM1096" s="17">
        <v>0.124963660708465</v>
      </c>
      <c r="AN1096" s="17">
        <v>0.119413858543199</v>
      </c>
      <c r="AO1096" s="17">
        <v>0.104836617735972</v>
      </c>
      <c r="AP1096" s="17">
        <v>9.6590472776618599E-2</v>
      </c>
      <c r="AQ1096" s="17">
        <v>8.6511039001349294E-2</v>
      </c>
      <c r="AR1096" s="17">
        <v>8.2715879551429602E-2</v>
      </c>
      <c r="AS1096" s="17">
        <v>8.2301340684097099E-2</v>
      </c>
      <c r="AT1096" s="17">
        <v>0.105129526500707</v>
      </c>
      <c r="AU1096" s="17">
        <v>7.0031417479025401E-2</v>
      </c>
      <c r="AV1096" s="17"/>
      <c r="AW1096" s="17">
        <v>8.3121818120743096E-2</v>
      </c>
      <c r="AX1096" s="17">
        <v>0.101302751894133</v>
      </c>
      <c r="AY1096" s="17"/>
      <c r="AZ1096" s="17">
        <v>7.2302417908628097E-2</v>
      </c>
      <c r="BA1096" s="17">
        <v>9.4264481743176295E-2</v>
      </c>
      <c r="BB1096" s="17"/>
      <c r="BC1096" s="17">
        <v>7.2770559393751003E-2</v>
      </c>
      <c r="BD1096" s="17">
        <v>0.100025649007966</v>
      </c>
      <c r="BE1096" s="17"/>
      <c r="BF1096" s="17">
        <v>6.8282624597125294E-2</v>
      </c>
      <c r="BG1096" s="17">
        <v>9.2030430877862293E-2</v>
      </c>
      <c r="BH1096" s="17"/>
      <c r="BI1096" s="17">
        <v>0.13295413955946001</v>
      </c>
      <c r="BJ1096" s="17">
        <v>7.2588822625291094E-2</v>
      </c>
      <c r="BK1096" s="17">
        <v>8.5911490324550505E-2</v>
      </c>
      <c r="BL1096" s="17">
        <v>8.9462502154775594E-2</v>
      </c>
      <c r="BM1096" s="17">
        <v>0.102266523801432</v>
      </c>
      <c r="BN1096" s="17"/>
      <c r="BO1096" s="17">
        <v>6.9964456072644093E-2</v>
      </c>
      <c r="BP1096" s="17">
        <v>0.11870271544345699</v>
      </c>
      <c r="BQ1096" s="17">
        <v>9.7751999031629594E-2</v>
      </c>
      <c r="BR1096" s="17">
        <v>0.111382969028147</v>
      </c>
      <c r="BS1096" s="17">
        <v>6.4555453772647195E-2</v>
      </c>
      <c r="BT1096" s="17">
        <v>7.2328128667052197E-2</v>
      </c>
      <c r="BU1096" s="17"/>
      <c r="BV1096" s="17">
        <v>7.5688296420334006E-2</v>
      </c>
      <c r="BW1096" s="17">
        <v>6.6840137160890004E-2</v>
      </c>
      <c r="BX1096" s="17"/>
      <c r="BY1096" s="17">
        <v>8.3642500011811005E-2</v>
      </c>
      <c r="BZ1096" s="17"/>
      <c r="CA1096" s="17">
        <v>5.1666026310981501E-2</v>
      </c>
      <c r="CB1096" s="17"/>
      <c r="CC1096" s="17">
        <v>6.9674596795940305E-2</v>
      </c>
    </row>
    <row r="1097" spans="2:81" x14ac:dyDescent="0.3">
      <c r="B1097" t="s">
        <v>427</v>
      </c>
      <c r="C1097" s="17">
        <v>2.6657132584509899E-2</v>
      </c>
      <c r="D1097" s="17">
        <v>3.0953697707914E-2</v>
      </c>
      <c r="E1097" s="17">
        <v>2.2567043085956699E-2</v>
      </c>
      <c r="F1097" s="17"/>
      <c r="G1097" s="17">
        <v>1.7811464386691699E-2</v>
      </c>
      <c r="H1097" s="17">
        <v>1.3607865850031899E-2</v>
      </c>
      <c r="I1097" s="17">
        <v>2.7296522341890599E-2</v>
      </c>
      <c r="J1097" s="17">
        <v>3.6717187352937303E-2</v>
      </c>
      <c r="K1097" s="17">
        <v>4.6274490707159499E-2</v>
      </c>
      <c r="L1097" s="17">
        <v>2.13565774984289E-2</v>
      </c>
      <c r="M1097" s="17"/>
      <c r="N1097" s="17">
        <v>3.6663113290040003E-2</v>
      </c>
      <c r="O1097" s="17">
        <v>1.1767390595668699E-2</v>
      </c>
      <c r="P1097" s="17">
        <v>3.3815898039042697E-2</v>
      </c>
      <c r="Q1097" s="17">
        <v>2.5247817162362299E-2</v>
      </c>
      <c r="R1097" s="17"/>
      <c r="S1097" s="17">
        <v>2.0863947118819001E-2</v>
      </c>
      <c r="T1097" s="17">
        <v>4.06630045082777E-2</v>
      </c>
      <c r="U1097" s="17">
        <v>2.8749849465769001E-2</v>
      </c>
      <c r="V1097" s="17">
        <v>3.7022409404279998E-2</v>
      </c>
      <c r="W1097" s="17">
        <v>2.7342555246282801E-2</v>
      </c>
      <c r="X1097" s="17">
        <v>2.7344354310869401E-2</v>
      </c>
      <c r="Y1097" s="17">
        <v>4.14031370260729E-2</v>
      </c>
      <c r="Z1097" s="17">
        <v>1.09955070339558E-2</v>
      </c>
      <c r="AA1097" s="17">
        <v>1.7154779076803298E-2</v>
      </c>
      <c r="AB1097" s="17">
        <v>1.7555561881820898E-2</v>
      </c>
      <c r="AC1097" s="17">
        <v>2.4302165041116999E-2</v>
      </c>
      <c r="AD1097" s="17">
        <v>0</v>
      </c>
      <c r="AE1097" s="17"/>
      <c r="AF1097" s="17">
        <v>0.104423181261926</v>
      </c>
      <c r="AG1097" s="17">
        <v>1.9689245352474599E-2</v>
      </c>
      <c r="AH1097" s="17">
        <v>1.3408134337747801E-2</v>
      </c>
      <c r="AI1097" s="17">
        <v>4.0855389961749901E-2</v>
      </c>
      <c r="AJ1097" s="17">
        <v>3.2303336296817801E-2</v>
      </c>
      <c r="AK1097" s="17">
        <v>2.44565473861862E-2</v>
      </c>
      <c r="AL1097" s="17">
        <v>2.0816033696644799E-2</v>
      </c>
      <c r="AM1097" s="17">
        <v>1.9210048241893301E-2</v>
      </c>
      <c r="AN1097" s="17">
        <v>2.13505441042059E-2</v>
      </c>
      <c r="AO1097" s="17">
        <v>1.8044671630292001E-2</v>
      </c>
      <c r="AP1097" s="17">
        <v>2.6624611666359699E-2</v>
      </c>
      <c r="AQ1097" s="17">
        <v>1.6012733257654999E-2</v>
      </c>
      <c r="AR1097" s="17">
        <v>3.2383999789665503E-2</v>
      </c>
      <c r="AS1097" s="17">
        <v>0</v>
      </c>
      <c r="AT1097" s="17">
        <v>7.6005602461596294E-2</v>
      </c>
      <c r="AU1097" s="17">
        <v>4.9995589039746699E-2</v>
      </c>
      <c r="AV1097" s="17"/>
      <c r="AW1097" s="17">
        <v>2.3699390880029099E-2</v>
      </c>
      <c r="AX1097" s="17">
        <v>3.1150525912557701E-2</v>
      </c>
      <c r="AY1097" s="17"/>
      <c r="AZ1097" s="17">
        <v>6.0084973191904404E-3</v>
      </c>
      <c r="BA1097" s="17">
        <v>3.1256010491431299E-2</v>
      </c>
      <c r="BB1097" s="17"/>
      <c r="BC1097" s="17">
        <v>1.6571921747903898E-2</v>
      </c>
      <c r="BD1097" s="17">
        <v>3.4084673881123302E-2</v>
      </c>
      <c r="BE1097" s="17"/>
      <c r="BF1097" s="17">
        <v>1.43119683229133E-2</v>
      </c>
      <c r="BG1097" s="17">
        <v>2.7649161412971201E-2</v>
      </c>
      <c r="BH1097" s="17"/>
      <c r="BI1097" s="17">
        <v>4.8325073631293597E-2</v>
      </c>
      <c r="BJ1097" s="17">
        <v>1.4038856574051E-2</v>
      </c>
      <c r="BK1097" s="17">
        <v>1.10499166704626E-2</v>
      </c>
      <c r="BL1097" s="17">
        <v>5.4543256232354898E-2</v>
      </c>
      <c r="BM1097" s="17">
        <v>3.0136548542886901E-2</v>
      </c>
      <c r="BN1097" s="17"/>
      <c r="BO1097" s="17">
        <v>1.1801606047940401E-2</v>
      </c>
      <c r="BP1097" s="17">
        <v>4.0885027199188899E-2</v>
      </c>
      <c r="BQ1097" s="17">
        <v>4.7330166168498998E-3</v>
      </c>
      <c r="BR1097" s="17">
        <v>5.1647593464463001E-2</v>
      </c>
      <c r="BS1097" s="17">
        <v>2.4204410859460599E-2</v>
      </c>
      <c r="BT1097" s="17">
        <v>9.5867199831780204E-3</v>
      </c>
      <c r="BU1097" s="17"/>
      <c r="BV1097" s="17">
        <v>1.35805359706312E-2</v>
      </c>
      <c r="BW1097" s="17">
        <v>1.48889173150481E-2</v>
      </c>
      <c r="BX1097" s="17"/>
      <c r="BY1097" s="17">
        <v>8.9097292830718593E-3</v>
      </c>
      <c r="BZ1097" s="17"/>
      <c r="CA1097" s="17">
        <v>9.8197519208714692E-3</v>
      </c>
      <c r="CB1097" s="17"/>
      <c r="CC1097" s="17">
        <v>1.51939988261204E-2</v>
      </c>
    </row>
    <row r="1098" spans="2:81" x14ac:dyDescent="0.3">
      <c r="B1098" t="s">
        <v>92</v>
      </c>
      <c r="C1098" s="17">
        <v>8.0707847915522796E-2</v>
      </c>
      <c r="D1098" s="17">
        <v>5.4133040522776697E-2</v>
      </c>
      <c r="E1098" s="17">
        <v>0.10697421788740601</v>
      </c>
      <c r="F1098" s="17"/>
      <c r="G1098" s="17">
        <v>6.8492512155355206E-2</v>
      </c>
      <c r="H1098" s="17">
        <v>8.4573120342163993E-2</v>
      </c>
      <c r="I1098" s="17">
        <v>6.2586291829712606E-2</v>
      </c>
      <c r="J1098" s="17">
        <v>0.11815554250014799</v>
      </c>
      <c r="K1098" s="17">
        <v>8.9550909057834999E-2</v>
      </c>
      <c r="L1098" s="17">
        <v>6.4143585784078694E-2</v>
      </c>
      <c r="M1098" s="17"/>
      <c r="N1098" s="17">
        <v>5.8904379132257101E-2</v>
      </c>
      <c r="O1098" s="17">
        <v>8.6948237110828094E-2</v>
      </c>
      <c r="P1098" s="17">
        <v>7.6045016745678998E-2</v>
      </c>
      <c r="Q1098" s="17">
        <v>0.100451238730096</v>
      </c>
      <c r="R1098" s="17"/>
      <c r="S1098" s="17">
        <v>8.9392281765176398E-2</v>
      </c>
      <c r="T1098" s="17">
        <v>7.1406001219142298E-2</v>
      </c>
      <c r="U1098" s="17">
        <v>7.6687750148717898E-2</v>
      </c>
      <c r="V1098" s="17">
        <v>4.1087880376032102E-2</v>
      </c>
      <c r="W1098" s="17">
        <v>6.7174013879508096E-2</v>
      </c>
      <c r="X1098" s="17">
        <v>0.117687148157909</v>
      </c>
      <c r="Y1098" s="17">
        <v>7.2485058817500794E-2</v>
      </c>
      <c r="Z1098" s="17">
        <v>4.5154700064769598E-2</v>
      </c>
      <c r="AA1098" s="17">
        <v>8.5535139255243406E-2</v>
      </c>
      <c r="AB1098" s="17">
        <v>7.7335397775170706E-2</v>
      </c>
      <c r="AC1098" s="17">
        <v>0.11247813166354</v>
      </c>
      <c r="AD1098" s="17">
        <v>0.139740650525359</v>
      </c>
      <c r="AE1098" s="17"/>
      <c r="AF1098" s="17">
        <v>0</v>
      </c>
      <c r="AG1098" s="17">
        <v>0.11813570555293</v>
      </c>
      <c r="AH1098" s="17">
        <v>0.13759378513716</v>
      </c>
      <c r="AI1098" s="17">
        <v>6.6112549975497897E-2</v>
      </c>
      <c r="AJ1098" s="17">
        <v>6.4834209856415803E-2</v>
      </c>
      <c r="AK1098" s="17">
        <v>5.9396314275944502E-2</v>
      </c>
      <c r="AL1098" s="17">
        <v>5.0804533187919602E-2</v>
      </c>
      <c r="AM1098" s="17">
        <v>9.8629930898658999E-2</v>
      </c>
      <c r="AN1098" s="17">
        <v>6.6821140083972996E-2</v>
      </c>
      <c r="AO1098" s="17">
        <v>6.2405289078288503E-2</v>
      </c>
      <c r="AP1098" s="17">
        <v>0.11912340495976</v>
      </c>
      <c r="AQ1098" s="17">
        <v>5.2001672886201299E-2</v>
      </c>
      <c r="AR1098" s="17">
        <v>2.06327155904764E-2</v>
      </c>
      <c r="AS1098" s="17">
        <v>8.8439996821573205E-2</v>
      </c>
      <c r="AT1098" s="17">
        <v>1.6152939091122899E-2</v>
      </c>
      <c r="AU1098" s="17">
        <v>4.3187186213040997E-2</v>
      </c>
      <c r="AV1098" s="17"/>
      <c r="AW1098" s="17">
        <v>7.8029572043557704E-2</v>
      </c>
      <c r="AX1098" s="17">
        <v>8.5187907553606196E-2</v>
      </c>
      <c r="AY1098" s="17"/>
      <c r="AZ1098" s="17">
        <v>0.100897237099278</v>
      </c>
      <c r="BA1098" s="17">
        <v>7.6211253604161394E-2</v>
      </c>
      <c r="BB1098" s="17"/>
      <c r="BC1098" s="17">
        <v>8.0788451766981004E-2</v>
      </c>
      <c r="BD1098" s="17">
        <v>8.1407382753337407E-2</v>
      </c>
      <c r="BE1098" s="17"/>
      <c r="BF1098" s="17">
        <v>7.0580793414434101E-2</v>
      </c>
      <c r="BG1098" s="17">
        <v>8.15216345772143E-2</v>
      </c>
      <c r="BH1098" s="17"/>
      <c r="BI1098" s="17">
        <v>5.1894422547466998E-2</v>
      </c>
      <c r="BJ1098" s="17">
        <v>6.3870514777033802E-2</v>
      </c>
      <c r="BK1098" s="17">
        <v>7.6305997516099996E-2</v>
      </c>
      <c r="BL1098" s="17">
        <v>7.6279441617868399E-2</v>
      </c>
      <c r="BM1098" s="17">
        <v>7.2306371179472306E-2</v>
      </c>
      <c r="BN1098" s="17"/>
      <c r="BO1098" s="17">
        <v>5.1053716207002497E-2</v>
      </c>
      <c r="BP1098" s="17">
        <v>4.5274626888311902E-2</v>
      </c>
      <c r="BQ1098" s="17">
        <v>9.2003315163855195E-2</v>
      </c>
      <c r="BR1098" s="17">
        <v>5.3354277138924301E-2</v>
      </c>
      <c r="BS1098" s="17">
        <v>6.84728652678053E-2</v>
      </c>
      <c r="BT1098" s="17">
        <v>0.19003466733124899</v>
      </c>
      <c r="BU1098" s="17"/>
      <c r="BV1098" s="17">
        <v>5.1114523475762001E-2</v>
      </c>
      <c r="BW1098" s="17">
        <v>8.7529428072228299E-2</v>
      </c>
      <c r="BX1098" s="17"/>
      <c r="BY1098" s="17">
        <v>4.50099744946739E-2</v>
      </c>
      <c r="BZ1098" s="17"/>
      <c r="CA1098" s="17">
        <v>4.8173502139399201E-2</v>
      </c>
      <c r="CB1098" s="17"/>
      <c r="CC1098" s="17">
        <v>4.4822302535087601E-2</v>
      </c>
    </row>
    <row r="1099" spans="2:81" x14ac:dyDescent="0.3">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c r="BK1099" s="17"/>
      <c r="BL1099" s="17"/>
      <c r="BM1099" s="17"/>
      <c r="BN1099" s="17"/>
      <c r="BO1099" s="17"/>
      <c r="BP1099" s="17"/>
      <c r="BQ1099" s="17"/>
      <c r="BR1099" s="17"/>
      <c r="BS1099" s="17"/>
      <c r="BT1099" s="17"/>
      <c r="BU1099" s="17"/>
      <c r="BV1099" s="17"/>
      <c r="BW1099" s="17"/>
      <c r="BX1099" s="17"/>
      <c r="BY1099" s="17"/>
      <c r="BZ1099" s="17"/>
      <c r="CA1099" s="17"/>
      <c r="CB1099" s="17"/>
      <c r="CC1099" s="17"/>
    </row>
    <row r="1100" spans="2:81" x14ac:dyDescent="0.3">
      <c r="B1100" s="6" t="s">
        <v>434</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c r="BP1100" s="17"/>
      <c r="BQ1100" s="17"/>
      <c r="BR1100" s="17"/>
      <c r="BS1100" s="17"/>
      <c r="BT1100" s="17"/>
      <c r="BU1100" s="17"/>
      <c r="BV1100" s="17"/>
      <c r="BW1100" s="17"/>
      <c r="BX1100" s="17"/>
      <c r="BY1100" s="17"/>
      <c r="BZ1100" s="17"/>
      <c r="CA1100" s="17"/>
      <c r="CB1100" s="17"/>
      <c r="CC1100" s="17"/>
    </row>
    <row r="1101" spans="2:81" x14ac:dyDescent="0.3">
      <c r="B1101" s="24" t="s">
        <v>94</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c r="CB1101" s="17"/>
      <c r="CC1101" s="17"/>
    </row>
    <row r="1102" spans="2:81" x14ac:dyDescent="0.3">
      <c r="B1102" t="s">
        <v>423</v>
      </c>
      <c r="C1102" s="17">
        <v>0.113691645983204</v>
      </c>
      <c r="D1102" s="17">
        <v>0.119910388902422</v>
      </c>
      <c r="E1102" s="17">
        <v>0.107061616885197</v>
      </c>
      <c r="F1102" s="17"/>
      <c r="G1102" s="17">
        <v>0.15746412482925401</v>
      </c>
      <c r="H1102" s="17">
        <v>0.14949622921987701</v>
      </c>
      <c r="I1102" s="17">
        <v>0.15970811587755501</v>
      </c>
      <c r="J1102" s="17">
        <v>0.102621088909777</v>
      </c>
      <c r="K1102" s="17">
        <v>8.7106133223313204E-2</v>
      </c>
      <c r="L1102" s="17">
        <v>4.4876296283822399E-2</v>
      </c>
      <c r="M1102" s="17"/>
      <c r="N1102" s="17">
        <v>0.107397769163514</v>
      </c>
      <c r="O1102" s="17">
        <v>0.10675548486595</v>
      </c>
      <c r="P1102" s="17">
        <v>0.124882664649777</v>
      </c>
      <c r="Q1102" s="17">
        <v>0.11875802286359299</v>
      </c>
      <c r="R1102" s="17"/>
      <c r="S1102" s="17">
        <v>0.15076584282709099</v>
      </c>
      <c r="T1102" s="17">
        <v>6.3627058333108805E-2</v>
      </c>
      <c r="U1102" s="17">
        <v>7.6338558515739993E-2</v>
      </c>
      <c r="V1102" s="17">
        <v>0.115802253281896</v>
      </c>
      <c r="W1102" s="17">
        <v>0.104929773141101</v>
      </c>
      <c r="X1102" s="17">
        <v>0.109886611903512</v>
      </c>
      <c r="Y1102" s="17">
        <v>0.10868259924682599</v>
      </c>
      <c r="Z1102" s="17">
        <v>0.15595972124986299</v>
      </c>
      <c r="AA1102" s="17">
        <v>0.113959313280694</v>
      </c>
      <c r="AB1102" s="17">
        <v>0.145247259739056</v>
      </c>
      <c r="AC1102" s="17">
        <v>0.15026910517956299</v>
      </c>
      <c r="AD1102" s="17">
        <v>8.3584454073443601E-2</v>
      </c>
      <c r="AE1102" s="17"/>
      <c r="AF1102" s="17">
        <v>0.36405594716680401</v>
      </c>
      <c r="AG1102" s="17">
        <v>0.177709613742184</v>
      </c>
      <c r="AH1102" s="17">
        <v>0.142034949688886</v>
      </c>
      <c r="AI1102" s="17">
        <v>0.104086652910858</v>
      </c>
      <c r="AJ1102" s="17">
        <v>0.114719586655447</v>
      </c>
      <c r="AK1102" s="17">
        <v>9.0394809832765197E-2</v>
      </c>
      <c r="AL1102" s="17">
        <v>0.11226401882500101</v>
      </c>
      <c r="AM1102" s="17">
        <v>9.0256040105425206E-2</v>
      </c>
      <c r="AN1102" s="17">
        <v>4.6345431972605801E-2</v>
      </c>
      <c r="AO1102" s="17">
        <v>0.15069513533071399</v>
      </c>
      <c r="AP1102" s="17">
        <v>0.11225227253634</v>
      </c>
      <c r="AQ1102" s="17">
        <v>0.10934577151699899</v>
      </c>
      <c r="AR1102" s="17">
        <v>0.18038220052196799</v>
      </c>
      <c r="AS1102" s="17">
        <v>0.13146238603178501</v>
      </c>
      <c r="AT1102" s="17">
        <v>0.140162180632872</v>
      </c>
      <c r="AU1102" s="17">
        <v>0.115977089261876</v>
      </c>
      <c r="AV1102" s="17"/>
      <c r="AW1102" s="17">
        <v>0.116293363147697</v>
      </c>
      <c r="AX1102" s="17">
        <v>0.110736060051691</v>
      </c>
      <c r="AY1102" s="17"/>
      <c r="AZ1102" s="17">
        <v>0.124786940327306</v>
      </c>
      <c r="BA1102" s="17">
        <v>0.111220494579044</v>
      </c>
      <c r="BB1102" s="17"/>
      <c r="BC1102" s="17">
        <v>0.141754451389037</v>
      </c>
      <c r="BD1102" s="17">
        <v>9.1842894838065001E-2</v>
      </c>
      <c r="BE1102" s="17"/>
      <c r="BF1102" s="17">
        <v>0.15503460067647801</v>
      </c>
      <c r="BG1102" s="17">
        <v>0.110369421828028</v>
      </c>
      <c r="BH1102" s="17"/>
      <c r="BI1102" s="17">
        <v>7.3745819580352798E-2</v>
      </c>
      <c r="BJ1102" s="17">
        <v>0.124429237681889</v>
      </c>
      <c r="BK1102" s="17">
        <v>0.11122099682494301</v>
      </c>
      <c r="BL1102" s="17">
        <v>0.11574961131570299</v>
      </c>
      <c r="BM1102" s="17">
        <v>0.202534155933039</v>
      </c>
      <c r="BN1102" s="17"/>
      <c r="BO1102" s="17">
        <v>0.13348250796195099</v>
      </c>
      <c r="BP1102" s="17">
        <v>9.2837281488725207E-2</v>
      </c>
      <c r="BQ1102" s="17">
        <v>0.109483243628073</v>
      </c>
      <c r="BR1102" s="17">
        <v>0.11057543660486401</v>
      </c>
      <c r="BS1102" s="17">
        <v>0.18362603959176399</v>
      </c>
      <c r="BT1102" s="17">
        <v>6.3721613832597307E-2</v>
      </c>
      <c r="BU1102" s="17"/>
      <c r="BV1102" s="17">
        <v>0.121737662859493</v>
      </c>
      <c r="BW1102" s="17">
        <v>0.129421380891037</v>
      </c>
      <c r="BX1102" s="17"/>
      <c r="BY1102" s="17">
        <v>0.118036157499152</v>
      </c>
      <c r="BZ1102" s="17"/>
      <c r="CA1102" s="17">
        <v>0.13494298823270201</v>
      </c>
      <c r="CB1102" s="17"/>
      <c r="CC1102" s="17">
        <v>0.12059469610403301</v>
      </c>
    </row>
    <row r="1103" spans="2:81" x14ac:dyDescent="0.3">
      <c r="B1103" t="s">
        <v>424</v>
      </c>
      <c r="C1103" s="17">
        <v>0.34534724692883301</v>
      </c>
      <c r="D1103" s="17">
        <v>0.34561975935751199</v>
      </c>
      <c r="E1103" s="17">
        <v>0.343505453573205</v>
      </c>
      <c r="F1103" s="17"/>
      <c r="G1103" s="17">
        <v>0.39560202322912702</v>
      </c>
      <c r="H1103" s="17">
        <v>0.37924454324308399</v>
      </c>
      <c r="I1103" s="17">
        <v>0.37132095157126699</v>
      </c>
      <c r="J1103" s="17">
        <v>0.32463953562678799</v>
      </c>
      <c r="K1103" s="17">
        <v>0.29710446141749097</v>
      </c>
      <c r="L1103" s="17">
        <v>0.31230607114779402</v>
      </c>
      <c r="M1103" s="17"/>
      <c r="N1103" s="17">
        <v>0.36735443768713399</v>
      </c>
      <c r="O1103" s="17">
        <v>0.35198197287482202</v>
      </c>
      <c r="P1103" s="17">
        <v>0.32954688278267602</v>
      </c>
      <c r="Q1103" s="17">
        <v>0.329580907478701</v>
      </c>
      <c r="R1103" s="17"/>
      <c r="S1103" s="17">
        <v>0.34028936736010001</v>
      </c>
      <c r="T1103" s="17">
        <v>0.382675251238139</v>
      </c>
      <c r="U1103" s="17">
        <v>0.32382870462639601</v>
      </c>
      <c r="V1103" s="17">
        <v>0.29793851694500501</v>
      </c>
      <c r="W1103" s="17">
        <v>0.33978966974216801</v>
      </c>
      <c r="X1103" s="17">
        <v>0.32225845620295601</v>
      </c>
      <c r="Y1103" s="17">
        <v>0.28140443528853298</v>
      </c>
      <c r="Z1103" s="17">
        <v>0.388190979773538</v>
      </c>
      <c r="AA1103" s="17">
        <v>0.39511406701100699</v>
      </c>
      <c r="AB1103" s="17">
        <v>0.420566314133481</v>
      </c>
      <c r="AC1103" s="17">
        <v>0.32823585313481402</v>
      </c>
      <c r="AD1103" s="17">
        <v>0.22279050385499299</v>
      </c>
      <c r="AE1103" s="17"/>
      <c r="AF1103" s="17">
        <v>0.204767057181412</v>
      </c>
      <c r="AG1103" s="17">
        <v>0.30126125274792498</v>
      </c>
      <c r="AH1103" s="17">
        <v>0.32324471682038203</v>
      </c>
      <c r="AI1103" s="17">
        <v>0.35953595182874698</v>
      </c>
      <c r="AJ1103" s="17">
        <v>0.346344347118891</v>
      </c>
      <c r="AK1103" s="17">
        <v>0.35204494397103703</v>
      </c>
      <c r="AL1103" s="17">
        <v>0.424418235459113</v>
      </c>
      <c r="AM1103" s="17">
        <v>0.31311609354595799</v>
      </c>
      <c r="AN1103" s="17">
        <v>0.36932566703213698</v>
      </c>
      <c r="AO1103" s="17">
        <v>0.26703231178847697</v>
      </c>
      <c r="AP1103" s="17">
        <v>0.315909340881037</v>
      </c>
      <c r="AQ1103" s="17">
        <v>0.30591878351457502</v>
      </c>
      <c r="AR1103" s="17">
        <v>0.35374312143133502</v>
      </c>
      <c r="AS1103" s="17">
        <v>0.37843830198407502</v>
      </c>
      <c r="AT1103" s="17">
        <v>0.30169576881543497</v>
      </c>
      <c r="AU1103" s="17">
        <v>0.51557860790893695</v>
      </c>
      <c r="AV1103" s="17"/>
      <c r="AW1103" s="17">
        <v>0.35284119996896302</v>
      </c>
      <c r="AX1103" s="17">
        <v>0.33419899884055898</v>
      </c>
      <c r="AY1103" s="17"/>
      <c r="AZ1103" s="17">
        <v>0.372976119532901</v>
      </c>
      <c r="BA1103" s="17">
        <v>0.33919372587626201</v>
      </c>
      <c r="BB1103" s="17"/>
      <c r="BC1103" s="17">
        <v>0.39153117905203999</v>
      </c>
      <c r="BD1103" s="17">
        <v>0.31593790112714298</v>
      </c>
      <c r="BE1103" s="17"/>
      <c r="BF1103" s="17">
        <v>0.408037544543774</v>
      </c>
      <c r="BG1103" s="17">
        <v>0.34030959970267899</v>
      </c>
      <c r="BH1103" s="17"/>
      <c r="BI1103" s="17">
        <v>0.284080910876857</v>
      </c>
      <c r="BJ1103" s="17">
        <v>0.42631856838351201</v>
      </c>
      <c r="BK1103" s="17">
        <v>0.34733739759820698</v>
      </c>
      <c r="BL1103" s="17">
        <v>0.28590293793208099</v>
      </c>
      <c r="BM1103" s="17">
        <v>0.364595588134283</v>
      </c>
      <c r="BN1103" s="17"/>
      <c r="BO1103" s="17">
        <v>0.439033717419476</v>
      </c>
      <c r="BP1103" s="17">
        <v>0.30900961382555397</v>
      </c>
      <c r="BQ1103" s="17">
        <v>0.34386960633971397</v>
      </c>
      <c r="BR1103" s="17">
        <v>0.30250017456462902</v>
      </c>
      <c r="BS1103" s="17">
        <v>0.38541246514239003</v>
      </c>
      <c r="BT1103" s="17">
        <v>0.31969698215180697</v>
      </c>
      <c r="BU1103" s="17"/>
      <c r="BV1103" s="17">
        <v>0.454604028570534</v>
      </c>
      <c r="BW1103" s="17">
        <v>0.37385669111547598</v>
      </c>
      <c r="BX1103" s="17"/>
      <c r="BY1103" s="17">
        <v>0.40524612805927301</v>
      </c>
      <c r="BZ1103" s="17"/>
      <c r="CA1103" s="17">
        <v>0.46558379168142999</v>
      </c>
      <c r="CB1103" s="17"/>
      <c r="CC1103" s="17">
        <v>0.43926374051772699</v>
      </c>
    </row>
    <row r="1104" spans="2:81" x14ac:dyDescent="0.3">
      <c r="B1104" t="s">
        <v>425</v>
      </c>
      <c r="C1104" s="17">
        <v>0.35334022622906203</v>
      </c>
      <c r="D1104" s="17">
        <v>0.35254715641488799</v>
      </c>
      <c r="E1104" s="17">
        <v>0.355508238880754</v>
      </c>
      <c r="F1104" s="17"/>
      <c r="G1104" s="17">
        <v>0.28301461922243998</v>
      </c>
      <c r="H1104" s="17">
        <v>0.30704390551407501</v>
      </c>
      <c r="I1104" s="17">
        <v>0.28207381173375001</v>
      </c>
      <c r="J1104" s="17">
        <v>0.34785219004060097</v>
      </c>
      <c r="K1104" s="17">
        <v>0.38681913566541398</v>
      </c>
      <c r="L1104" s="17">
        <v>0.47765779944124498</v>
      </c>
      <c r="M1104" s="17"/>
      <c r="N1104" s="17">
        <v>0.352999597375034</v>
      </c>
      <c r="O1104" s="17">
        <v>0.34829855860963499</v>
      </c>
      <c r="P1104" s="17">
        <v>0.37278127129058602</v>
      </c>
      <c r="Q1104" s="17">
        <v>0.34050327478945402</v>
      </c>
      <c r="R1104" s="17"/>
      <c r="S1104" s="17">
        <v>0.30954717681518201</v>
      </c>
      <c r="T1104" s="17">
        <v>0.36932805653677198</v>
      </c>
      <c r="U1104" s="17">
        <v>0.40562699743077102</v>
      </c>
      <c r="V1104" s="17">
        <v>0.40063588713904202</v>
      </c>
      <c r="W1104" s="17">
        <v>0.36660575681984597</v>
      </c>
      <c r="X1104" s="17">
        <v>0.389385158958306</v>
      </c>
      <c r="Y1104" s="17">
        <v>0.42825035232414899</v>
      </c>
      <c r="Z1104" s="17">
        <v>0.33284126466423197</v>
      </c>
      <c r="AA1104" s="17">
        <v>0.30172807033575999</v>
      </c>
      <c r="AB1104" s="17">
        <v>0.256469984285219</v>
      </c>
      <c r="AC1104" s="17">
        <v>0.31942092308326298</v>
      </c>
      <c r="AD1104" s="17">
        <v>0.43139104040342802</v>
      </c>
      <c r="AE1104" s="17"/>
      <c r="AF1104" s="17">
        <v>0.23640643129772801</v>
      </c>
      <c r="AG1104" s="17">
        <v>0.328788881259794</v>
      </c>
      <c r="AH1104" s="17">
        <v>0.32968929511760198</v>
      </c>
      <c r="AI1104" s="17">
        <v>0.36047468109657999</v>
      </c>
      <c r="AJ1104" s="17">
        <v>0.34158244906546797</v>
      </c>
      <c r="AK1104" s="17">
        <v>0.38388553538673997</v>
      </c>
      <c r="AL1104" s="17">
        <v>0.35740818297122801</v>
      </c>
      <c r="AM1104" s="17">
        <v>0.37646386588504399</v>
      </c>
      <c r="AN1104" s="17">
        <v>0.41483538863554198</v>
      </c>
      <c r="AO1104" s="17">
        <v>0.391808875617707</v>
      </c>
      <c r="AP1104" s="17">
        <v>0.35004071847608997</v>
      </c>
      <c r="AQ1104" s="17">
        <v>0.42179611004843598</v>
      </c>
      <c r="AR1104" s="17">
        <v>0.309587307882012</v>
      </c>
      <c r="AS1104" s="17">
        <v>0.39026637999638802</v>
      </c>
      <c r="AT1104" s="17">
        <v>0.30957476568321701</v>
      </c>
      <c r="AU1104" s="17">
        <v>0.18724806260313101</v>
      </c>
      <c r="AV1104" s="17"/>
      <c r="AW1104" s="17">
        <v>0.35569837117202102</v>
      </c>
      <c r="AX1104" s="17">
        <v>0.35019225916354102</v>
      </c>
      <c r="AY1104" s="17"/>
      <c r="AZ1104" s="17">
        <v>0.31955862847394101</v>
      </c>
      <c r="BA1104" s="17">
        <v>0.360864086357361</v>
      </c>
      <c r="BB1104" s="17"/>
      <c r="BC1104" s="17">
        <v>0.30710061628975899</v>
      </c>
      <c r="BD1104" s="17">
        <v>0.385824601181258</v>
      </c>
      <c r="BE1104" s="17"/>
      <c r="BF1104" s="17">
        <v>0.31847332090025998</v>
      </c>
      <c r="BG1104" s="17">
        <v>0.35614205004545302</v>
      </c>
      <c r="BH1104" s="17"/>
      <c r="BI1104" s="17">
        <v>0.46422090493942703</v>
      </c>
      <c r="BJ1104" s="17">
        <v>0.30838653769197499</v>
      </c>
      <c r="BK1104" s="17">
        <v>0.35776265987322298</v>
      </c>
      <c r="BL1104" s="17">
        <v>0.37780264908410199</v>
      </c>
      <c r="BM1104" s="17">
        <v>0.28631991302065701</v>
      </c>
      <c r="BN1104" s="17"/>
      <c r="BO1104" s="17">
        <v>0.29335849607745201</v>
      </c>
      <c r="BP1104" s="17">
        <v>0.431354711813562</v>
      </c>
      <c r="BQ1104" s="17">
        <v>0.359842906169968</v>
      </c>
      <c r="BR1104" s="17">
        <v>0.39269536375324698</v>
      </c>
      <c r="BS1104" s="17">
        <v>0.27061407845401603</v>
      </c>
      <c r="BT1104" s="17">
        <v>0.32804536415698099</v>
      </c>
      <c r="BU1104" s="17"/>
      <c r="BV1104" s="17">
        <v>0.29654500428340402</v>
      </c>
      <c r="BW1104" s="17">
        <v>0.33034937896230299</v>
      </c>
      <c r="BX1104" s="17"/>
      <c r="BY1104" s="17">
        <v>0.340534907579017</v>
      </c>
      <c r="BZ1104" s="17"/>
      <c r="CA1104" s="17">
        <v>0.28417869325136003</v>
      </c>
      <c r="CB1104" s="17"/>
      <c r="CC1104" s="17">
        <v>0.312326219553347</v>
      </c>
    </row>
    <row r="1105" spans="2:81" x14ac:dyDescent="0.3">
      <c r="B1105" t="s">
        <v>426</v>
      </c>
      <c r="C1105" s="17">
        <v>7.3713761547511997E-2</v>
      </c>
      <c r="D1105" s="17">
        <v>8.8193889851143403E-2</v>
      </c>
      <c r="E1105" s="17">
        <v>5.98658890081257E-2</v>
      </c>
      <c r="F1105" s="17"/>
      <c r="G1105" s="17">
        <v>7.2075468841690998E-2</v>
      </c>
      <c r="H1105" s="17">
        <v>5.8142752750222002E-2</v>
      </c>
      <c r="I1105" s="17">
        <v>9.6282743803142903E-2</v>
      </c>
      <c r="J1105" s="17">
        <v>6.7903468545514406E-2</v>
      </c>
      <c r="K1105" s="17">
        <v>8.2729320231812203E-2</v>
      </c>
      <c r="L1105" s="17">
        <v>6.7842384535201999E-2</v>
      </c>
      <c r="M1105" s="17"/>
      <c r="N1105" s="17">
        <v>8.3388047169852306E-2</v>
      </c>
      <c r="O1105" s="17">
        <v>6.7522327791401299E-2</v>
      </c>
      <c r="P1105" s="17">
        <v>7.2950050840234398E-2</v>
      </c>
      <c r="Q1105" s="17">
        <v>7.0966455844937701E-2</v>
      </c>
      <c r="R1105" s="17"/>
      <c r="S1105" s="17">
        <v>8.9908659573171207E-2</v>
      </c>
      <c r="T1105" s="17">
        <v>8.3831501174454703E-2</v>
      </c>
      <c r="U1105" s="17">
        <v>6.5259310329021103E-2</v>
      </c>
      <c r="V1105" s="17">
        <v>0.109520115933468</v>
      </c>
      <c r="W1105" s="17">
        <v>7.9451076814842203E-2</v>
      </c>
      <c r="X1105" s="17">
        <v>6.21549463240312E-2</v>
      </c>
      <c r="Y1105" s="17">
        <v>4.82131841791738E-2</v>
      </c>
      <c r="Z1105" s="17">
        <v>5.3818881696184699E-2</v>
      </c>
      <c r="AA1105" s="17">
        <v>5.0939895882441903E-2</v>
      </c>
      <c r="AB1105" s="17">
        <v>6.5503512471058303E-2</v>
      </c>
      <c r="AC1105" s="17">
        <v>7.0243495090499306E-2</v>
      </c>
      <c r="AD1105" s="17">
        <v>9.9406980085175595E-2</v>
      </c>
      <c r="AE1105" s="17"/>
      <c r="AF1105" s="17">
        <v>0</v>
      </c>
      <c r="AG1105" s="17">
        <v>2.9127357080989201E-2</v>
      </c>
      <c r="AH1105" s="17">
        <v>3.9786528908235301E-2</v>
      </c>
      <c r="AI1105" s="17">
        <v>9.1656261223810695E-2</v>
      </c>
      <c r="AJ1105" s="17">
        <v>6.3041332288493596E-2</v>
      </c>
      <c r="AK1105" s="17">
        <v>8.4351845992370403E-2</v>
      </c>
      <c r="AL1105" s="17">
        <v>2.8225695396261699E-2</v>
      </c>
      <c r="AM1105" s="17">
        <v>9.6433927163042901E-2</v>
      </c>
      <c r="AN1105" s="17">
        <v>5.2532802968143902E-2</v>
      </c>
      <c r="AO1105" s="17">
        <v>9.2334545047948094E-2</v>
      </c>
      <c r="AP1105" s="17">
        <v>8.9350480878599106E-2</v>
      </c>
      <c r="AQ1105" s="17">
        <v>0.101634418347389</v>
      </c>
      <c r="AR1105" s="17">
        <v>9.3838852483003499E-2</v>
      </c>
      <c r="AS1105" s="17">
        <v>0</v>
      </c>
      <c r="AT1105" s="17">
        <v>0.154026680406573</v>
      </c>
      <c r="AU1105" s="17">
        <v>0.10747781824932399</v>
      </c>
      <c r="AV1105" s="17"/>
      <c r="AW1105" s="17">
        <v>7.18945886890381E-2</v>
      </c>
      <c r="AX1105" s="17">
        <v>7.6894116976956903E-2</v>
      </c>
      <c r="AY1105" s="17"/>
      <c r="AZ1105" s="17">
        <v>5.7765299975029299E-2</v>
      </c>
      <c r="BA1105" s="17">
        <v>7.7265813614520104E-2</v>
      </c>
      <c r="BB1105" s="17"/>
      <c r="BC1105" s="17">
        <v>5.8118386618174603E-2</v>
      </c>
      <c r="BD1105" s="17">
        <v>8.3529531824589706E-2</v>
      </c>
      <c r="BE1105" s="17"/>
      <c r="BF1105" s="17">
        <v>2.9346631245134001E-2</v>
      </c>
      <c r="BG1105" s="17">
        <v>7.7279001455495502E-2</v>
      </c>
      <c r="BH1105" s="17"/>
      <c r="BI1105" s="17">
        <v>9.2668646655547499E-2</v>
      </c>
      <c r="BJ1105" s="17">
        <v>4.8942950751878801E-2</v>
      </c>
      <c r="BK1105" s="17">
        <v>8.3019746304287101E-2</v>
      </c>
      <c r="BL1105" s="17">
        <v>9.1013881612339601E-2</v>
      </c>
      <c r="BM1105" s="17">
        <v>6.5727714033416804E-2</v>
      </c>
      <c r="BN1105" s="17"/>
      <c r="BO1105" s="17">
        <v>6.0059575866378598E-2</v>
      </c>
      <c r="BP1105" s="17">
        <v>9.0886766684843703E-2</v>
      </c>
      <c r="BQ1105" s="17">
        <v>6.8671029106050302E-2</v>
      </c>
      <c r="BR1105" s="17">
        <v>9.3315804963680707E-2</v>
      </c>
      <c r="BS1105" s="17">
        <v>5.93381095620205E-2</v>
      </c>
      <c r="BT1105" s="17">
        <v>4.8813307947242097E-2</v>
      </c>
      <c r="BU1105" s="17"/>
      <c r="BV1105" s="17">
        <v>5.3794202505123498E-2</v>
      </c>
      <c r="BW1105" s="17">
        <v>3.99451910409786E-2</v>
      </c>
      <c r="BX1105" s="17"/>
      <c r="BY1105" s="17">
        <v>5.6982878120499E-2</v>
      </c>
      <c r="BZ1105" s="17"/>
      <c r="CA1105" s="17">
        <v>4.1946457549653697E-2</v>
      </c>
      <c r="CB1105" s="17"/>
      <c r="CC1105" s="17">
        <v>4.6434814545031497E-2</v>
      </c>
    </row>
    <row r="1106" spans="2:81" x14ac:dyDescent="0.3">
      <c r="B1106" t="s">
        <v>427</v>
      </c>
      <c r="C1106" s="17">
        <v>2.14263994311512E-2</v>
      </c>
      <c r="D1106" s="17">
        <v>2.4899921973475899E-2</v>
      </c>
      <c r="E1106" s="17">
        <v>1.8119309981508899E-2</v>
      </c>
      <c r="F1106" s="17"/>
      <c r="G1106" s="17">
        <v>1.78311812551766E-2</v>
      </c>
      <c r="H1106" s="17">
        <v>2.4069471607316699E-2</v>
      </c>
      <c r="I1106" s="17">
        <v>1.4069209962192601E-2</v>
      </c>
      <c r="J1106" s="17">
        <v>3.1388081959683699E-2</v>
      </c>
      <c r="K1106" s="17">
        <v>2.9377770269710699E-2</v>
      </c>
      <c r="L1106" s="17">
        <v>1.42433472241703E-2</v>
      </c>
      <c r="M1106" s="17"/>
      <c r="N1106" s="17">
        <v>1.9892038928199501E-2</v>
      </c>
      <c r="O1106" s="17">
        <v>1.8685685117724098E-2</v>
      </c>
      <c r="P1106" s="17">
        <v>2.3181752590208299E-2</v>
      </c>
      <c r="Q1106" s="17">
        <v>2.4559325696946299E-2</v>
      </c>
      <c r="R1106" s="17"/>
      <c r="S1106" s="17">
        <v>2.1653956967906299E-2</v>
      </c>
      <c r="T1106" s="17">
        <v>2.85002570011712E-2</v>
      </c>
      <c r="U1106" s="17">
        <v>1.69868206447716E-2</v>
      </c>
      <c r="V1106" s="17">
        <v>3.6598140395524399E-2</v>
      </c>
      <c r="W1106" s="17">
        <v>1.5689802173564301E-2</v>
      </c>
      <c r="X1106" s="17">
        <v>1.1559159865218599E-2</v>
      </c>
      <c r="Y1106" s="17">
        <v>4.0771242363009601E-2</v>
      </c>
      <c r="Z1106" s="17">
        <v>1.09955070339558E-2</v>
      </c>
      <c r="AA1106" s="17">
        <v>1.6613549321404301E-2</v>
      </c>
      <c r="AB1106" s="17">
        <v>1.5172996661647301E-2</v>
      </c>
      <c r="AC1106" s="17">
        <v>7.7142054317757497E-3</v>
      </c>
      <c r="AD1106" s="17">
        <v>2.0330966826245501E-2</v>
      </c>
      <c r="AE1106" s="17"/>
      <c r="AF1106" s="17">
        <v>0.104423181261926</v>
      </c>
      <c r="AG1106" s="17">
        <v>1.98109635804102E-2</v>
      </c>
      <c r="AH1106" s="17">
        <v>2.1423662297639201E-2</v>
      </c>
      <c r="AI1106" s="17">
        <v>2.5349370296132899E-2</v>
      </c>
      <c r="AJ1106" s="17">
        <v>3.28049203702259E-2</v>
      </c>
      <c r="AK1106" s="17">
        <v>1.6984619777154899E-2</v>
      </c>
      <c r="AL1106" s="17">
        <v>1.6416673427935399E-2</v>
      </c>
      <c r="AM1106" s="17">
        <v>1.99552949258095E-2</v>
      </c>
      <c r="AN1106" s="17">
        <v>2.5624369162270899E-2</v>
      </c>
      <c r="AO1106" s="17">
        <v>9.0678426096586894E-3</v>
      </c>
      <c r="AP1106" s="17">
        <v>1.9397858347666899E-2</v>
      </c>
      <c r="AQ1106" s="17">
        <v>0</v>
      </c>
      <c r="AR1106" s="17">
        <v>9.0923899650619394E-3</v>
      </c>
      <c r="AS1106" s="17">
        <v>2.2390022965103701E-2</v>
      </c>
      <c r="AT1106" s="17">
        <v>5.7668089245905697E-2</v>
      </c>
      <c r="AU1106" s="17">
        <v>3.0531235763690899E-2</v>
      </c>
      <c r="AV1106" s="17"/>
      <c r="AW1106" s="17">
        <v>1.28812490258858E-2</v>
      </c>
      <c r="AX1106" s="17">
        <v>3.4004072490425898E-2</v>
      </c>
      <c r="AY1106" s="17"/>
      <c r="AZ1106" s="17">
        <v>2.3731454726290999E-2</v>
      </c>
      <c r="BA1106" s="17">
        <v>2.09130159685233E-2</v>
      </c>
      <c r="BB1106" s="17"/>
      <c r="BC1106" s="17">
        <v>1.6522260425863099E-2</v>
      </c>
      <c r="BD1106" s="17">
        <v>2.4255104413629599E-2</v>
      </c>
      <c r="BE1106" s="17"/>
      <c r="BF1106" s="17">
        <v>1.8466799293980499E-2</v>
      </c>
      <c r="BG1106" s="17">
        <v>2.1664226048487101E-2</v>
      </c>
      <c r="BH1106" s="17"/>
      <c r="BI1106" s="17">
        <v>3.2028266869796998E-2</v>
      </c>
      <c r="BJ1106" s="17">
        <v>1.5272219922084501E-2</v>
      </c>
      <c r="BK1106" s="17">
        <v>6.0307631113359203E-3</v>
      </c>
      <c r="BL1106" s="17">
        <v>4.5756608965679499E-2</v>
      </c>
      <c r="BM1106" s="17">
        <v>8.5223262049406792E-3</v>
      </c>
      <c r="BN1106" s="17"/>
      <c r="BO1106" s="17">
        <v>7.7477816144495499E-3</v>
      </c>
      <c r="BP1106" s="17">
        <v>2.5997605774072102E-2</v>
      </c>
      <c r="BQ1106" s="17">
        <v>1.16747185320105E-2</v>
      </c>
      <c r="BR1106" s="17">
        <v>4.1773184883103602E-2</v>
      </c>
      <c r="BS1106" s="17">
        <v>2.2789859220451202E-2</v>
      </c>
      <c r="BT1106" s="17">
        <v>1.33187790204302E-2</v>
      </c>
      <c r="BU1106" s="17"/>
      <c r="BV1106" s="17">
        <v>6.4603419842218001E-3</v>
      </c>
      <c r="BW1106" s="17">
        <v>3.1615869833396801E-2</v>
      </c>
      <c r="BX1106" s="17"/>
      <c r="BY1106" s="17">
        <v>2.5975959217976199E-2</v>
      </c>
      <c r="BZ1106" s="17"/>
      <c r="CA1106" s="17">
        <v>1.6793884739869602E-2</v>
      </c>
      <c r="CB1106" s="17"/>
      <c r="CC1106" s="17">
        <v>1.7885906308780002E-2</v>
      </c>
    </row>
    <row r="1107" spans="2:81" x14ac:dyDescent="0.3">
      <c r="B1107" t="s">
        <v>92</v>
      </c>
      <c r="C1107" s="17">
        <v>9.2480719880238399E-2</v>
      </c>
      <c r="D1107" s="17">
        <v>6.88288835005577E-2</v>
      </c>
      <c r="E1107" s="17">
        <v>0.115939491671209</v>
      </c>
      <c r="F1107" s="17"/>
      <c r="G1107" s="17">
        <v>7.4012582622311099E-2</v>
      </c>
      <c r="H1107" s="17">
        <v>8.2003097665425295E-2</v>
      </c>
      <c r="I1107" s="17">
        <v>7.6545167052092397E-2</v>
      </c>
      <c r="J1107" s="17">
        <v>0.12559563491763601</v>
      </c>
      <c r="K1107" s="17">
        <v>0.116863179192259</v>
      </c>
      <c r="L1107" s="17">
        <v>8.3074101367766301E-2</v>
      </c>
      <c r="M1107" s="17"/>
      <c r="N1107" s="17">
        <v>6.8968109676265696E-2</v>
      </c>
      <c r="O1107" s="17">
        <v>0.106755970740468</v>
      </c>
      <c r="P1107" s="17">
        <v>7.6657377846518701E-2</v>
      </c>
      <c r="Q1107" s="17">
        <v>0.11563201332636699</v>
      </c>
      <c r="R1107" s="17"/>
      <c r="S1107" s="17">
        <v>8.7834996456548894E-2</v>
      </c>
      <c r="T1107" s="17">
        <v>7.2037875716354394E-2</v>
      </c>
      <c r="U1107" s="17">
        <v>0.111959608453299</v>
      </c>
      <c r="V1107" s="17">
        <v>3.9505086305063997E-2</v>
      </c>
      <c r="W1107" s="17">
        <v>9.3533921308478499E-2</v>
      </c>
      <c r="X1107" s="17">
        <v>0.104755666745976</v>
      </c>
      <c r="Y1107" s="17">
        <v>9.2678186598308801E-2</v>
      </c>
      <c r="Z1107" s="17">
        <v>5.8193645582227303E-2</v>
      </c>
      <c r="AA1107" s="17">
        <v>0.12164510416869299</v>
      </c>
      <c r="AB1107" s="17">
        <v>9.7039932709538604E-2</v>
      </c>
      <c r="AC1107" s="17">
        <v>0.124116418080085</v>
      </c>
      <c r="AD1107" s="17">
        <v>0.14249605475671501</v>
      </c>
      <c r="AE1107" s="17"/>
      <c r="AF1107" s="17">
        <v>9.0347383092131098E-2</v>
      </c>
      <c r="AG1107" s="17">
        <v>0.143301931588697</v>
      </c>
      <c r="AH1107" s="17">
        <v>0.14382084716725599</v>
      </c>
      <c r="AI1107" s="17">
        <v>5.8897082643871501E-2</v>
      </c>
      <c r="AJ1107" s="17">
        <v>0.101507364501474</v>
      </c>
      <c r="AK1107" s="17">
        <v>7.2338245039931998E-2</v>
      </c>
      <c r="AL1107" s="17">
        <v>6.1267193920460199E-2</v>
      </c>
      <c r="AM1107" s="17">
        <v>0.103774778374721</v>
      </c>
      <c r="AN1107" s="17">
        <v>9.1336340229300803E-2</v>
      </c>
      <c r="AO1107" s="17">
        <v>8.9061289605494795E-2</v>
      </c>
      <c r="AP1107" s="17">
        <v>0.113049328880268</v>
      </c>
      <c r="AQ1107" s="17">
        <v>6.1304916572600801E-2</v>
      </c>
      <c r="AR1107" s="17">
        <v>5.3356127716620301E-2</v>
      </c>
      <c r="AS1107" s="17">
        <v>7.7442909022648401E-2</v>
      </c>
      <c r="AT1107" s="17">
        <v>3.6872515215997902E-2</v>
      </c>
      <c r="AU1107" s="17">
        <v>4.3187186213040997E-2</v>
      </c>
      <c r="AV1107" s="17"/>
      <c r="AW1107" s="17">
        <v>9.0391227996394694E-2</v>
      </c>
      <c r="AX1107" s="17">
        <v>9.3974492476826196E-2</v>
      </c>
      <c r="AY1107" s="17"/>
      <c r="AZ1107" s="17">
        <v>0.101181556964532</v>
      </c>
      <c r="BA1107" s="17">
        <v>9.0542863604289495E-2</v>
      </c>
      <c r="BB1107" s="17"/>
      <c r="BC1107" s="17">
        <v>8.4973106225125994E-2</v>
      </c>
      <c r="BD1107" s="17">
        <v>9.8609966615314501E-2</v>
      </c>
      <c r="BE1107" s="17"/>
      <c r="BF1107" s="17">
        <v>7.0641103340373101E-2</v>
      </c>
      <c r="BG1107" s="17">
        <v>9.4235700919857501E-2</v>
      </c>
      <c r="BH1107" s="17"/>
      <c r="BI1107" s="17">
        <v>5.3255451078019003E-2</v>
      </c>
      <c r="BJ1107" s="17">
        <v>7.6650485568661303E-2</v>
      </c>
      <c r="BK1107" s="17">
        <v>9.4628436288004894E-2</v>
      </c>
      <c r="BL1107" s="17">
        <v>8.3774311090095505E-2</v>
      </c>
      <c r="BM1107" s="17">
        <v>7.2300302673664399E-2</v>
      </c>
      <c r="BN1107" s="17"/>
      <c r="BO1107" s="17">
        <v>6.6317921060293203E-2</v>
      </c>
      <c r="BP1107" s="17">
        <v>4.9914020413243401E-2</v>
      </c>
      <c r="BQ1107" s="17">
        <v>0.106458496224184</v>
      </c>
      <c r="BR1107" s="17">
        <v>5.9140035230474897E-2</v>
      </c>
      <c r="BS1107" s="17">
        <v>7.8219448029358304E-2</v>
      </c>
      <c r="BT1107" s="17">
        <v>0.22640395289094201</v>
      </c>
      <c r="BU1107" s="17"/>
      <c r="BV1107" s="17">
        <v>6.6858759797223694E-2</v>
      </c>
      <c r="BW1107" s="17">
        <v>9.4811488156807205E-2</v>
      </c>
      <c r="BX1107" s="17"/>
      <c r="BY1107" s="17">
        <v>5.32239695240826E-2</v>
      </c>
      <c r="BZ1107" s="17"/>
      <c r="CA1107" s="17">
        <v>5.6554184544984697E-2</v>
      </c>
      <c r="CB1107" s="17"/>
      <c r="CC1107" s="17">
        <v>6.3494622971081993E-2</v>
      </c>
    </row>
    <row r="1108" spans="2:81" x14ac:dyDescent="0.3">
      <c r="C1108" s="17"/>
      <c r="D1108" s="17"/>
      <c r="E1108" s="17"/>
      <c r="F1108" s="17"/>
      <c r="G1108" s="17"/>
      <c r="H1108" s="17"/>
      <c r="I1108" s="17"/>
      <c r="J1108" s="17"/>
      <c r="K1108" s="17"/>
      <c r="L1108" s="17"/>
      <c r="M1108" s="17"/>
      <c r="N1108" s="17"/>
      <c r="O1108" s="17"/>
      <c r="P1108" s="17"/>
      <c r="Q1108" s="17"/>
      <c r="R1108" s="17"/>
      <c r="S1108" s="17"/>
      <c r="T1108" s="17"/>
      <c r="U1108" s="17"/>
      <c r="V1108" s="17"/>
      <c r="W1108" s="17"/>
      <c r="X1108" s="17"/>
      <c r="Y1108" s="17"/>
      <c r="Z1108" s="17"/>
      <c r="AA1108" s="17"/>
      <c r="AB1108" s="17"/>
      <c r="AC1108" s="17"/>
      <c r="AD1108" s="17"/>
      <c r="AE1108" s="17"/>
      <c r="AF1108" s="17"/>
      <c r="AG1108" s="17"/>
      <c r="AH1108" s="17"/>
      <c r="AI1108" s="17"/>
      <c r="AJ1108" s="17"/>
      <c r="AK1108" s="17"/>
      <c r="AL1108" s="17"/>
      <c r="AM1108" s="17"/>
      <c r="AN1108" s="17"/>
      <c r="AO1108" s="17"/>
      <c r="AP1108" s="17"/>
      <c r="AQ1108" s="17"/>
      <c r="AR1108" s="17"/>
      <c r="AS1108" s="17"/>
      <c r="AT1108" s="17"/>
      <c r="AU1108" s="17"/>
      <c r="AV1108" s="17"/>
      <c r="AW1108" s="17"/>
      <c r="AX1108" s="17"/>
      <c r="AY1108" s="17"/>
      <c r="AZ1108" s="17"/>
      <c r="BA1108" s="17"/>
      <c r="BB1108" s="17"/>
      <c r="BC1108" s="17"/>
      <c r="BD1108" s="17"/>
      <c r="BE1108" s="17"/>
      <c r="BF1108" s="17"/>
      <c r="BG1108" s="17"/>
      <c r="BH1108" s="17"/>
      <c r="BI1108" s="17"/>
      <c r="BJ1108" s="17"/>
      <c r="BK1108" s="17"/>
      <c r="BL1108" s="17"/>
      <c r="BM1108" s="17"/>
      <c r="BN1108" s="17"/>
      <c r="BO1108" s="17"/>
      <c r="BP1108" s="17"/>
      <c r="BQ1108" s="17"/>
      <c r="BR1108" s="17"/>
      <c r="BS1108" s="17"/>
      <c r="BT1108" s="17"/>
      <c r="BU1108" s="17"/>
      <c r="BV1108" s="17"/>
      <c r="BW1108" s="17"/>
      <c r="BX1108" s="17"/>
      <c r="BY1108" s="17"/>
      <c r="BZ1108" s="17"/>
      <c r="CA1108" s="17"/>
      <c r="CB1108" s="17"/>
      <c r="CC1108" s="17"/>
    </row>
    <row r="1109" spans="2:81" x14ac:dyDescent="0.3">
      <c r="B1109" s="6" t="s">
        <v>436</v>
      </c>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c r="BP1109" s="17"/>
      <c r="BQ1109" s="17"/>
      <c r="BR1109" s="17"/>
      <c r="BS1109" s="17"/>
      <c r="BT1109" s="17"/>
      <c r="BU1109" s="17"/>
      <c r="BV1109" s="17"/>
      <c r="BW1109" s="17"/>
      <c r="BX1109" s="17"/>
      <c r="BY1109" s="17"/>
      <c r="BZ1109" s="17"/>
      <c r="CA1109" s="17"/>
      <c r="CB1109" s="17"/>
      <c r="CC1109" s="17"/>
    </row>
    <row r="1110" spans="2:81" x14ac:dyDescent="0.3">
      <c r="B1110" s="24" t="s">
        <v>94</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c r="BP1110" s="17"/>
      <c r="BQ1110" s="17"/>
      <c r="BR1110" s="17"/>
      <c r="BS1110" s="17"/>
      <c r="BT1110" s="17"/>
      <c r="BU1110" s="17"/>
      <c r="BV1110" s="17"/>
      <c r="BW1110" s="17"/>
      <c r="BX1110" s="17"/>
      <c r="BY1110" s="17"/>
      <c r="BZ1110" s="17"/>
      <c r="CA1110" s="17"/>
      <c r="CB1110" s="17"/>
      <c r="CC1110" s="17"/>
    </row>
    <row r="1111" spans="2:81" x14ac:dyDescent="0.3">
      <c r="B1111" t="s">
        <v>59</v>
      </c>
      <c r="C1111" s="17">
        <v>0.68386163200493</v>
      </c>
      <c r="D1111" s="17">
        <v>0.67976134319097103</v>
      </c>
      <c r="E1111" s="17">
        <v>0.68661830014658998</v>
      </c>
      <c r="F1111" s="17"/>
      <c r="G1111" s="17">
        <v>0.52634924403528605</v>
      </c>
      <c r="H1111" s="17">
        <v>0.60334892428120901</v>
      </c>
      <c r="I1111" s="17">
        <v>0.62991587865314502</v>
      </c>
      <c r="J1111" s="17">
        <v>0.720726991284246</v>
      </c>
      <c r="K1111" s="17">
        <v>0.817315354335444</v>
      </c>
      <c r="L1111" s="17">
        <v>0.77887046770159796</v>
      </c>
      <c r="M1111" s="17"/>
      <c r="N1111" s="17">
        <v>0.68881161124338797</v>
      </c>
      <c r="O1111" s="17">
        <v>0.64928958923563396</v>
      </c>
      <c r="P1111" s="17">
        <v>0.70448914066389201</v>
      </c>
      <c r="Q1111" s="17">
        <v>0.69558267971619303</v>
      </c>
      <c r="R1111" s="17"/>
      <c r="S1111" s="17">
        <v>0.63320753542463404</v>
      </c>
      <c r="T1111" s="17">
        <v>0.68098606863926503</v>
      </c>
      <c r="U1111" s="17">
        <v>0.71430310352275295</v>
      </c>
      <c r="V1111" s="17">
        <v>0.68207137266127704</v>
      </c>
      <c r="W1111" s="17">
        <v>0.67152334673772895</v>
      </c>
      <c r="X1111" s="17">
        <v>0.69713426217068497</v>
      </c>
      <c r="Y1111" s="17">
        <v>0.68379427167586104</v>
      </c>
      <c r="Z1111" s="17">
        <v>0.69535701492781599</v>
      </c>
      <c r="AA1111" s="17">
        <v>0.67801596946905296</v>
      </c>
      <c r="AB1111" s="17">
        <v>0.76096746441146801</v>
      </c>
      <c r="AC1111" s="17">
        <v>0.71230546043898801</v>
      </c>
      <c r="AD1111" s="17">
        <v>0.57242466265328995</v>
      </c>
      <c r="AE1111" s="17"/>
      <c r="AF1111" s="17">
        <v>0.89623281288219903</v>
      </c>
      <c r="AG1111" s="17">
        <v>0.66641626279274901</v>
      </c>
      <c r="AH1111" s="17">
        <v>0.64561142630492496</v>
      </c>
      <c r="AI1111" s="17">
        <v>0.67221561082465098</v>
      </c>
      <c r="AJ1111" s="17">
        <v>0.70617241328075198</v>
      </c>
      <c r="AK1111" s="17">
        <v>0.73426971702079702</v>
      </c>
      <c r="AL1111" s="17">
        <v>0.72296025083396798</v>
      </c>
      <c r="AM1111" s="17">
        <v>0.67456002756371503</v>
      </c>
      <c r="AN1111" s="17">
        <v>0.69983877466050803</v>
      </c>
      <c r="AO1111" s="17">
        <v>0.64117392017879604</v>
      </c>
      <c r="AP1111" s="17">
        <v>0.67328145054025501</v>
      </c>
      <c r="AQ1111" s="17">
        <v>0.68556978505622301</v>
      </c>
      <c r="AR1111" s="17">
        <v>0.69110249861745499</v>
      </c>
      <c r="AS1111" s="17">
        <v>0.62279787116648999</v>
      </c>
      <c r="AT1111" s="17">
        <v>0.63040559916139505</v>
      </c>
      <c r="AU1111" s="17">
        <v>0.59961378679939203</v>
      </c>
      <c r="AV1111" s="17"/>
      <c r="AW1111" s="17">
        <v>0.71494937253138402</v>
      </c>
      <c r="AX1111" s="17">
        <v>0.63879257497903197</v>
      </c>
      <c r="AY1111" s="17"/>
      <c r="AZ1111" s="17">
        <v>0.72179173226934601</v>
      </c>
      <c r="BA1111" s="17">
        <v>0.67541381461303096</v>
      </c>
      <c r="BB1111" s="17"/>
      <c r="BC1111" s="17">
        <v>0.70212652803039799</v>
      </c>
      <c r="BD1111" s="17">
        <v>0.67374232590921901</v>
      </c>
      <c r="BE1111" s="17"/>
      <c r="BF1111" s="17">
        <v>0.75376976108234495</v>
      </c>
      <c r="BG1111" s="17">
        <v>0.67824397654737301</v>
      </c>
      <c r="BH1111" s="17"/>
      <c r="BI1111" s="17">
        <v>0.68921818606521501</v>
      </c>
      <c r="BJ1111" s="17">
        <v>0.69071161645305801</v>
      </c>
      <c r="BK1111" s="17">
        <v>0.68902288598041395</v>
      </c>
      <c r="BL1111" s="17">
        <v>0.72267508640820799</v>
      </c>
      <c r="BM1111" s="17">
        <v>0.69559384469288699</v>
      </c>
      <c r="BN1111" s="17"/>
      <c r="BO1111" s="17">
        <v>0.67083814639567496</v>
      </c>
      <c r="BP1111" s="17">
        <v>0.71865662091642402</v>
      </c>
      <c r="BQ1111" s="17">
        <v>0.684940151172585</v>
      </c>
      <c r="BR1111" s="17">
        <v>0.69459123068147099</v>
      </c>
      <c r="BS1111" s="17">
        <v>0.597624853109058</v>
      </c>
      <c r="BT1111" s="17">
        <v>0.70384927919712104</v>
      </c>
      <c r="BU1111" s="17"/>
      <c r="BV1111" s="17">
        <v>0.68235103768831296</v>
      </c>
      <c r="BW1111" s="17">
        <v>0.70621822847724702</v>
      </c>
      <c r="BX1111" s="17"/>
      <c r="BY1111" s="17">
        <v>0.674132419606853</v>
      </c>
      <c r="BZ1111" s="17"/>
      <c r="CA1111" s="17">
        <v>0.67420788143964006</v>
      </c>
      <c r="CB1111" s="17"/>
      <c r="CC1111" s="17">
        <v>0.69573417456366604</v>
      </c>
    </row>
    <row r="1112" spans="2:81" x14ac:dyDescent="0.3">
      <c r="B1112" t="s">
        <v>60</v>
      </c>
      <c r="C1112" s="17">
        <v>0.238847504367936</v>
      </c>
      <c r="D1112" s="17">
        <v>0.24282387535975899</v>
      </c>
      <c r="E1112" s="17">
        <v>0.235906980204447</v>
      </c>
      <c r="F1112" s="17"/>
      <c r="G1112" s="17">
        <v>0.35105789358672801</v>
      </c>
      <c r="H1112" s="17">
        <v>0.30619058515021103</v>
      </c>
      <c r="I1112" s="17">
        <v>0.289439844718693</v>
      </c>
      <c r="J1112" s="17">
        <v>0.216967371928872</v>
      </c>
      <c r="K1112" s="17">
        <v>0.130729909029552</v>
      </c>
      <c r="L1112" s="17">
        <v>0.15838572848162799</v>
      </c>
      <c r="M1112" s="17"/>
      <c r="N1112" s="17">
        <v>0.23054530073433599</v>
      </c>
      <c r="O1112" s="17">
        <v>0.26907150885265901</v>
      </c>
      <c r="P1112" s="17">
        <v>0.23292444672668999</v>
      </c>
      <c r="Q1112" s="17">
        <v>0.221707405243042</v>
      </c>
      <c r="R1112" s="17"/>
      <c r="S1112" s="17">
        <v>0.24436587596470299</v>
      </c>
      <c r="T1112" s="17">
        <v>0.24606666302292499</v>
      </c>
      <c r="U1112" s="17">
        <v>0.20025755316890001</v>
      </c>
      <c r="V1112" s="17">
        <v>0.266354635557428</v>
      </c>
      <c r="W1112" s="17">
        <v>0.24066209946738701</v>
      </c>
      <c r="X1112" s="17">
        <v>0.22735300672907099</v>
      </c>
      <c r="Y1112" s="17">
        <v>0.24717869702914999</v>
      </c>
      <c r="Z1112" s="17">
        <v>0.200404387250014</v>
      </c>
      <c r="AA1112" s="17">
        <v>0.24725702401456801</v>
      </c>
      <c r="AB1112" s="17">
        <v>0.18892939015412899</v>
      </c>
      <c r="AC1112" s="17">
        <v>0.26794272330073199</v>
      </c>
      <c r="AD1112" s="17">
        <v>0.33263674068636301</v>
      </c>
      <c r="AE1112" s="17"/>
      <c r="AF1112" s="17">
        <v>0</v>
      </c>
      <c r="AG1112" s="17">
        <v>0.22522177130086099</v>
      </c>
      <c r="AH1112" s="17">
        <v>0.23911833715208</v>
      </c>
      <c r="AI1112" s="17">
        <v>0.22544284627578801</v>
      </c>
      <c r="AJ1112" s="17">
        <v>0.225359177888354</v>
      </c>
      <c r="AK1112" s="17">
        <v>0.206835857134156</v>
      </c>
      <c r="AL1112" s="17">
        <v>0.23387383906529999</v>
      </c>
      <c r="AM1112" s="17">
        <v>0.25306980698641601</v>
      </c>
      <c r="AN1112" s="17">
        <v>0.23603413997429101</v>
      </c>
      <c r="AO1112" s="17">
        <v>0.29554722979275999</v>
      </c>
      <c r="AP1112" s="17">
        <v>0.26089944690390299</v>
      </c>
      <c r="AQ1112" s="17">
        <v>0.242790619988585</v>
      </c>
      <c r="AR1112" s="17">
        <v>0.23809210276340301</v>
      </c>
      <c r="AS1112" s="17">
        <v>0.27516030315437201</v>
      </c>
      <c r="AT1112" s="17">
        <v>0.32408375357753499</v>
      </c>
      <c r="AU1112" s="17">
        <v>0.26644388286853499</v>
      </c>
      <c r="AV1112" s="17"/>
      <c r="AW1112" s="17">
        <v>0.209514550858171</v>
      </c>
      <c r="AX1112" s="17">
        <v>0.28080379872984901</v>
      </c>
      <c r="AY1112" s="17"/>
      <c r="AZ1112" s="17">
        <v>0.21410674800243901</v>
      </c>
      <c r="BA1112" s="17">
        <v>0.24435778223317201</v>
      </c>
      <c r="BB1112" s="17"/>
      <c r="BC1112" s="17">
        <v>0.22015545238906301</v>
      </c>
      <c r="BD1112" s="17">
        <v>0.24939392134883401</v>
      </c>
      <c r="BE1112" s="17"/>
      <c r="BF1112" s="17">
        <v>0.16971336658366801</v>
      </c>
      <c r="BG1112" s="17">
        <v>0.244402963676497</v>
      </c>
      <c r="BH1112" s="17"/>
      <c r="BI1112" s="17">
        <v>0.22804215872162401</v>
      </c>
      <c r="BJ1112" s="17">
        <v>0.245461654471786</v>
      </c>
      <c r="BK1112" s="17">
        <v>0.217363202926912</v>
      </c>
      <c r="BL1112" s="17">
        <v>0.19419043734886801</v>
      </c>
      <c r="BM1112" s="17">
        <v>0.24531984728419001</v>
      </c>
      <c r="BN1112" s="17"/>
      <c r="BO1112" s="17">
        <v>0.26073940017763803</v>
      </c>
      <c r="BP1112" s="17">
        <v>0.191751311574829</v>
      </c>
      <c r="BQ1112" s="17">
        <v>0.23056887709124199</v>
      </c>
      <c r="BR1112" s="17">
        <v>0.21507161475629</v>
      </c>
      <c r="BS1112" s="17">
        <v>0.32071262977671999</v>
      </c>
      <c r="BT1112" s="17">
        <v>0.22022576946966199</v>
      </c>
      <c r="BU1112" s="17"/>
      <c r="BV1112" s="17">
        <v>0.252168553361585</v>
      </c>
      <c r="BW1112" s="17">
        <v>0.23302217128575101</v>
      </c>
      <c r="BX1112" s="17"/>
      <c r="BY1112" s="17">
        <v>0.235206908703152</v>
      </c>
      <c r="BZ1112" s="17"/>
      <c r="CA1112" s="17">
        <v>0.27238684937339203</v>
      </c>
      <c r="CB1112" s="17"/>
      <c r="CC1112" s="17">
        <v>0.23442369545223801</v>
      </c>
    </row>
    <row r="1113" spans="2:81" x14ac:dyDescent="0.3">
      <c r="B1113" t="s">
        <v>435</v>
      </c>
      <c r="C1113" s="17">
        <v>7.7290863627134401E-2</v>
      </c>
      <c r="D1113" s="17">
        <v>7.7414781449270303E-2</v>
      </c>
      <c r="E1113" s="17">
        <v>7.7474719648963103E-2</v>
      </c>
      <c r="F1113" s="17"/>
      <c r="G1113" s="17">
        <v>0.122592862377986</v>
      </c>
      <c r="H1113" s="17">
        <v>9.0460490568580201E-2</v>
      </c>
      <c r="I1113" s="17">
        <v>8.0644276628161607E-2</v>
      </c>
      <c r="J1113" s="17">
        <v>6.2305636786882397E-2</v>
      </c>
      <c r="K1113" s="17">
        <v>5.1954736635003503E-2</v>
      </c>
      <c r="L1113" s="17">
        <v>6.2743803816773303E-2</v>
      </c>
      <c r="M1113" s="17"/>
      <c r="N1113" s="17">
        <v>8.0643088022275905E-2</v>
      </c>
      <c r="O1113" s="17">
        <v>8.1638901911706696E-2</v>
      </c>
      <c r="P1113" s="17">
        <v>6.2586412609418204E-2</v>
      </c>
      <c r="Q1113" s="17">
        <v>8.27099150407649E-2</v>
      </c>
      <c r="R1113" s="17"/>
      <c r="S1113" s="17">
        <v>0.122426588610662</v>
      </c>
      <c r="T1113" s="17">
        <v>7.2947268337809901E-2</v>
      </c>
      <c r="U1113" s="17">
        <v>8.5439343308347099E-2</v>
      </c>
      <c r="V1113" s="17">
        <v>5.1573991781294903E-2</v>
      </c>
      <c r="W1113" s="17">
        <v>8.7814553794884204E-2</v>
      </c>
      <c r="X1113" s="17">
        <v>7.5512731100243494E-2</v>
      </c>
      <c r="Y1113" s="17">
        <v>6.90270312949888E-2</v>
      </c>
      <c r="Z1113" s="17">
        <v>0.104238597822169</v>
      </c>
      <c r="AA1113" s="17">
        <v>7.4727006516378494E-2</v>
      </c>
      <c r="AB1113" s="17">
        <v>5.0103145434402599E-2</v>
      </c>
      <c r="AC1113" s="17">
        <v>1.9751816260280001E-2</v>
      </c>
      <c r="AD1113" s="17">
        <v>9.4938596660346694E-2</v>
      </c>
      <c r="AE1113" s="17"/>
      <c r="AF1113" s="17">
        <v>0.103767187117801</v>
      </c>
      <c r="AG1113" s="17">
        <v>0.10836196590639</v>
      </c>
      <c r="AH1113" s="17">
        <v>0.11527023654299499</v>
      </c>
      <c r="AI1113" s="17">
        <v>0.102341542899561</v>
      </c>
      <c r="AJ1113" s="17">
        <v>6.8468408830894403E-2</v>
      </c>
      <c r="AK1113" s="17">
        <v>5.8894425845046901E-2</v>
      </c>
      <c r="AL1113" s="17">
        <v>4.3165910100732299E-2</v>
      </c>
      <c r="AM1113" s="17">
        <v>7.2370165449869198E-2</v>
      </c>
      <c r="AN1113" s="17">
        <v>6.4127085365200995E-2</v>
      </c>
      <c r="AO1113" s="17">
        <v>6.32788500284448E-2</v>
      </c>
      <c r="AP1113" s="17">
        <v>6.5819102555842904E-2</v>
      </c>
      <c r="AQ1113" s="17">
        <v>7.1639594955191996E-2</v>
      </c>
      <c r="AR1113" s="17">
        <v>7.0805398619141896E-2</v>
      </c>
      <c r="AS1113" s="17">
        <v>0.102041825679138</v>
      </c>
      <c r="AT1113" s="17">
        <v>4.5510647261069702E-2</v>
      </c>
      <c r="AU1113" s="17">
        <v>0.13394233033207301</v>
      </c>
      <c r="AV1113" s="17"/>
      <c r="AW1113" s="17">
        <v>7.5536076610444994E-2</v>
      </c>
      <c r="AX1113" s="17">
        <v>8.0403626291118802E-2</v>
      </c>
      <c r="AY1113" s="17"/>
      <c r="AZ1113" s="17">
        <v>6.4101519728215095E-2</v>
      </c>
      <c r="BA1113" s="17">
        <v>8.0228403153797603E-2</v>
      </c>
      <c r="BB1113" s="17"/>
      <c r="BC1113" s="17">
        <v>7.7718019580539394E-2</v>
      </c>
      <c r="BD1113" s="17">
        <v>7.68637527419469E-2</v>
      </c>
      <c r="BE1113" s="17"/>
      <c r="BF1113" s="17">
        <v>7.6516872333986699E-2</v>
      </c>
      <c r="BG1113" s="17">
        <v>7.7353059776129204E-2</v>
      </c>
      <c r="BH1113" s="17"/>
      <c r="BI1113" s="17">
        <v>8.2739655213161303E-2</v>
      </c>
      <c r="BJ1113" s="17">
        <v>6.38267290751557E-2</v>
      </c>
      <c r="BK1113" s="17">
        <v>9.3613911092673696E-2</v>
      </c>
      <c r="BL1113" s="17">
        <v>8.3134476242923902E-2</v>
      </c>
      <c r="BM1113" s="17">
        <v>5.9086308022923001E-2</v>
      </c>
      <c r="BN1113" s="17"/>
      <c r="BO1113" s="17">
        <v>6.8422453426686902E-2</v>
      </c>
      <c r="BP1113" s="17">
        <v>8.9592067508748E-2</v>
      </c>
      <c r="BQ1113" s="17">
        <v>8.4490971736172898E-2</v>
      </c>
      <c r="BR1113" s="17">
        <v>9.0337154562238994E-2</v>
      </c>
      <c r="BS1113" s="17">
        <v>8.1662517114222094E-2</v>
      </c>
      <c r="BT1113" s="17">
        <v>7.5924951333216806E-2</v>
      </c>
      <c r="BU1113" s="17"/>
      <c r="BV1113" s="17">
        <v>6.5480408950102598E-2</v>
      </c>
      <c r="BW1113" s="17">
        <v>6.0759600237001402E-2</v>
      </c>
      <c r="BX1113" s="17"/>
      <c r="BY1113" s="17">
        <v>9.0660671689995101E-2</v>
      </c>
      <c r="BZ1113" s="17"/>
      <c r="CA1113" s="17">
        <v>5.3405269186968099E-2</v>
      </c>
      <c r="CB1113" s="17"/>
      <c r="CC1113" s="17">
        <v>6.9842129984095405E-2</v>
      </c>
    </row>
    <row r="1114" spans="2:81" x14ac:dyDescent="0.3">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c r="BS1114" s="17"/>
      <c r="BT1114" s="17"/>
      <c r="BU1114" s="17"/>
      <c r="BV1114" s="17"/>
      <c r="BW1114" s="17"/>
      <c r="BX1114" s="17"/>
      <c r="BY1114" s="17"/>
      <c r="BZ1114" s="17"/>
      <c r="CA1114" s="17"/>
      <c r="CB1114" s="17"/>
      <c r="CC1114" s="17"/>
    </row>
    <row r="1115" spans="2:81" x14ac:dyDescent="0.3">
      <c r="B1115" s="6" t="s">
        <v>442</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c r="BS1115" s="17"/>
      <c r="BT1115" s="17"/>
      <c r="BU1115" s="17"/>
      <c r="BV1115" s="17"/>
      <c r="BW1115" s="17"/>
      <c r="BX1115" s="17"/>
      <c r="BY1115" s="17"/>
      <c r="BZ1115" s="17"/>
      <c r="CA1115" s="17"/>
      <c r="CB1115" s="17"/>
      <c r="CC1115" s="17"/>
    </row>
    <row r="1116" spans="2:81" x14ac:dyDescent="0.3">
      <c r="B1116" s="24" t="s">
        <v>94</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c r="CB1116" s="17"/>
      <c r="CC1116" s="17"/>
    </row>
    <row r="1117" spans="2:81" x14ac:dyDescent="0.3">
      <c r="B1117" t="s">
        <v>437</v>
      </c>
      <c r="C1117" s="17">
        <v>0.13071636008714099</v>
      </c>
      <c r="D1117" s="17">
        <v>0.14161747747492801</v>
      </c>
      <c r="E1117" s="17">
        <v>0.11956887494410701</v>
      </c>
      <c r="F1117" s="17"/>
      <c r="G1117" s="17">
        <v>0.14422696157950499</v>
      </c>
      <c r="H1117" s="17">
        <v>0.15188069931647999</v>
      </c>
      <c r="I1117" s="17">
        <v>0.120647278498211</v>
      </c>
      <c r="J1117" s="17">
        <v>0.11189716452837301</v>
      </c>
      <c r="K1117" s="17">
        <v>0.103006546889944</v>
      </c>
      <c r="L1117" s="17">
        <v>0.14646514279859299</v>
      </c>
      <c r="M1117" s="17"/>
      <c r="N1117" s="17">
        <v>0.13256674190984699</v>
      </c>
      <c r="O1117" s="17">
        <v>0.119989281658566</v>
      </c>
      <c r="P1117" s="17">
        <v>0.12791530413475</v>
      </c>
      <c r="Q1117" s="17">
        <v>0.14161492170908799</v>
      </c>
      <c r="R1117" s="17"/>
      <c r="S1117" s="17">
        <v>0.163777015484531</v>
      </c>
      <c r="T1117" s="17">
        <v>9.95796935217588E-2</v>
      </c>
      <c r="U1117" s="17">
        <v>0.168095511106157</v>
      </c>
      <c r="V1117" s="17">
        <v>0.15925959794846201</v>
      </c>
      <c r="W1117" s="17">
        <v>0.187180977267771</v>
      </c>
      <c r="X1117" s="17">
        <v>0.105323225216746</v>
      </c>
      <c r="Y1117" s="17">
        <v>9.3766033637415896E-2</v>
      </c>
      <c r="Z1117" s="17">
        <v>9.8853421634304398E-2</v>
      </c>
      <c r="AA1117" s="17">
        <v>0.10782306154915999</v>
      </c>
      <c r="AB1117" s="17">
        <v>0.124243371507945</v>
      </c>
      <c r="AC1117" s="17">
        <v>0.11932462115115</v>
      </c>
      <c r="AD1117" s="17">
        <v>0.13425963927007101</v>
      </c>
      <c r="AE1117" s="17"/>
      <c r="AF1117" s="17">
        <v>0.19477056435405701</v>
      </c>
      <c r="AG1117" s="17">
        <v>0.12407911891635701</v>
      </c>
      <c r="AH1117" s="17">
        <v>0.13706877983141399</v>
      </c>
      <c r="AI1117" s="17">
        <v>0.18279829369334699</v>
      </c>
      <c r="AJ1117" s="17">
        <v>0.10575586544636099</v>
      </c>
      <c r="AK1117" s="17">
        <v>0.134963094597563</v>
      </c>
      <c r="AL1117" s="17">
        <v>9.4511713280496401E-2</v>
      </c>
      <c r="AM1117" s="17">
        <v>0.113906681069792</v>
      </c>
      <c r="AN1117" s="17">
        <v>0.19097425729571599</v>
      </c>
      <c r="AO1117" s="17">
        <v>0.116808210878569</v>
      </c>
      <c r="AP1117" s="17">
        <v>0.15943627064633301</v>
      </c>
      <c r="AQ1117" s="17">
        <v>0.11590637960665399</v>
      </c>
      <c r="AR1117" s="17">
        <v>8.8521246647854004E-2</v>
      </c>
      <c r="AS1117" s="17">
        <v>0.16862487123647699</v>
      </c>
      <c r="AT1117" s="17">
        <v>8.46583791905232E-2</v>
      </c>
      <c r="AU1117" s="17">
        <v>0.169247167582811</v>
      </c>
      <c r="AV1117" s="17"/>
      <c r="AW1117" s="17">
        <v>0.13853109747797501</v>
      </c>
      <c r="AX1117" s="17">
        <v>0.12030647149453701</v>
      </c>
      <c r="AY1117" s="17"/>
      <c r="AZ1117" s="17">
        <v>0.114889094521823</v>
      </c>
      <c r="BA1117" s="17">
        <v>0.13424141929807901</v>
      </c>
      <c r="BB1117" s="17"/>
      <c r="BC1117" s="17">
        <v>0.123014728249025</v>
      </c>
      <c r="BD1117" s="17">
        <v>0.135208997255198</v>
      </c>
      <c r="BE1117" s="17"/>
      <c r="BF1117" s="17">
        <v>0.10175231091178601</v>
      </c>
      <c r="BG1117" s="17">
        <v>0.13304384404458899</v>
      </c>
      <c r="BH1117" s="17"/>
      <c r="BI1117" s="17">
        <v>0.12587800863249901</v>
      </c>
      <c r="BJ1117" s="17">
        <v>0.138394903397589</v>
      </c>
      <c r="BK1117" s="17">
        <v>0.14591744307149601</v>
      </c>
      <c r="BL1117" s="17">
        <v>0.12837990264356</v>
      </c>
      <c r="BM1117" s="17">
        <v>8.6982571603232806E-2</v>
      </c>
      <c r="BN1117" s="17"/>
      <c r="BO1117" s="17">
        <v>0.130579935864756</v>
      </c>
      <c r="BP1117" s="17">
        <v>0.13199575128500901</v>
      </c>
      <c r="BQ1117" s="17">
        <v>0.16730380273914799</v>
      </c>
      <c r="BR1117" s="17">
        <v>0.13751440461456901</v>
      </c>
      <c r="BS1117" s="17">
        <v>9.9493895838237797E-2</v>
      </c>
      <c r="BT1117" s="17">
        <v>0.130589431842974</v>
      </c>
      <c r="BU1117" s="17"/>
      <c r="BV1117" s="17">
        <v>0.132351272239183</v>
      </c>
      <c r="BW1117" s="17">
        <v>0.14960420435961</v>
      </c>
      <c r="BX1117" s="17"/>
      <c r="BY1117" s="17">
        <v>0.16900769672178501</v>
      </c>
      <c r="BZ1117" s="17"/>
      <c r="CA1117" s="17">
        <v>0.13471531258912101</v>
      </c>
      <c r="CB1117" s="17"/>
      <c r="CC1117" s="17">
        <v>0.12720957177907899</v>
      </c>
    </row>
    <row r="1118" spans="2:81" x14ac:dyDescent="0.3">
      <c r="B1118" t="s">
        <v>438</v>
      </c>
      <c r="C1118" s="17">
        <v>0.45999695178231098</v>
      </c>
      <c r="D1118" s="17">
        <v>0.44454239295162501</v>
      </c>
      <c r="E1118" s="17">
        <v>0.47397617375227502</v>
      </c>
      <c r="F1118" s="17"/>
      <c r="G1118" s="17">
        <v>0.37123360988714399</v>
      </c>
      <c r="H1118" s="17">
        <v>0.39521791969938003</v>
      </c>
      <c r="I1118" s="17">
        <v>0.39680863023392099</v>
      </c>
      <c r="J1118" s="17">
        <v>0.48145756033829701</v>
      </c>
      <c r="K1118" s="17">
        <v>0.55840236867144599</v>
      </c>
      <c r="L1118" s="17">
        <v>0.53977413239674199</v>
      </c>
      <c r="M1118" s="17"/>
      <c r="N1118" s="17">
        <v>0.46645906180547603</v>
      </c>
      <c r="O1118" s="17">
        <v>0.46121337121485301</v>
      </c>
      <c r="P1118" s="17">
        <v>0.45532525813494701</v>
      </c>
      <c r="Q1118" s="17">
        <v>0.45953876521877002</v>
      </c>
      <c r="R1118" s="17"/>
      <c r="S1118" s="17">
        <v>0.40139875422494498</v>
      </c>
      <c r="T1118" s="17">
        <v>0.49314312531752102</v>
      </c>
      <c r="U1118" s="17">
        <v>0.47229491619380298</v>
      </c>
      <c r="V1118" s="17">
        <v>0.53137289879711103</v>
      </c>
      <c r="W1118" s="17">
        <v>0.36823945021375498</v>
      </c>
      <c r="X1118" s="17">
        <v>0.47909705502706501</v>
      </c>
      <c r="Y1118" s="17">
        <v>0.49013096193287498</v>
      </c>
      <c r="Z1118" s="17">
        <v>0.45859182964856399</v>
      </c>
      <c r="AA1118" s="17">
        <v>0.48651248699848498</v>
      </c>
      <c r="AB1118" s="17">
        <v>0.44225112555074197</v>
      </c>
      <c r="AC1118" s="17">
        <v>0.42297688863142802</v>
      </c>
      <c r="AD1118" s="17">
        <v>0.43697336649561103</v>
      </c>
      <c r="AE1118" s="17"/>
      <c r="AF1118" s="17">
        <v>0.371657137772894</v>
      </c>
      <c r="AG1118" s="17">
        <v>0.42150542039275801</v>
      </c>
      <c r="AH1118" s="17">
        <v>0.41966025116116101</v>
      </c>
      <c r="AI1118" s="17">
        <v>0.41921522471174999</v>
      </c>
      <c r="AJ1118" s="17">
        <v>0.46354911257264197</v>
      </c>
      <c r="AK1118" s="17">
        <v>0.49306917198518702</v>
      </c>
      <c r="AL1118" s="17">
        <v>0.44281237000853801</v>
      </c>
      <c r="AM1118" s="17">
        <v>0.47446825768777101</v>
      </c>
      <c r="AN1118" s="17">
        <v>0.49140119840746599</v>
      </c>
      <c r="AO1118" s="17">
        <v>0.52265928692281005</v>
      </c>
      <c r="AP1118" s="17">
        <v>0.44924876544661602</v>
      </c>
      <c r="AQ1118" s="17">
        <v>0.45937206647060003</v>
      </c>
      <c r="AR1118" s="17">
        <v>0.499147674293695</v>
      </c>
      <c r="AS1118" s="17">
        <v>0.37906785623328698</v>
      </c>
      <c r="AT1118" s="17">
        <v>0.40341613468544901</v>
      </c>
      <c r="AU1118" s="17">
        <v>0.40283335911607898</v>
      </c>
      <c r="AV1118" s="17"/>
      <c r="AW1118" s="17">
        <v>0.47149219904133099</v>
      </c>
      <c r="AX1118" s="17">
        <v>0.44434189979036998</v>
      </c>
      <c r="AY1118" s="17"/>
      <c r="AZ1118" s="17">
        <v>0.50936107888575199</v>
      </c>
      <c r="BA1118" s="17">
        <v>0.449002540257605</v>
      </c>
      <c r="BB1118" s="17"/>
      <c r="BC1118" s="17">
        <v>0.45861861168298501</v>
      </c>
      <c r="BD1118" s="17">
        <v>0.46506913598567601</v>
      </c>
      <c r="BE1118" s="17"/>
      <c r="BF1118" s="17">
        <v>0.49047116784074901</v>
      </c>
      <c r="BG1118" s="17">
        <v>0.45754811430926301</v>
      </c>
      <c r="BH1118" s="17"/>
      <c r="BI1118" s="17">
        <v>0.50785085508008398</v>
      </c>
      <c r="BJ1118" s="17">
        <v>0.44779242307624501</v>
      </c>
      <c r="BK1118" s="17">
        <v>0.43567618650628898</v>
      </c>
      <c r="BL1118" s="17">
        <v>0.52289951845239202</v>
      </c>
      <c r="BM1118" s="17">
        <v>0.49116836753375798</v>
      </c>
      <c r="BN1118" s="17"/>
      <c r="BO1118" s="17">
        <v>0.41484040071296002</v>
      </c>
      <c r="BP1118" s="17">
        <v>0.47503867811101202</v>
      </c>
      <c r="BQ1118" s="17">
        <v>0.44667500473298999</v>
      </c>
      <c r="BR1118" s="17">
        <v>0.50215817578086397</v>
      </c>
      <c r="BS1118" s="17">
        <v>0.465860205348963</v>
      </c>
      <c r="BT1118" s="17">
        <v>0.46341182819306798</v>
      </c>
      <c r="BU1118" s="17"/>
      <c r="BV1118" s="17">
        <v>0.428463428284869</v>
      </c>
      <c r="BW1118" s="17">
        <v>0.483642479810512</v>
      </c>
      <c r="BX1118" s="17"/>
      <c r="BY1118" s="17">
        <v>0.36333380382846198</v>
      </c>
      <c r="BZ1118" s="17"/>
      <c r="CA1118" s="17">
        <v>0.45983504426668298</v>
      </c>
      <c r="CB1118" s="17"/>
      <c r="CC1118" s="17">
        <v>0.46321112772877099</v>
      </c>
    </row>
    <row r="1119" spans="2:81" x14ac:dyDescent="0.3">
      <c r="B1119" t="s">
        <v>439</v>
      </c>
      <c r="C1119" s="17">
        <v>0.221636096635389</v>
      </c>
      <c r="D1119" s="17">
        <v>0.21329385607522999</v>
      </c>
      <c r="E1119" s="17">
        <v>0.230655764600112</v>
      </c>
      <c r="F1119" s="17"/>
      <c r="G1119" s="17">
        <v>0.20663742657584899</v>
      </c>
      <c r="H1119" s="17">
        <v>0.22391798172403299</v>
      </c>
      <c r="I1119" s="17">
        <v>0.24607265870296699</v>
      </c>
      <c r="J1119" s="17">
        <v>0.247068629026619</v>
      </c>
      <c r="K1119" s="17">
        <v>0.22748124785440901</v>
      </c>
      <c r="L1119" s="17">
        <v>0.18547887387015799</v>
      </c>
      <c r="M1119" s="17"/>
      <c r="N1119" s="17">
        <v>0.21130105706799401</v>
      </c>
      <c r="O1119" s="17">
        <v>0.24153152486794</v>
      </c>
      <c r="P1119" s="17">
        <v>0.22155465455894499</v>
      </c>
      <c r="Q1119" s="17">
        <v>0.21188772097987399</v>
      </c>
      <c r="R1119" s="17"/>
      <c r="S1119" s="17">
        <v>0.19630462751790401</v>
      </c>
      <c r="T1119" s="17">
        <v>0.24444063916672201</v>
      </c>
      <c r="U1119" s="17">
        <v>0.20015327052578999</v>
      </c>
      <c r="V1119" s="17">
        <v>0.18447217577144001</v>
      </c>
      <c r="W1119" s="17">
        <v>0.25052750242974497</v>
      </c>
      <c r="X1119" s="17">
        <v>0.21079406084190999</v>
      </c>
      <c r="Y1119" s="17">
        <v>0.21503822812478601</v>
      </c>
      <c r="Z1119" s="17">
        <v>0.23520684847480899</v>
      </c>
      <c r="AA1119" s="17">
        <v>0.22317866776867801</v>
      </c>
      <c r="AB1119" s="17">
        <v>0.25369888751325398</v>
      </c>
      <c r="AC1119" s="17">
        <v>0.247702850994967</v>
      </c>
      <c r="AD1119" s="17">
        <v>0.229874878232321</v>
      </c>
      <c r="AE1119" s="17"/>
      <c r="AF1119" s="17">
        <v>0.19716586657532201</v>
      </c>
      <c r="AG1119" s="17">
        <v>0.239657218539785</v>
      </c>
      <c r="AH1119" s="17">
        <v>0.25808321016832098</v>
      </c>
      <c r="AI1119" s="17">
        <v>0.20377380903256001</v>
      </c>
      <c r="AJ1119" s="17">
        <v>0.21492253925003399</v>
      </c>
      <c r="AK1119" s="17">
        <v>0.211351288896896</v>
      </c>
      <c r="AL1119" s="17">
        <v>0.27809042126553202</v>
      </c>
      <c r="AM1119" s="17">
        <v>0.19744210221974101</v>
      </c>
      <c r="AN1119" s="17">
        <v>0.18501098559449999</v>
      </c>
      <c r="AO1119" s="17">
        <v>0.210222572842933</v>
      </c>
      <c r="AP1119" s="17">
        <v>0.20624303428632201</v>
      </c>
      <c r="AQ1119" s="17">
        <v>0.24797771669197499</v>
      </c>
      <c r="AR1119" s="17">
        <v>0.24672182960078601</v>
      </c>
      <c r="AS1119" s="17">
        <v>0.223120379606178</v>
      </c>
      <c r="AT1119" s="17">
        <v>0.23590736642445401</v>
      </c>
      <c r="AU1119" s="17">
        <v>0.20830614022944</v>
      </c>
      <c r="AV1119" s="17"/>
      <c r="AW1119" s="17">
        <v>0.21880984956404101</v>
      </c>
      <c r="AX1119" s="17">
        <v>0.224795565925623</v>
      </c>
      <c r="AY1119" s="17"/>
      <c r="AZ1119" s="17">
        <v>0.222986320879313</v>
      </c>
      <c r="BA1119" s="17">
        <v>0.221335373785429</v>
      </c>
      <c r="BB1119" s="17"/>
      <c r="BC1119" s="17">
        <v>0.22858902564704101</v>
      </c>
      <c r="BD1119" s="17">
        <v>0.21572848160441199</v>
      </c>
      <c r="BE1119" s="17"/>
      <c r="BF1119" s="17">
        <v>0.21124526336180599</v>
      </c>
      <c r="BG1119" s="17">
        <v>0.22247107994875001</v>
      </c>
      <c r="BH1119" s="17"/>
      <c r="BI1119" s="17">
        <v>0.20461534050788999</v>
      </c>
      <c r="BJ1119" s="17">
        <v>0.22407137105772301</v>
      </c>
      <c r="BK1119" s="17">
        <v>0.21855556334732401</v>
      </c>
      <c r="BL1119" s="17">
        <v>0.19467436005177999</v>
      </c>
      <c r="BM1119" s="17">
        <v>0.223414202557115</v>
      </c>
      <c r="BN1119" s="17"/>
      <c r="BO1119" s="17">
        <v>0.249970538506224</v>
      </c>
      <c r="BP1119" s="17">
        <v>0.22141126222700899</v>
      </c>
      <c r="BQ1119" s="17">
        <v>0.185835559587192</v>
      </c>
      <c r="BR1119" s="17">
        <v>0.211779374823308</v>
      </c>
      <c r="BS1119" s="17">
        <v>0.22335254907446001</v>
      </c>
      <c r="BT1119" s="17">
        <v>0.18958810164426401</v>
      </c>
      <c r="BU1119" s="17"/>
      <c r="BV1119" s="17">
        <v>0.23284964421236401</v>
      </c>
      <c r="BW1119" s="17">
        <v>0.20779004892900099</v>
      </c>
      <c r="BX1119" s="17"/>
      <c r="BY1119" s="17">
        <v>0.224031981233142</v>
      </c>
      <c r="BZ1119" s="17"/>
      <c r="CA1119" s="17">
        <v>0.22450481232545999</v>
      </c>
      <c r="CB1119" s="17"/>
      <c r="CC1119" s="17">
        <v>0.21803407303377101</v>
      </c>
    </row>
    <row r="1120" spans="2:81" x14ac:dyDescent="0.3">
      <c r="B1120" t="s">
        <v>440</v>
      </c>
      <c r="C1120" s="17">
        <v>7.6055069724451696E-2</v>
      </c>
      <c r="D1120" s="17">
        <v>8.4789486076784104E-2</v>
      </c>
      <c r="E1120" s="17">
        <v>6.7826631314296698E-2</v>
      </c>
      <c r="F1120" s="17"/>
      <c r="G1120" s="17">
        <v>0.13118512432267901</v>
      </c>
      <c r="H1120" s="17">
        <v>8.7863563089150498E-2</v>
      </c>
      <c r="I1120" s="17">
        <v>0.10787610128570201</v>
      </c>
      <c r="J1120" s="17">
        <v>6.0898247723405498E-2</v>
      </c>
      <c r="K1120" s="17">
        <v>4.0813044954840498E-2</v>
      </c>
      <c r="L1120" s="17">
        <v>3.9764616911771598E-2</v>
      </c>
      <c r="M1120" s="17"/>
      <c r="N1120" s="17">
        <v>9.2314895389938798E-2</v>
      </c>
      <c r="O1120" s="17">
        <v>5.60486890101781E-2</v>
      </c>
      <c r="P1120" s="17">
        <v>6.7941173217591203E-2</v>
      </c>
      <c r="Q1120" s="17">
        <v>8.2895478762300495E-2</v>
      </c>
      <c r="R1120" s="17"/>
      <c r="S1120" s="17">
        <v>0.111796880837292</v>
      </c>
      <c r="T1120" s="17">
        <v>5.4936778470408398E-2</v>
      </c>
      <c r="U1120" s="17">
        <v>5.4030756269585797E-2</v>
      </c>
      <c r="V1120" s="17">
        <v>4.5505855968161202E-2</v>
      </c>
      <c r="W1120" s="17">
        <v>6.7735461899747898E-2</v>
      </c>
      <c r="X1120" s="17">
        <v>8.8622626884681296E-2</v>
      </c>
      <c r="Y1120" s="17">
        <v>0.10215886809079</v>
      </c>
      <c r="Z1120" s="17">
        <v>9.0191413367652407E-2</v>
      </c>
      <c r="AA1120" s="17">
        <v>5.7083179770293702E-2</v>
      </c>
      <c r="AB1120" s="17">
        <v>6.3981757078956605E-2</v>
      </c>
      <c r="AC1120" s="17">
        <v>0.11700744834850201</v>
      </c>
      <c r="AD1120" s="17">
        <v>8.2445662289178198E-2</v>
      </c>
      <c r="AE1120" s="17"/>
      <c r="AF1120" s="17">
        <v>0.23640643129772801</v>
      </c>
      <c r="AG1120" s="17">
        <v>9.1372832080617902E-2</v>
      </c>
      <c r="AH1120" s="17">
        <v>8.0784252530026301E-2</v>
      </c>
      <c r="AI1120" s="17">
        <v>6.7143346045895697E-2</v>
      </c>
      <c r="AJ1120" s="17">
        <v>6.8992048552965202E-2</v>
      </c>
      <c r="AK1120" s="17">
        <v>5.7996189693158902E-2</v>
      </c>
      <c r="AL1120" s="17">
        <v>8.9278812261870899E-2</v>
      </c>
      <c r="AM1120" s="17">
        <v>7.4677416769779598E-2</v>
      </c>
      <c r="AN1120" s="17">
        <v>6.6065114318142507E-2</v>
      </c>
      <c r="AO1120" s="17">
        <v>7.6348049660773104E-2</v>
      </c>
      <c r="AP1120" s="17">
        <v>5.5279308377608298E-2</v>
      </c>
      <c r="AQ1120" s="17">
        <v>6.5147723619385006E-2</v>
      </c>
      <c r="AR1120" s="17">
        <v>5.1418819999745298E-2</v>
      </c>
      <c r="AS1120" s="17">
        <v>0.117590148663536</v>
      </c>
      <c r="AT1120" s="17">
        <v>0.12696968871120301</v>
      </c>
      <c r="AU1120" s="17">
        <v>0.146513427063415</v>
      </c>
      <c r="AV1120" s="17"/>
      <c r="AW1120" s="17">
        <v>7.3024701866231001E-2</v>
      </c>
      <c r="AX1120" s="17">
        <v>8.1013135204172998E-2</v>
      </c>
      <c r="AY1120" s="17"/>
      <c r="AZ1120" s="17">
        <v>7.3364543356888495E-2</v>
      </c>
      <c r="BA1120" s="17">
        <v>7.6654305563081601E-2</v>
      </c>
      <c r="BB1120" s="17"/>
      <c r="BC1120" s="17">
        <v>9.03506784062343E-2</v>
      </c>
      <c r="BD1120" s="17">
        <v>6.5898802070968807E-2</v>
      </c>
      <c r="BE1120" s="17"/>
      <c r="BF1120" s="17">
        <v>0.112458728262868</v>
      </c>
      <c r="BG1120" s="17">
        <v>7.3129755976791694E-2</v>
      </c>
      <c r="BH1120" s="17"/>
      <c r="BI1120" s="17">
        <v>7.2684831380582099E-2</v>
      </c>
      <c r="BJ1120" s="17">
        <v>8.5513301508698902E-2</v>
      </c>
      <c r="BK1120" s="17">
        <v>5.2526520616446998E-2</v>
      </c>
      <c r="BL1120" s="17">
        <v>5.79376506787719E-2</v>
      </c>
      <c r="BM1120" s="17">
        <v>0.11569126563668</v>
      </c>
      <c r="BN1120" s="17"/>
      <c r="BO1120" s="17">
        <v>9.3579428336636003E-2</v>
      </c>
      <c r="BP1120" s="17">
        <v>7.0272255671052497E-2</v>
      </c>
      <c r="BQ1120" s="17">
        <v>7.9466205977568496E-2</v>
      </c>
      <c r="BR1120" s="17">
        <v>5.6131299364810198E-2</v>
      </c>
      <c r="BS1120" s="17">
        <v>8.6944339138068094E-2</v>
      </c>
      <c r="BT1120" s="17">
        <v>7.3356239201597506E-2</v>
      </c>
      <c r="BU1120" s="17"/>
      <c r="BV1120" s="17">
        <v>9.0089299956880503E-2</v>
      </c>
      <c r="BW1120" s="17">
        <v>7.7026062221096203E-2</v>
      </c>
      <c r="BX1120" s="17"/>
      <c r="BY1120" s="17">
        <v>0.11965572099963299</v>
      </c>
      <c r="BZ1120" s="17"/>
      <c r="CA1120" s="17">
        <v>9.0255544649106498E-2</v>
      </c>
      <c r="CB1120" s="17"/>
      <c r="CC1120" s="17">
        <v>9.3554596541917903E-2</v>
      </c>
    </row>
    <row r="1121" spans="2:81" x14ac:dyDescent="0.3">
      <c r="B1121" t="s">
        <v>441</v>
      </c>
      <c r="C1121" s="17">
        <v>2.6417874839031099E-2</v>
      </c>
      <c r="D1121" s="17">
        <v>3.4911060540400697E-2</v>
      </c>
      <c r="E1121" s="17">
        <v>1.82291982393845E-2</v>
      </c>
      <c r="F1121" s="17"/>
      <c r="G1121" s="17">
        <v>5.9362724960513202E-2</v>
      </c>
      <c r="H1121" s="17">
        <v>3.6654602266893599E-2</v>
      </c>
      <c r="I1121" s="17">
        <v>2.82338708505416E-2</v>
      </c>
      <c r="J1121" s="17">
        <v>2.5667964861928998E-2</v>
      </c>
      <c r="K1121" s="17">
        <v>3.81707296982711E-3</v>
      </c>
      <c r="L1121" s="17">
        <v>1.03841150060579E-2</v>
      </c>
      <c r="M1121" s="17"/>
      <c r="N1121" s="17">
        <v>3.5698645347881301E-2</v>
      </c>
      <c r="O1121" s="17">
        <v>1.5174371081657E-2</v>
      </c>
      <c r="P1121" s="17">
        <v>2.90670152031372E-2</v>
      </c>
      <c r="Q1121" s="17">
        <v>2.5967513863558101E-2</v>
      </c>
      <c r="R1121" s="17"/>
      <c r="S1121" s="17">
        <v>3.2657946874346401E-2</v>
      </c>
      <c r="T1121" s="17">
        <v>3.0870920125663202E-2</v>
      </c>
      <c r="U1121" s="17">
        <v>1.22233616244157E-2</v>
      </c>
      <c r="V1121" s="17">
        <v>1.0331422904807701E-2</v>
      </c>
      <c r="W1121" s="17">
        <v>6.1956215495811803E-2</v>
      </c>
      <c r="X1121" s="17">
        <v>1.9847176612941601E-2</v>
      </c>
      <c r="Y1121" s="17">
        <v>3.4453582138463203E-2</v>
      </c>
      <c r="Z1121" s="17">
        <v>4.9447022263009802E-2</v>
      </c>
      <c r="AA1121" s="17">
        <v>2.2771419545034099E-2</v>
      </c>
      <c r="AB1121" s="17">
        <v>1.64310822660481E-2</v>
      </c>
      <c r="AC1121" s="17">
        <v>7.7531853055067901E-3</v>
      </c>
      <c r="AD1121" s="17">
        <v>2.3737393664198699E-2</v>
      </c>
      <c r="AE1121" s="17"/>
      <c r="AF1121" s="17">
        <v>0</v>
      </c>
      <c r="AG1121" s="17">
        <v>5.2872729371799897E-2</v>
      </c>
      <c r="AH1121" s="17">
        <v>2.2894775555150602E-2</v>
      </c>
      <c r="AI1121" s="17">
        <v>2.6220642667471001E-2</v>
      </c>
      <c r="AJ1121" s="17">
        <v>2.1402824491677099E-2</v>
      </c>
      <c r="AK1121" s="17">
        <v>2.5372679266552799E-2</v>
      </c>
      <c r="AL1121" s="17">
        <v>3.02823008981765E-2</v>
      </c>
      <c r="AM1121" s="17">
        <v>1.2722641893028399E-2</v>
      </c>
      <c r="AN1121" s="17">
        <v>7.5559093824766697E-3</v>
      </c>
      <c r="AO1121" s="17">
        <v>2.8432100935084199E-2</v>
      </c>
      <c r="AP1121" s="17">
        <v>4.5857724098416097E-2</v>
      </c>
      <c r="AQ1121" s="17">
        <v>2.56790029457938E-2</v>
      </c>
      <c r="AR1121" s="17">
        <v>3.1815222589828003E-2</v>
      </c>
      <c r="AS1121" s="17">
        <v>4.9740421665121499E-2</v>
      </c>
      <c r="AT1121" s="17">
        <v>4.6645013517423402E-2</v>
      </c>
      <c r="AU1121" s="17">
        <v>1.924443386359E-2</v>
      </c>
      <c r="AV1121" s="17"/>
      <c r="AW1121" s="17">
        <v>2.7134808127331302E-2</v>
      </c>
      <c r="AX1121" s="17">
        <v>2.45073438898635E-2</v>
      </c>
      <c r="AY1121" s="17"/>
      <c r="AZ1121" s="17">
        <v>3.4932982646356699E-2</v>
      </c>
      <c r="BA1121" s="17">
        <v>2.4521384312321301E-2</v>
      </c>
      <c r="BB1121" s="17"/>
      <c r="BC1121" s="17">
        <v>3.5746047528606897E-2</v>
      </c>
      <c r="BD1121" s="17">
        <v>1.8228012105742399E-2</v>
      </c>
      <c r="BE1121" s="17"/>
      <c r="BF1121" s="17">
        <v>3.5695485552994503E-2</v>
      </c>
      <c r="BG1121" s="17">
        <v>2.5672347514123499E-2</v>
      </c>
      <c r="BH1121" s="17"/>
      <c r="BI1121" s="17">
        <v>2.4719839777334201E-2</v>
      </c>
      <c r="BJ1121" s="17">
        <v>3.3771743655718799E-2</v>
      </c>
      <c r="BK1121" s="17">
        <v>3.5330901390214699E-2</v>
      </c>
      <c r="BL1121" s="17">
        <v>1.67033603686641E-2</v>
      </c>
      <c r="BM1121" s="17">
        <v>0</v>
      </c>
      <c r="BN1121" s="17"/>
      <c r="BO1121" s="17">
        <v>4.2285563378409399E-2</v>
      </c>
      <c r="BP1121" s="17">
        <v>2.6629782420607099E-2</v>
      </c>
      <c r="BQ1121" s="17">
        <v>3.1678526901618501E-2</v>
      </c>
      <c r="BR1121" s="17">
        <v>1.4209515117170101E-2</v>
      </c>
      <c r="BS1121" s="17">
        <v>3.36093493832582E-2</v>
      </c>
      <c r="BT1121" s="17">
        <v>5.7396189377078403E-3</v>
      </c>
      <c r="BU1121" s="17"/>
      <c r="BV1121" s="17">
        <v>4.1502402267393802E-2</v>
      </c>
      <c r="BW1121" s="17">
        <v>1.94334631184679E-2</v>
      </c>
      <c r="BX1121" s="17"/>
      <c r="BY1121" s="17">
        <v>6.8252037753322697E-2</v>
      </c>
      <c r="BZ1121" s="17"/>
      <c r="CA1121" s="17">
        <v>3.62682881585897E-2</v>
      </c>
      <c r="CB1121" s="17"/>
      <c r="CC1121" s="17">
        <v>4.8184566500725702E-2</v>
      </c>
    </row>
    <row r="1122" spans="2:81" x14ac:dyDescent="0.3">
      <c r="B1122" t="s">
        <v>124</v>
      </c>
      <c r="C1122" s="17">
        <v>8.5177646931676093E-2</v>
      </c>
      <c r="D1122" s="17">
        <v>8.0845726881031796E-2</v>
      </c>
      <c r="E1122" s="17">
        <v>8.9743357149825204E-2</v>
      </c>
      <c r="F1122" s="17"/>
      <c r="G1122" s="17">
        <v>8.7354152674310306E-2</v>
      </c>
      <c r="H1122" s="17">
        <v>0.104465233904063</v>
      </c>
      <c r="I1122" s="17">
        <v>0.100361460428657</v>
      </c>
      <c r="J1122" s="17">
        <v>7.3010433521375998E-2</v>
      </c>
      <c r="K1122" s="17">
        <v>6.6479718659533393E-2</v>
      </c>
      <c r="L1122" s="17">
        <v>7.8133119016677494E-2</v>
      </c>
      <c r="M1122" s="17"/>
      <c r="N1122" s="17">
        <v>6.1659598478862598E-2</v>
      </c>
      <c r="O1122" s="17">
        <v>0.106042762166806</v>
      </c>
      <c r="P1122" s="17">
        <v>9.8196594750629404E-2</v>
      </c>
      <c r="Q1122" s="17">
        <v>7.8095599466409593E-2</v>
      </c>
      <c r="R1122" s="17"/>
      <c r="S1122" s="17">
        <v>9.4064775060981903E-2</v>
      </c>
      <c r="T1122" s="17">
        <v>7.7028843397927302E-2</v>
      </c>
      <c r="U1122" s="17">
        <v>9.3202184280247902E-2</v>
      </c>
      <c r="V1122" s="17">
        <v>6.9058048610018199E-2</v>
      </c>
      <c r="W1122" s="17">
        <v>6.4360392693168206E-2</v>
      </c>
      <c r="X1122" s="17">
        <v>9.6315855416656798E-2</v>
      </c>
      <c r="Y1122" s="17">
        <v>6.4452326075670502E-2</v>
      </c>
      <c r="Z1122" s="17">
        <v>6.7709464611660303E-2</v>
      </c>
      <c r="AA1122" s="17">
        <v>0.102631184368349</v>
      </c>
      <c r="AB1122" s="17">
        <v>9.9393776083055094E-2</v>
      </c>
      <c r="AC1122" s="17">
        <v>8.5235005568445696E-2</v>
      </c>
      <c r="AD1122" s="17">
        <v>9.2709060048621103E-2</v>
      </c>
      <c r="AE1122" s="17"/>
      <c r="AF1122" s="17">
        <v>0</v>
      </c>
      <c r="AG1122" s="17">
        <v>7.05126806986828E-2</v>
      </c>
      <c r="AH1122" s="17">
        <v>8.1508730753927103E-2</v>
      </c>
      <c r="AI1122" s="17">
        <v>0.10084868384897699</v>
      </c>
      <c r="AJ1122" s="17">
        <v>0.125377609686321</v>
      </c>
      <c r="AK1122" s="17">
        <v>7.7247575560642906E-2</v>
      </c>
      <c r="AL1122" s="17">
        <v>6.5024382285386803E-2</v>
      </c>
      <c r="AM1122" s="17">
        <v>0.12678290035988701</v>
      </c>
      <c r="AN1122" s="17">
        <v>5.8992535001698598E-2</v>
      </c>
      <c r="AO1122" s="17">
        <v>4.5529778759831503E-2</v>
      </c>
      <c r="AP1122" s="17">
        <v>8.3934897144705103E-2</v>
      </c>
      <c r="AQ1122" s="17">
        <v>8.59171106655926E-2</v>
      </c>
      <c r="AR1122" s="17">
        <v>8.2375206868090897E-2</v>
      </c>
      <c r="AS1122" s="17">
        <v>6.1856322595400401E-2</v>
      </c>
      <c r="AT1122" s="17">
        <v>0.102403417470946</v>
      </c>
      <c r="AU1122" s="17">
        <v>5.38554721446644E-2</v>
      </c>
      <c r="AV1122" s="17"/>
      <c r="AW1122" s="17">
        <v>7.1007343923089702E-2</v>
      </c>
      <c r="AX1122" s="17">
        <v>0.105035583695434</v>
      </c>
      <c r="AY1122" s="17"/>
      <c r="AZ1122" s="17">
        <v>4.4465979709867098E-2</v>
      </c>
      <c r="BA1122" s="17">
        <v>9.4244976783483494E-2</v>
      </c>
      <c r="BB1122" s="17"/>
      <c r="BC1122" s="17">
        <v>6.3680908486107801E-2</v>
      </c>
      <c r="BD1122" s="17">
        <v>9.9866570978002306E-2</v>
      </c>
      <c r="BE1122" s="17"/>
      <c r="BF1122" s="17">
        <v>4.83770440697971E-2</v>
      </c>
      <c r="BG1122" s="17">
        <v>8.8134858206483105E-2</v>
      </c>
      <c r="BH1122" s="17"/>
      <c r="BI1122" s="17">
        <v>6.42511246216107E-2</v>
      </c>
      <c r="BJ1122" s="17">
        <v>7.0456257304025299E-2</v>
      </c>
      <c r="BK1122" s="17">
        <v>0.11199338506822901</v>
      </c>
      <c r="BL1122" s="17">
        <v>7.9405207804832095E-2</v>
      </c>
      <c r="BM1122" s="17">
        <v>8.27435926692138E-2</v>
      </c>
      <c r="BN1122" s="17"/>
      <c r="BO1122" s="17">
        <v>6.8744133201014607E-2</v>
      </c>
      <c r="BP1122" s="17">
        <v>7.4652270285309796E-2</v>
      </c>
      <c r="BQ1122" s="17">
        <v>8.9040900061482603E-2</v>
      </c>
      <c r="BR1122" s="17">
        <v>7.8207230299278896E-2</v>
      </c>
      <c r="BS1122" s="17">
        <v>9.0739661217013504E-2</v>
      </c>
      <c r="BT1122" s="17">
        <v>0.13731478018038901</v>
      </c>
      <c r="BU1122" s="17"/>
      <c r="BV1122" s="17">
        <v>7.4743953039309696E-2</v>
      </c>
      <c r="BW1122" s="17">
        <v>6.2503741561312706E-2</v>
      </c>
      <c r="BX1122" s="17"/>
      <c r="BY1122" s="17">
        <v>5.5718759463655301E-2</v>
      </c>
      <c r="BZ1122" s="17"/>
      <c r="CA1122" s="17">
        <v>5.4420998011040701E-2</v>
      </c>
      <c r="CB1122" s="17"/>
      <c r="CC1122" s="17">
        <v>4.9806064415736297E-2</v>
      </c>
    </row>
    <row r="1123" spans="2:81" x14ac:dyDescent="0.3">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c r="CB1123" s="17"/>
      <c r="CC1123" s="17"/>
    </row>
    <row r="1124" spans="2:81" x14ac:dyDescent="0.3">
      <c r="B1124" s="6" t="s">
        <v>448</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c r="BS1124" s="17"/>
      <c r="BT1124" s="17"/>
      <c r="BU1124" s="17"/>
      <c r="BV1124" s="17"/>
      <c r="BW1124" s="17"/>
      <c r="BX1124" s="17"/>
      <c r="BY1124" s="17"/>
      <c r="BZ1124" s="17"/>
      <c r="CA1124" s="17"/>
      <c r="CB1124" s="17"/>
      <c r="CC1124" s="17"/>
    </row>
    <row r="1125" spans="2:81" x14ac:dyDescent="0.3">
      <c r="B1125" s="24" t="s">
        <v>94</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c r="BS1125" s="17"/>
      <c r="BT1125" s="17"/>
      <c r="BU1125" s="17"/>
      <c r="BV1125" s="17"/>
      <c r="BW1125" s="17"/>
      <c r="BX1125" s="17"/>
      <c r="BY1125" s="17"/>
      <c r="BZ1125" s="17"/>
      <c r="CA1125" s="17"/>
      <c r="CB1125" s="17"/>
      <c r="CC1125" s="17"/>
    </row>
    <row r="1126" spans="2:81" x14ac:dyDescent="0.3">
      <c r="B1126" t="s">
        <v>443</v>
      </c>
      <c r="C1126" s="17">
        <v>0.23093682935153401</v>
      </c>
      <c r="D1126" s="17">
        <v>0.24389945805621199</v>
      </c>
      <c r="E1126" s="17">
        <v>0.21919078672165301</v>
      </c>
      <c r="F1126" s="17"/>
      <c r="G1126" s="17">
        <v>0.13061668191380499</v>
      </c>
      <c r="H1126" s="17">
        <v>0.179641016571398</v>
      </c>
      <c r="I1126" s="17">
        <v>0.21423011326434399</v>
      </c>
      <c r="J1126" s="17">
        <v>0.22611915574509101</v>
      </c>
      <c r="K1126" s="17">
        <v>0.33027393980359598</v>
      </c>
      <c r="L1126" s="17">
        <v>0.29047913580981999</v>
      </c>
      <c r="M1126" s="17"/>
      <c r="N1126" s="17">
        <v>0.24387727146726601</v>
      </c>
      <c r="O1126" s="17">
        <v>0.222280554174899</v>
      </c>
      <c r="P1126" s="17">
        <v>0.231103727974558</v>
      </c>
      <c r="Q1126" s="17">
        <v>0.227661949303129</v>
      </c>
      <c r="R1126" s="17"/>
      <c r="S1126" s="17">
        <v>0.21686731652362601</v>
      </c>
      <c r="T1126" s="17">
        <v>0.284313873862587</v>
      </c>
      <c r="U1126" s="17">
        <v>0.23604376344269601</v>
      </c>
      <c r="V1126" s="17">
        <v>0.27483416375081299</v>
      </c>
      <c r="W1126" s="17">
        <v>0.20707009540135901</v>
      </c>
      <c r="X1126" s="17">
        <v>0.216982994181562</v>
      </c>
      <c r="Y1126" s="17">
        <v>0.241964470249008</v>
      </c>
      <c r="Z1126" s="17">
        <v>0.15414977279120001</v>
      </c>
      <c r="AA1126" s="17">
        <v>0.21681501006027901</v>
      </c>
      <c r="AB1126" s="17">
        <v>0.185643707812883</v>
      </c>
      <c r="AC1126" s="17">
        <v>0.266471842213171</v>
      </c>
      <c r="AD1126" s="17">
        <v>0.218509472590873</v>
      </c>
      <c r="AE1126" s="17"/>
      <c r="AF1126" s="17">
        <v>0.104423181261926</v>
      </c>
      <c r="AG1126" s="17">
        <v>0.16797068312299901</v>
      </c>
      <c r="AH1126" s="17">
        <v>0.210924771590841</v>
      </c>
      <c r="AI1126" s="17">
        <v>0.24556001919413301</v>
      </c>
      <c r="AJ1126" s="17">
        <v>0.19933773101173699</v>
      </c>
      <c r="AK1126" s="17">
        <v>0.21189219697669501</v>
      </c>
      <c r="AL1126" s="17">
        <v>0.26305644877289602</v>
      </c>
      <c r="AM1126" s="17">
        <v>0.24287477479032099</v>
      </c>
      <c r="AN1126" s="17">
        <v>0.23202534640883599</v>
      </c>
      <c r="AO1126" s="17">
        <v>0.26751471515463299</v>
      </c>
      <c r="AP1126" s="17">
        <v>0.21792242363123299</v>
      </c>
      <c r="AQ1126" s="17">
        <v>0.21773897103491199</v>
      </c>
      <c r="AR1126" s="17">
        <v>0.268078200016585</v>
      </c>
      <c r="AS1126" s="17">
        <v>0.25502491140530398</v>
      </c>
      <c r="AT1126" s="17">
        <v>0.31348173374871602</v>
      </c>
      <c r="AU1126" s="17">
        <v>0.23085019798183801</v>
      </c>
      <c r="AV1126" s="17"/>
      <c r="AW1126" s="17">
        <v>0.23676328739868699</v>
      </c>
      <c r="AX1126" s="17">
        <v>0.22309013435852201</v>
      </c>
      <c r="AY1126" s="17"/>
      <c r="AZ1126" s="17">
        <v>0.21328590677522599</v>
      </c>
      <c r="BA1126" s="17">
        <v>0.23486805467610999</v>
      </c>
      <c r="BB1126" s="17"/>
      <c r="BC1126" s="17">
        <v>0.204310126886</v>
      </c>
      <c r="BD1126" s="17">
        <v>0.25044289811014903</v>
      </c>
      <c r="BE1126" s="17"/>
      <c r="BF1126" s="17">
        <v>0.20578104958662399</v>
      </c>
      <c r="BG1126" s="17">
        <v>0.23295828959300199</v>
      </c>
      <c r="BH1126" s="17"/>
      <c r="BI1126" s="17">
        <v>0.34659190299410197</v>
      </c>
      <c r="BJ1126" s="17">
        <v>0.17488201875147499</v>
      </c>
      <c r="BK1126" s="17">
        <v>0.222490273912479</v>
      </c>
      <c r="BL1126" s="17">
        <v>0.32978422516858802</v>
      </c>
      <c r="BM1126" s="17">
        <v>0.163389674044601</v>
      </c>
      <c r="BN1126" s="17"/>
      <c r="BO1126" s="17">
        <v>0.16455095632974101</v>
      </c>
      <c r="BP1126" s="17">
        <v>0.32412553965343399</v>
      </c>
      <c r="BQ1126" s="17">
        <v>0.23233014716133699</v>
      </c>
      <c r="BR1126" s="17">
        <v>0.29063690035987899</v>
      </c>
      <c r="BS1126" s="17">
        <v>0.13156286224573599</v>
      </c>
      <c r="BT1126" s="17">
        <v>0.168836377587018</v>
      </c>
      <c r="BU1126" s="17"/>
      <c r="BV1126" s="17">
        <v>0.175749144339782</v>
      </c>
      <c r="BW1126" s="17">
        <v>0.17327373534760099</v>
      </c>
      <c r="BX1126" s="17"/>
      <c r="BY1126" s="17">
        <v>0.24330818288568101</v>
      </c>
      <c r="BZ1126" s="17"/>
      <c r="CA1126" s="17">
        <v>0.21791251728050201</v>
      </c>
      <c r="CB1126" s="17"/>
      <c r="CC1126" s="17">
        <v>0.20241721052321901</v>
      </c>
    </row>
    <row r="1127" spans="2:81" x14ac:dyDescent="0.3">
      <c r="B1127" t="s">
        <v>444</v>
      </c>
      <c r="C1127" s="17">
        <v>0.27873775074298801</v>
      </c>
      <c r="D1127" s="17">
        <v>0.28172979496908501</v>
      </c>
      <c r="E1127" s="17">
        <v>0.27588020130924401</v>
      </c>
      <c r="F1127" s="17"/>
      <c r="G1127" s="17">
        <v>0.27506629071962302</v>
      </c>
      <c r="H1127" s="17">
        <v>0.33044432770959498</v>
      </c>
      <c r="I1127" s="17">
        <v>0.34543060962904598</v>
      </c>
      <c r="J1127" s="17">
        <v>0.27466541478204298</v>
      </c>
      <c r="K1127" s="17">
        <v>0.21867470643579101</v>
      </c>
      <c r="L1127" s="17">
        <v>0.228676150552348</v>
      </c>
      <c r="M1127" s="17"/>
      <c r="N1127" s="17">
        <v>0.32904545396218099</v>
      </c>
      <c r="O1127" s="17">
        <v>0.29067154191282102</v>
      </c>
      <c r="P1127" s="17">
        <v>0.247892740436714</v>
      </c>
      <c r="Q1127" s="17">
        <v>0.23752429412186701</v>
      </c>
      <c r="R1127" s="17"/>
      <c r="S1127" s="17">
        <v>0.30755914728980799</v>
      </c>
      <c r="T1127" s="17">
        <v>0.27146570386615798</v>
      </c>
      <c r="U1127" s="17">
        <v>0.303481708865452</v>
      </c>
      <c r="V1127" s="17">
        <v>0.31460481569681198</v>
      </c>
      <c r="W1127" s="17">
        <v>0.27376715450056199</v>
      </c>
      <c r="X1127" s="17">
        <v>0.30774112293084899</v>
      </c>
      <c r="Y1127" s="17">
        <v>0.24440307564050201</v>
      </c>
      <c r="Z1127" s="17">
        <v>0.26303581009867399</v>
      </c>
      <c r="AA1127" s="17">
        <v>0.29452499856816899</v>
      </c>
      <c r="AB1127" s="17">
        <v>0.20497522820460701</v>
      </c>
      <c r="AC1127" s="17">
        <v>0.226667234848655</v>
      </c>
      <c r="AD1127" s="17">
        <v>0.28912980990991299</v>
      </c>
      <c r="AE1127" s="17"/>
      <c r="AF1127" s="17">
        <v>0.179274836954983</v>
      </c>
      <c r="AG1127" s="17">
        <v>0.28606813613513599</v>
      </c>
      <c r="AH1127" s="17">
        <v>0.26526590795685501</v>
      </c>
      <c r="AI1127" s="17">
        <v>0.22310408268551099</v>
      </c>
      <c r="AJ1127" s="17">
        <v>0.24236639828286199</v>
      </c>
      <c r="AK1127" s="17">
        <v>0.27032031207203699</v>
      </c>
      <c r="AL1127" s="17">
        <v>0.23444926988120299</v>
      </c>
      <c r="AM1127" s="17">
        <v>0.28589679699277698</v>
      </c>
      <c r="AN1127" s="17">
        <v>0.29912625575594698</v>
      </c>
      <c r="AO1127" s="17">
        <v>0.253007407919565</v>
      </c>
      <c r="AP1127" s="17">
        <v>0.33677146438049199</v>
      </c>
      <c r="AQ1127" s="17">
        <v>0.29314985352421402</v>
      </c>
      <c r="AR1127" s="17">
        <v>0.30670215210000001</v>
      </c>
      <c r="AS1127" s="17">
        <v>0.325328294974155</v>
      </c>
      <c r="AT1127" s="17">
        <v>0.34598650166035699</v>
      </c>
      <c r="AU1127" s="17">
        <v>0.37445780572366399</v>
      </c>
      <c r="AV1127" s="17"/>
      <c r="AW1127" s="17">
        <v>0.27560705962457799</v>
      </c>
      <c r="AX1127" s="17">
        <v>0.28267756819260997</v>
      </c>
      <c r="AY1127" s="17"/>
      <c r="AZ1127" s="17">
        <v>0.25274778642838502</v>
      </c>
      <c r="BA1127" s="17">
        <v>0.284526253041193</v>
      </c>
      <c r="BB1127" s="17"/>
      <c r="BC1127" s="17">
        <v>0.269292296336407</v>
      </c>
      <c r="BD1127" s="17">
        <v>0.287563213271322</v>
      </c>
      <c r="BE1127" s="17"/>
      <c r="BF1127" s="17">
        <v>0.25635985265636702</v>
      </c>
      <c r="BG1127" s="17">
        <v>0.280535986841908</v>
      </c>
      <c r="BH1127" s="17"/>
      <c r="BI1127" s="17">
        <v>0.28566334558345202</v>
      </c>
      <c r="BJ1127" s="17">
        <v>0.30869414691380398</v>
      </c>
      <c r="BK1127" s="17">
        <v>0.32694931421671802</v>
      </c>
      <c r="BL1127" s="17">
        <v>0.247524647714359</v>
      </c>
      <c r="BM1127" s="17">
        <v>0.25416758570574399</v>
      </c>
      <c r="BN1127" s="17"/>
      <c r="BO1127" s="17">
        <v>0.32945046310784598</v>
      </c>
      <c r="BP1127" s="17">
        <v>0.29309715993142599</v>
      </c>
      <c r="BQ1127" s="17">
        <v>0.30686099573945902</v>
      </c>
      <c r="BR1127" s="17">
        <v>0.27295775277483703</v>
      </c>
      <c r="BS1127" s="17">
        <v>0.22686045179567199</v>
      </c>
      <c r="BT1127" s="17">
        <v>0.24286596160483301</v>
      </c>
      <c r="BU1127" s="17"/>
      <c r="BV1127" s="17">
        <v>0.324443019279261</v>
      </c>
      <c r="BW1127" s="17">
        <v>0.27948424883600698</v>
      </c>
      <c r="BX1127" s="17"/>
      <c r="BY1127" s="17">
        <v>0.31157963612082501</v>
      </c>
      <c r="BZ1127" s="17"/>
      <c r="CA1127" s="17">
        <v>0.26200000407853602</v>
      </c>
      <c r="CB1127" s="17"/>
      <c r="CC1127" s="17">
        <v>0.319244779170681</v>
      </c>
    </row>
    <row r="1128" spans="2:81" x14ac:dyDescent="0.3">
      <c r="B1128" t="s">
        <v>445</v>
      </c>
      <c r="C1128" s="17">
        <v>0.21345745317082601</v>
      </c>
      <c r="D1128" s="17">
        <v>0.20211243475302601</v>
      </c>
      <c r="E1128" s="17">
        <v>0.224493505714461</v>
      </c>
      <c r="F1128" s="17"/>
      <c r="G1128" s="17">
        <v>0.26665285704492198</v>
      </c>
      <c r="H1128" s="17">
        <v>0.199000610555779</v>
      </c>
      <c r="I1128" s="17">
        <v>0.17240993521170001</v>
      </c>
      <c r="J1128" s="17">
        <v>0.21525962077779201</v>
      </c>
      <c r="K1128" s="17">
        <v>0.19926627094498101</v>
      </c>
      <c r="L1128" s="17">
        <v>0.23099551389461401</v>
      </c>
      <c r="M1128" s="17"/>
      <c r="N1128" s="17">
        <v>0.18413495344199399</v>
      </c>
      <c r="O1128" s="17">
        <v>0.22290400089461901</v>
      </c>
      <c r="P1128" s="17">
        <v>0.233134705404798</v>
      </c>
      <c r="Q1128" s="17">
        <v>0.21791310219714799</v>
      </c>
      <c r="R1128" s="17"/>
      <c r="S1128" s="17">
        <v>0.223744867308311</v>
      </c>
      <c r="T1128" s="17">
        <v>0.19582193320542901</v>
      </c>
      <c r="U1128" s="17">
        <v>0.20015590776818401</v>
      </c>
      <c r="V1128" s="17">
        <v>0.173877563080165</v>
      </c>
      <c r="W1128" s="17">
        <v>0.27647696134314198</v>
      </c>
      <c r="X1128" s="17">
        <v>0.208835310827198</v>
      </c>
      <c r="Y1128" s="17">
        <v>0.234850201354835</v>
      </c>
      <c r="Z1128" s="17">
        <v>0.209843711864767</v>
      </c>
      <c r="AA1128" s="17">
        <v>0.19664583240441399</v>
      </c>
      <c r="AB1128" s="17">
        <v>0.21652022468580701</v>
      </c>
      <c r="AC1128" s="17">
        <v>0.24404105737503401</v>
      </c>
      <c r="AD1128" s="17">
        <v>0.213108886558426</v>
      </c>
      <c r="AE1128" s="17"/>
      <c r="AF1128" s="17">
        <v>0</v>
      </c>
      <c r="AG1128" s="17">
        <v>0.24791050364307901</v>
      </c>
      <c r="AH1128" s="17">
        <v>0.17434289681749399</v>
      </c>
      <c r="AI1128" s="17">
        <v>0.19743702113033701</v>
      </c>
      <c r="AJ1128" s="17">
        <v>0.25096463324415702</v>
      </c>
      <c r="AK1128" s="17">
        <v>0.267821047554966</v>
      </c>
      <c r="AL1128" s="17">
        <v>0.21482293433256699</v>
      </c>
      <c r="AM1128" s="17">
        <v>0.18737668806315799</v>
      </c>
      <c r="AN1128" s="17">
        <v>0.240783289910138</v>
      </c>
      <c r="AO1128" s="17">
        <v>0.18269926967283201</v>
      </c>
      <c r="AP1128" s="17">
        <v>0.20942090171275601</v>
      </c>
      <c r="AQ1128" s="17">
        <v>0.229045786170748</v>
      </c>
      <c r="AR1128" s="17">
        <v>0.187182291653749</v>
      </c>
      <c r="AS1128" s="17">
        <v>0.27697727650332399</v>
      </c>
      <c r="AT1128" s="17">
        <v>8.9192354349524494E-2</v>
      </c>
      <c r="AU1128" s="17">
        <v>0.20023665685286701</v>
      </c>
      <c r="AV1128" s="17"/>
      <c r="AW1128" s="17">
        <v>0.211493106134129</v>
      </c>
      <c r="AX1128" s="17">
        <v>0.216804325000472</v>
      </c>
      <c r="AY1128" s="17"/>
      <c r="AZ1128" s="17">
        <v>0.23383687277548401</v>
      </c>
      <c r="BA1128" s="17">
        <v>0.208918535156561</v>
      </c>
      <c r="BB1128" s="17"/>
      <c r="BC1128" s="17">
        <v>0.21445819833576699</v>
      </c>
      <c r="BD1128" s="17">
        <v>0.21317334629430501</v>
      </c>
      <c r="BE1128" s="17"/>
      <c r="BF1128" s="17">
        <v>0.27063241277370698</v>
      </c>
      <c r="BG1128" s="17">
        <v>0.20886300574264399</v>
      </c>
      <c r="BH1128" s="17"/>
      <c r="BI1128" s="17">
        <v>0.184614427095661</v>
      </c>
      <c r="BJ1128" s="17">
        <v>0.21147303440183901</v>
      </c>
      <c r="BK1128" s="17">
        <v>0.219726261520481</v>
      </c>
      <c r="BL1128" s="17">
        <v>0.223549063481954</v>
      </c>
      <c r="BM1128" s="17">
        <v>0.261541651381205</v>
      </c>
      <c r="BN1128" s="17"/>
      <c r="BO1128" s="17">
        <v>0.203242316998197</v>
      </c>
      <c r="BP1128" s="17">
        <v>0.199473711950414</v>
      </c>
      <c r="BQ1128" s="17">
        <v>0.22147063622392599</v>
      </c>
      <c r="BR1128" s="17">
        <v>0.202716642551272</v>
      </c>
      <c r="BS1128" s="17">
        <v>0.23871851886536799</v>
      </c>
      <c r="BT1128" s="17">
        <v>0.256731495834367</v>
      </c>
      <c r="BU1128" s="17"/>
      <c r="BV1128" s="17">
        <v>0.21058788429911601</v>
      </c>
      <c r="BW1128" s="17">
        <v>0.21311474840422301</v>
      </c>
      <c r="BX1128" s="17"/>
      <c r="BY1128" s="17">
        <v>0.22176891552352601</v>
      </c>
      <c r="BZ1128" s="17"/>
      <c r="CA1128" s="17">
        <v>0.190697078121526</v>
      </c>
      <c r="CB1128" s="17"/>
      <c r="CC1128" s="17">
        <v>0.18912889489738799</v>
      </c>
    </row>
    <row r="1129" spans="2:81" x14ac:dyDescent="0.3">
      <c r="B1129" t="s">
        <v>446</v>
      </c>
      <c r="C1129" s="17">
        <v>0.12830943555493701</v>
      </c>
      <c r="D1129" s="17">
        <v>0.125454661451016</v>
      </c>
      <c r="E1129" s="17">
        <v>0.13160295901296101</v>
      </c>
      <c r="F1129" s="17"/>
      <c r="G1129" s="17">
        <v>0.167991750965863</v>
      </c>
      <c r="H1129" s="17">
        <v>0.15286394553607</v>
      </c>
      <c r="I1129" s="17">
        <v>0.12094996177233799</v>
      </c>
      <c r="J1129" s="17">
        <v>0.117134073216108</v>
      </c>
      <c r="K1129" s="17">
        <v>0.120349802903916</v>
      </c>
      <c r="L1129" s="17">
        <v>0.10221663709501699</v>
      </c>
      <c r="M1129" s="17"/>
      <c r="N1129" s="17">
        <v>0.128116133723785</v>
      </c>
      <c r="O1129" s="17">
        <v>0.11918366378858</v>
      </c>
      <c r="P1129" s="17">
        <v>0.113392414485755</v>
      </c>
      <c r="Q1129" s="17">
        <v>0.149802487601219</v>
      </c>
      <c r="R1129" s="17"/>
      <c r="S1129" s="17">
        <v>0.11335732227496299</v>
      </c>
      <c r="T1129" s="17">
        <v>0.112796105231531</v>
      </c>
      <c r="U1129" s="17">
        <v>0.11238832619984999</v>
      </c>
      <c r="V1129" s="17">
        <v>9.4898444777539004E-2</v>
      </c>
      <c r="W1129" s="17">
        <v>0.17032440480650299</v>
      </c>
      <c r="X1129" s="17">
        <v>0.116613755019832</v>
      </c>
      <c r="Y1129" s="17">
        <v>0.161163704102777</v>
      </c>
      <c r="Z1129" s="17">
        <v>0.226759281869994</v>
      </c>
      <c r="AA1129" s="17">
        <v>0.13230931168856699</v>
      </c>
      <c r="AB1129" s="17">
        <v>0.127378124757898</v>
      </c>
      <c r="AC1129" s="17">
        <v>0.11479254971519</v>
      </c>
      <c r="AD1129" s="17">
        <v>0.13774833475467499</v>
      </c>
      <c r="AE1129" s="17"/>
      <c r="AF1129" s="17">
        <v>0.62613057656218296</v>
      </c>
      <c r="AG1129" s="17">
        <v>0.110978181299014</v>
      </c>
      <c r="AH1129" s="17">
        <v>0.121844669639432</v>
      </c>
      <c r="AI1129" s="17">
        <v>0.164826674274163</v>
      </c>
      <c r="AJ1129" s="17">
        <v>0.12755426673351</v>
      </c>
      <c r="AK1129" s="17">
        <v>0.13478768289590901</v>
      </c>
      <c r="AL1129" s="17">
        <v>0.12729321695147799</v>
      </c>
      <c r="AM1129" s="17">
        <v>7.3316167627626494E-2</v>
      </c>
      <c r="AN1129" s="17">
        <v>9.9611453526659302E-2</v>
      </c>
      <c r="AO1129" s="17">
        <v>0.212754986384766</v>
      </c>
      <c r="AP1129" s="17">
        <v>0.117124067877281</v>
      </c>
      <c r="AQ1129" s="17">
        <v>0.121208326775602</v>
      </c>
      <c r="AR1129" s="17">
        <v>0.12849794398929901</v>
      </c>
      <c r="AS1129" s="17">
        <v>6.1801302555260403E-2</v>
      </c>
      <c r="AT1129" s="17">
        <v>0.140417794536045</v>
      </c>
      <c r="AU1129" s="17">
        <v>0.112525100599472</v>
      </c>
      <c r="AV1129" s="17"/>
      <c r="AW1129" s="17">
        <v>0.13060149975741001</v>
      </c>
      <c r="AX1129" s="17">
        <v>0.124754666853469</v>
      </c>
      <c r="AY1129" s="17"/>
      <c r="AZ1129" s="17">
        <v>0.13976621983693899</v>
      </c>
      <c r="BA1129" s="17">
        <v>0.12575777286915299</v>
      </c>
      <c r="BB1129" s="17"/>
      <c r="BC1129" s="17">
        <v>0.15149638627168699</v>
      </c>
      <c r="BD1129" s="17">
        <v>0.110563373462116</v>
      </c>
      <c r="BE1129" s="17"/>
      <c r="BF1129" s="17">
        <v>0.10922143408665499</v>
      </c>
      <c r="BG1129" s="17">
        <v>0.12984330317573101</v>
      </c>
      <c r="BH1129" s="17"/>
      <c r="BI1129" s="17">
        <v>8.3250091608970997E-2</v>
      </c>
      <c r="BJ1129" s="17">
        <v>0.14790883783213801</v>
      </c>
      <c r="BK1129" s="17">
        <v>0.124858704775807</v>
      </c>
      <c r="BL1129" s="17">
        <v>8.5626285060028395E-2</v>
      </c>
      <c r="BM1129" s="17">
        <v>0.15177836991830199</v>
      </c>
      <c r="BN1129" s="17"/>
      <c r="BO1129" s="17">
        <v>0.155233248796671</v>
      </c>
      <c r="BP1129" s="17">
        <v>9.7428259343644102E-2</v>
      </c>
      <c r="BQ1129" s="17">
        <v>0.110952674803207</v>
      </c>
      <c r="BR1129" s="17">
        <v>0.110948998460268</v>
      </c>
      <c r="BS1129" s="17">
        <v>0.14433717864217899</v>
      </c>
      <c r="BT1129" s="17">
        <v>0.142224287316082</v>
      </c>
      <c r="BU1129" s="17"/>
      <c r="BV1129" s="17">
        <v>0.14440492301234201</v>
      </c>
      <c r="BW1129" s="17">
        <v>0.15440765199384399</v>
      </c>
      <c r="BX1129" s="17"/>
      <c r="BY1129" s="17">
        <v>0.108522022902861</v>
      </c>
      <c r="BZ1129" s="17"/>
      <c r="CA1129" s="17">
        <v>0.14965616434541501</v>
      </c>
      <c r="CB1129" s="17"/>
      <c r="CC1129" s="17">
        <v>0.159612087656267</v>
      </c>
    </row>
    <row r="1130" spans="2:81" x14ac:dyDescent="0.3">
      <c r="B1130" t="s">
        <v>447</v>
      </c>
      <c r="C1130" s="17">
        <v>8.8617325365567906E-2</v>
      </c>
      <c r="D1130" s="17">
        <v>8.9514016162366303E-2</v>
      </c>
      <c r="E1130" s="17">
        <v>8.6065886855681895E-2</v>
      </c>
      <c r="F1130" s="17"/>
      <c r="G1130" s="17">
        <v>9.4465038056488093E-2</v>
      </c>
      <c r="H1130" s="17">
        <v>8.2524529550100895E-2</v>
      </c>
      <c r="I1130" s="17">
        <v>0.108256094679408</v>
      </c>
      <c r="J1130" s="17">
        <v>9.4647981488235902E-2</v>
      </c>
      <c r="K1130" s="17">
        <v>7.7164488340602605E-2</v>
      </c>
      <c r="L1130" s="17">
        <v>7.6540090446371195E-2</v>
      </c>
      <c r="M1130" s="17"/>
      <c r="N1130" s="17">
        <v>7.5186164657645799E-2</v>
      </c>
      <c r="O1130" s="17">
        <v>7.5459861565460307E-2</v>
      </c>
      <c r="P1130" s="17">
        <v>9.97670646766185E-2</v>
      </c>
      <c r="Q1130" s="17">
        <v>0.107696628735986</v>
      </c>
      <c r="R1130" s="17"/>
      <c r="S1130" s="17">
        <v>7.7935784640927597E-2</v>
      </c>
      <c r="T1130" s="17">
        <v>8.6961744343014499E-2</v>
      </c>
      <c r="U1130" s="17">
        <v>7.0118473996595695E-2</v>
      </c>
      <c r="V1130" s="17">
        <v>7.5922918395046807E-2</v>
      </c>
      <c r="W1130" s="17">
        <v>3.5913771557331602E-2</v>
      </c>
      <c r="X1130" s="17">
        <v>9.7570667209808504E-2</v>
      </c>
      <c r="Y1130" s="17">
        <v>7.7285032107850704E-2</v>
      </c>
      <c r="Z1130" s="17">
        <v>0.103426973473029</v>
      </c>
      <c r="AA1130" s="17">
        <v>8.4673732253825504E-2</v>
      </c>
      <c r="AB1130" s="17">
        <v>0.181885259401666</v>
      </c>
      <c r="AC1130" s="17">
        <v>8.2886072443468906E-2</v>
      </c>
      <c r="AD1130" s="17">
        <v>8.3121311939757206E-2</v>
      </c>
      <c r="AE1130" s="17"/>
      <c r="AF1130" s="17">
        <v>0</v>
      </c>
      <c r="AG1130" s="17">
        <v>0.123711490799277</v>
      </c>
      <c r="AH1130" s="17">
        <v>0.14069006124619299</v>
      </c>
      <c r="AI1130" s="17">
        <v>8.8263053604934194E-2</v>
      </c>
      <c r="AJ1130" s="17">
        <v>0.11387436995425899</v>
      </c>
      <c r="AK1130" s="17">
        <v>7.5855168068843695E-2</v>
      </c>
      <c r="AL1130" s="17">
        <v>0.104921820874416</v>
      </c>
      <c r="AM1130" s="17">
        <v>0.14959677252341699</v>
      </c>
      <c r="AN1130" s="17">
        <v>5.6804080498664603E-2</v>
      </c>
      <c r="AO1130" s="17">
        <v>7.4975864286657201E-2</v>
      </c>
      <c r="AP1130" s="17">
        <v>8.1951928848557801E-2</v>
      </c>
      <c r="AQ1130" s="17">
        <v>6.9920718856610803E-2</v>
      </c>
      <c r="AR1130" s="17">
        <v>6.4756454905944297E-2</v>
      </c>
      <c r="AS1130" s="17">
        <v>3.6829937187975899E-2</v>
      </c>
      <c r="AT1130" s="17">
        <v>5.5108202861155101E-2</v>
      </c>
      <c r="AU1130" s="17">
        <v>4.92149122201119E-2</v>
      </c>
      <c r="AV1130" s="17"/>
      <c r="AW1130" s="17">
        <v>9.4369158178753798E-2</v>
      </c>
      <c r="AX1130" s="17">
        <v>8.0900202155145803E-2</v>
      </c>
      <c r="AY1130" s="17"/>
      <c r="AZ1130" s="17">
        <v>0.117715979308485</v>
      </c>
      <c r="BA1130" s="17">
        <v>8.2136453626601505E-2</v>
      </c>
      <c r="BB1130" s="17"/>
      <c r="BC1130" s="17">
        <v>0.112800670359919</v>
      </c>
      <c r="BD1130" s="17">
        <v>7.0359640186711994E-2</v>
      </c>
      <c r="BE1130" s="17"/>
      <c r="BF1130" s="17">
        <v>0.12647115706930001</v>
      </c>
      <c r="BG1130" s="17">
        <v>8.5575479058618398E-2</v>
      </c>
      <c r="BH1130" s="17"/>
      <c r="BI1130" s="17">
        <v>4.84877431960829E-2</v>
      </c>
      <c r="BJ1130" s="17">
        <v>0.108022322248752</v>
      </c>
      <c r="BK1130" s="17">
        <v>4.8244544484351101E-2</v>
      </c>
      <c r="BL1130" s="17">
        <v>5.1888711149375599E-2</v>
      </c>
      <c r="BM1130" s="17">
        <v>0.107103007857273</v>
      </c>
      <c r="BN1130" s="17"/>
      <c r="BO1130" s="17">
        <v>9.8346009500002496E-2</v>
      </c>
      <c r="BP1130" s="17">
        <v>4.4757378770752101E-2</v>
      </c>
      <c r="BQ1130" s="17">
        <v>7.3483905082682099E-2</v>
      </c>
      <c r="BR1130" s="17">
        <v>7.9605175598551306E-2</v>
      </c>
      <c r="BS1130" s="17">
        <v>0.174930302497076</v>
      </c>
      <c r="BT1130" s="17">
        <v>8.1524225148434201E-2</v>
      </c>
      <c r="BU1130" s="17"/>
      <c r="BV1130" s="17">
        <v>9.06597330678649E-2</v>
      </c>
      <c r="BW1130" s="17">
        <v>0.140225228499537</v>
      </c>
      <c r="BX1130" s="17"/>
      <c r="BY1130" s="17">
        <v>8.8995167898912597E-2</v>
      </c>
      <c r="BZ1130" s="17"/>
      <c r="CA1130" s="17">
        <v>0.14197332558046899</v>
      </c>
      <c r="CB1130" s="17"/>
      <c r="CC1130" s="17">
        <v>9.8142349484505897E-2</v>
      </c>
    </row>
    <row r="1131" spans="2:81" x14ac:dyDescent="0.3">
      <c r="B1131" t="s">
        <v>92</v>
      </c>
      <c r="C1131" s="17">
        <v>5.9941205814148198E-2</v>
      </c>
      <c r="D1131" s="17">
        <v>5.72896346082949E-2</v>
      </c>
      <c r="E1131" s="17">
        <v>6.2766660386000206E-2</v>
      </c>
      <c r="F1131" s="17"/>
      <c r="G1131" s="17">
        <v>6.5207381299298497E-2</v>
      </c>
      <c r="H1131" s="17">
        <v>5.55255700770576E-2</v>
      </c>
      <c r="I1131" s="17">
        <v>3.8723285443164099E-2</v>
      </c>
      <c r="J1131" s="17">
        <v>7.2173753990730005E-2</v>
      </c>
      <c r="K1131" s="17">
        <v>5.4270791571113898E-2</v>
      </c>
      <c r="L1131" s="17">
        <v>7.1092472201829598E-2</v>
      </c>
      <c r="M1131" s="17"/>
      <c r="N1131" s="17">
        <v>3.9640022747128002E-2</v>
      </c>
      <c r="O1131" s="17">
        <v>6.9500377663621493E-2</v>
      </c>
      <c r="P1131" s="17">
        <v>7.4709347021556599E-2</v>
      </c>
      <c r="Q1131" s="17">
        <v>5.9401538040650702E-2</v>
      </c>
      <c r="R1131" s="17"/>
      <c r="S1131" s="17">
        <v>6.0535561962364502E-2</v>
      </c>
      <c r="T1131" s="17">
        <v>4.86406394912813E-2</v>
      </c>
      <c r="U1131" s="17">
        <v>7.7811819727222495E-2</v>
      </c>
      <c r="V1131" s="17">
        <v>6.5862094299623905E-2</v>
      </c>
      <c r="W1131" s="17">
        <v>3.6447612391101697E-2</v>
      </c>
      <c r="X1131" s="17">
        <v>5.2256149830750297E-2</v>
      </c>
      <c r="Y1131" s="17">
        <v>4.0333516545027599E-2</v>
      </c>
      <c r="Z1131" s="17">
        <v>4.2784449902336798E-2</v>
      </c>
      <c r="AA1131" s="17">
        <v>7.5031115024746298E-2</v>
      </c>
      <c r="AB1131" s="17">
        <v>8.3597455137139995E-2</v>
      </c>
      <c r="AC1131" s="17">
        <v>6.5141243404481394E-2</v>
      </c>
      <c r="AD1131" s="17">
        <v>5.8382184246354801E-2</v>
      </c>
      <c r="AE1131" s="17"/>
      <c r="AF1131" s="17">
        <v>9.0171405220908898E-2</v>
      </c>
      <c r="AG1131" s="17">
        <v>6.33610050004937E-2</v>
      </c>
      <c r="AH1131" s="17">
        <v>8.6931692749184705E-2</v>
      </c>
      <c r="AI1131" s="17">
        <v>8.0809149110921005E-2</v>
      </c>
      <c r="AJ1131" s="17">
        <v>6.5902600773475095E-2</v>
      </c>
      <c r="AK1131" s="17">
        <v>3.9323592431549599E-2</v>
      </c>
      <c r="AL1131" s="17">
        <v>5.5456309187440503E-2</v>
      </c>
      <c r="AM1131" s="17">
        <v>6.0938800002700702E-2</v>
      </c>
      <c r="AN1131" s="17">
        <v>7.1649573899755098E-2</v>
      </c>
      <c r="AO1131" s="17">
        <v>9.0477565815463394E-3</v>
      </c>
      <c r="AP1131" s="17">
        <v>3.6809213549680302E-2</v>
      </c>
      <c r="AQ1131" s="17">
        <v>6.8936343637912803E-2</v>
      </c>
      <c r="AR1131" s="17">
        <v>4.4782957334423001E-2</v>
      </c>
      <c r="AS1131" s="17">
        <v>4.4038277373980701E-2</v>
      </c>
      <c r="AT1131" s="17">
        <v>5.5813412844202798E-2</v>
      </c>
      <c r="AU1131" s="17">
        <v>3.2715326622046598E-2</v>
      </c>
      <c r="AV1131" s="17"/>
      <c r="AW1131" s="17">
        <v>5.1165888906443101E-2</v>
      </c>
      <c r="AX1131" s="17">
        <v>7.1773103439781702E-2</v>
      </c>
      <c r="AY1131" s="17"/>
      <c r="AZ1131" s="17">
        <v>4.2647234875480299E-2</v>
      </c>
      <c r="BA1131" s="17">
        <v>6.3792930630381495E-2</v>
      </c>
      <c r="BB1131" s="17"/>
      <c r="BC1131" s="17">
        <v>4.76423218102206E-2</v>
      </c>
      <c r="BD1131" s="17">
        <v>6.7897528675397306E-2</v>
      </c>
      <c r="BE1131" s="17"/>
      <c r="BF1131" s="17">
        <v>3.1534093827346801E-2</v>
      </c>
      <c r="BG1131" s="17">
        <v>6.2223935588096899E-2</v>
      </c>
      <c r="BH1131" s="17"/>
      <c r="BI1131" s="17">
        <v>5.1392489521731297E-2</v>
      </c>
      <c r="BJ1131" s="17">
        <v>4.9019639851991502E-2</v>
      </c>
      <c r="BK1131" s="17">
        <v>5.7730901090162698E-2</v>
      </c>
      <c r="BL1131" s="17">
        <v>6.16270674256943E-2</v>
      </c>
      <c r="BM1131" s="17">
        <v>6.2019711092875199E-2</v>
      </c>
      <c r="BN1131" s="17"/>
      <c r="BO1131" s="17">
        <v>4.9177005267542602E-2</v>
      </c>
      <c r="BP1131" s="17">
        <v>4.1117950350329599E-2</v>
      </c>
      <c r="BQ1131" s="17">
        <v>5.4901640989388899E-2</v>
      </c>
      <c r="BR1131" s="17">
        <v>4.31345302551931E-2</v>
      </c>
      <c r="BS1131" s="17">
        <v>8.3590685953969596E-2</v>
      </c>
      <c r="BT1131" s="17">
        <v>0.10781765250926501</v>
      </c>
      <c r="BU1131" s="17"/>
      <c r="BV1131" s="17">
        <v>5.4155296001634802E-2</v>
      </c>
      <c r="BW1131" s="17">
        <v>3.94943869187891E-2</v>
      </c>
      <c r="BX1131" s="17"/>
      <c r="BY1131" s="17">
        <v>2.5826074668195E-2</v>
      </c>
      <c r="BZ1131" s="17"/>
      <c r="CA1131" s="17">
        <v>3.7760910593552202E-2</v>
      </c>
      <c r="CB1131" s="17"/>
      <c r="CC1131" s="17">
        <v>3.1454678267938803E-2</v>
      </c>
    </row>
    <row r="1132" spans="2:81" x14ac:dyDescent="0.3">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c r="BQ1132" s="17"/>
      <c r="BR1132" s="17"/>
      <c r="BS1132" s="17"/>
      <c r="BT1132" s="17"/>
      <c r="BU1132" s="17"/>
      <c r="BV1132" s="17"/>
      <c r="BW1132" s="17"/>
      <c r="BX1132" s="17"/>
      <c r="BY1132" s="17"/>
      <c r="BZ1132" s="17"/>
      <c r="CA1132" s="17"/>
      <c r="CB1132" s="17"/>
      <c r="CC1132" s="17"/>
    </row>
    <row r="1133" spans="2:81" x14ac:dyDescent="0.3">
      <c r="B1133" s="6" t="s">
        <v>453</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c r="BQ1133" s="17"/>
      <c r="BR1133" s="17"/>
      <c r="BS1133" s="17"/>
      <c r="BT1133" s="17"/>
      <c r="BU1133" s="17"/>
      <c r="BV1133" s="17"/>
      <c r="BW1133" s="17"/>
      <c r="BX1133" s="17"/>
      <c r="BY1133" s="17"/>
      <c r="BZ1133" s="17"/>
      <c r="CA1133" s="17"/>
      <c r="CB1133" s="17"/>
      <c r="CC1133" s="17"/>
    </row>
    <row r="1134" spans="2:81" x14ac:dyDescent="0.3">
      <c r="B1134" s="24" t="s">
        <v>94</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c r="CB1134" s="17"/>
      <c r="CC1134" s="17"/>
    </row>
    <row r="1135" spans="2:81" x14ac:dyDescent="0.3">
      <c r="B1135" t="s">
        <v>449</v>
      </c>
      <c r="C1135" s="17">
        <v>0.11728986818068</v>
      </c>
      <c r="D1135" s="17">
        <v>0.12834020850547401</v>
      </c>
      <c r="E1135" s="17">
        <v>0.104937344109184</v>
      </c>
      <c r="F1135" s="17"/>
      <c r="G1135" s="17">
        <v>0.14832001936442399</v>
      </c>
      <c r="H1135" s="17">
        <v>0.125085335770065</v>
      </c>
      <c r="I1135" s="17">
        <v>0.15202149414687499</v>
      </c>
      <c r="J1135" s="17">
        <v>0.10642358408619799</v>
      </c>
      <c r="K1135" s="17">
        <v>9.4229559905445404E-2</v>
      </c>
      <c r="L1135" s="17">
        <v>8.6353784767920105E-2</v>
      </c>
      <c r="M1135" s="17"/>
      <c r="N1135" s="17">
        <v>0.12392970898607</v>
      </c>
      <c r="O1135" s="17">
        <v>9.7840928853417899E-2</v>
      </c>
      <c r="P1135" s="17">
        <v>0.11806397010021499</v>
      </c>
      <c r="Q1135" s="17">
        <v>0.13060029510440599</v>
      </c>
      <c r="R1135" s="17"/>
      <c r="S1135" s="17">
        <v>0.14660832986171099</v>
      </c>
      <c r="T1135" s="17">
        <v>9.8918840416222606E-2</v>
      </c>
      <c r="U1135" s="17">
        <v>9.7069362367413606E-2</v>
      </c>
      <c r="V1135" s="17">
        <v>9.3380370404605395E-2</v>
      </c>
      <c r="W1135" s="17">
        <v>9.2714064478219907E-2</v>
      </c>
      <c r="X1135" s="17">
        <v>0.10888543033338299</v>
      </c>
      <c r="Y1135" s="17">
        <v>0.102049847913057</v>
      </c>
      <c r="Z1135" s="17">
        <v>0.188943319415633</v>
      </c>
      <c r="AA1135" s="17">
        <v>9.9627825067654205E-2</v>
      </c>
      <c r="AB1135" s="17">
        <v>0.18471390420765699</v>
      </c>
      <c r="AC1135" s="17">
        <v>0.12620099086530301</v>
      </c>
      <c r="AD1135" s="17">
        <v>6.1151693849898603E-2</v>
      </c>
      <c r="AE1135" s="17"/>
      <c r="AF1135" s="17">
        <v>0.193938592338709</v>
      </c>
      <c r="AG1135" s="17">
        <v>0.18259944592930899</v>
      </c>
      <c r="AH1135" s="17">
        <v>0.16479674747398601</v>
      </c>
      <c r="AI1135" s="17">
        <v>7.4352503958255003E-2</v>
      </c>
      <c r="AJ1135" s="17">
        <v>0.145664592737933</v>
      </c>
      <c r="AK1135" s="17">
        <v>6.9560266463033801E-2</v>
      </c>
      <c r="AL1135" s="17">
        <v>0.13670360021061101</v>
      </c>
      <c r="AM1135" s="17">
        <v>0.14389054418848099</v>
      </c>
      <c r="AN1135" s="17">
        <v>5.3580542903781198E-2</v>
      </c>
      <c r="AO1135" s="17">
        <v>0.186173100212464</v>
      </c>
      <c r="AP1135" s="17">
        <v>0.102760237938431</v>
      </c>
      <c r="AQ1135" s="17">
        <v>8.9635865661703895E-2</v>
      </c>
      <c r="AR1135" s="17">
        <v>0.10741965742746901</v>
      </c>
      <c r="AS1135" s="17">
        <v>0.10483895525904099</v>
      </c>
      <c r="AT1135" s="17">
        <v>0.18146667545599501</v>
      </c>
      <c r="AU1135" s="17">
        <v>0.136165311370092</v>
      </c>
      <c r="AV1135" s="17"/>
      <c r="AW1135" s="17">
        <v>0.122561579732719</v>
      </c>
      <c r="AX1135" s="17">
        <v>0.110479121927334</v>
      </c>
      <c r="AY1135" s="17"/>
      <c r="AZ1135" s="17">
        <v>0.155843124629023</v>
      </c>
      <c r="BA1135" s="17">
        <v>0.10870326102519599</v>
      </c>
      <c r="BB1135" s="17"/>
      <c r="BC1135" s="17">
        <v>0.154852633130968</v>
      </c>
      <c r="BD1135" s="17">
        <v>9.1318563969596395E-2</v>
      </c>
      <c r="BE1135" s="17"/>
      <c r="BF1135" s="17">
        <v>0.15474781978923499</v>
      </c>
      <c r="BG1135" s="17">
        <v>0.11427983388195501</v>
      </c>
      <c r="BH1135" s="17"/>
      <c r="BI1135" s="17">
        <v>8.3491746775607903E-2</v>
      </c>
      <c r="BJ1135" s="17">
        <v>0.14005773715929601</v>
      </c>
      <c r="BK1135" s="17">
        <v>8.8990247743157794E-2</v>
      </c>
      <c r="BL1135" s="17">
        <v>8.1529784409278105E-2</v>
      </c>
      <c r="BM1135" s="17">
        <v>0.136080150415159</v>
      </c>
      <c r="BN1135" s="17"/>
      <c r="BO1135" s="17">
        <v>0.14997267467915801</v>
      </c>
      <c r="BP1135" s="17">
        <v>9.5192326422667894E-2</v>
      </c>
      <c r="BQ1135" s="17">
        <v>9.0869490822107296E-2</v>
      </c>
      <c r="BR1135" s="17">
        <v>9.4711268740295701E-2</v>
      </c>
      <c r="BS1135" s="17">
        <v>0.19264537973290899</v>
      </c>
      <c r="BT1135" s="17">
        <v>6.5562570045932397E-2</v>
      </c>
      <c r="BU1135" s="17"/>
      <c r="BV1135" s="17">
        <v>0.13666732355731701</v>
      </c>
      <c r="BW1135" s="17">
        <v>0.14634603726468201</v>
      </c>
      <c r="BX1135" s="17"/>
      <c r="BY1135" s="17">
        <v>0.14563209777032299</v>
      </c>
      <c r="BZ1135" s="17"/>
      <c r="CA1135" s="17">
        <v>0.188112003761611</v>
      </c>
      <c r="CB1135" s="17"/>
      <c r="CC1135" s="17">
        <v>0.13095557579416101</v>
      </c>
    </row>
    <row r="1136" spans="2:81" x14ac:dyDescent="0.3">
      <c r="B1136" t="s">
        <v>450</v>
      </c>
      <c r="C1136" s="17">
        <v>0.164040788269746</v>
      </c>
      <c r="D1136" s="17">
        <v>0.16782366593690201</v>
      </c>
      <c r="E1136" s="17">
        <v>0.16099414064567499</v>
      </c>
      <c r="F1136" s="17"/>
      <c r="G1136" s="17">
        <v>0.23154590382439799</v>
      </c>
      <c r="H1136" s="17">
        <v>0.18965097577722401</v>
      </c>
      <c r="I1136" s="17">
        <v>0.163578788187077</v>
      </c>
      <c r="J1136" s="17">
        <v>0.15336089384510301</v>
      </c>
      <c r="K1136" s="17">
        <v>0.15469061624139199</v>
      </c>
      <c r="L1136" s="17">
        <v>0.113459894697997</v>
      </c>
      <c r="M1136" s="17"/>
      <c r="N1136" s="17">
        <v>0.163731154626609</v>
      </c>
      <c r="O1136" s="17">
        <v>0.168331522539933</v>
      </c>
      <c r="P1136" s="17">
        <v>0.15659370145375101</v>
      </c>
      <c r="Q1136" s="17">
        <v>0.16541731436645901</v>
      </c>
      <c r="R1136" s="17"/>
      <c r="S1136" s="17">
        <v>0.21621197160909</v>
      </c>
      <c r="T1136" s="17">
        <v>0.15504746478438999</v>
      </c>
      <c r="U1136" s="17">
        <v>0.12421141331031001</v>
      </c>
      <c r="V1136" s="17">
        <v>9.6233735222448699E-2</v>
      </c>
      <c r="W1136" s="17">
        <v>0.19559951569459599</v>
      </c>
      <c r="X1136" s="17">
        <v>0.13710340366801799</v>
      </c>
      <c r="Y1136" s="17">
        <v>0.18324382502557601</v>
      </c>
      <c r="Z1136" s="17">
        <v>0.25372827778369</v>
      </c>
      <c r="AA1136" s="17">
        <v>0.153229918186197</v>
      </c>
      <c r="AB1136" s="17">
        <v>0.161016892074096</v>
      </c>
      <c r="AC1136" s="17">
        <v>0.13156854457564601</v>
      </c>
      <c r="AD1136" s="17">
        <v>0.209843087222184</v>
      </c>
      <c r="AE1136" s="17"/>
      <c r="AF1136" s="17">
        <v>0.30472494787099802</v>
      </c>
      <c r="AG1136" s="17">
        <v>0.149638811330572</v>
      </c>
      <c r="AH1136" s="17">
        <v>0.16389987965314301</v>
      </c>
      <c r="AI1136" s="17">
        <v>0.14742322978665301</v>
      </c>
      <c r="AJ1136" s="17">
        <v>0.15903264704246201</v>
      </c>
      <c r="AK1136" s="17">
        <v>0.20965089994741401</v>
      </c>
      <c r="AL1136" s="17">
        <v>0.172682998903565</v>
      </c>
      <c r="AM1136" s="17">
        <v>9.8975792050964503E-2</v>
      </c>
      <c r="AN1136" s="17">
        <v>0.14663282469807201</v>
      </c>
      <c r="AO1136" s="17">
        <v>0.17405963457270601</v>
      </c>
      <c r="AP1136" s="17">
        <v>0.16104857870418601</v>
      </c>
      <c r="AQ1136" s="17">
        <v>0.19347236473139801</v>
      </c>
      <c r="AR1136" s="17">
        <v>0.16927033606496</v>
      </c>
      <c r="AS1136" s="17">
        <v>0.14695247228888</v>
      </c>
      <c r="AT1136" s="17">
        <v>0.115351519665074</v>
      </c>
      <c r="AU1136" s="17">
        <v>0.170131804166614</v>
      </c>
      <c r="AV1136" s="17"/>
      <c r="AW1136" s="17">
        <v>0.16079774019159601</v>
      </c>
      <c r="AX1136" s="17">
        <v>0.16738746532631099</v>
      </c>
      <c r="AY1136" s="17"/>
      <c r="AZ1136" s="17">
        <v>0.15738798680220001</v>
      </c>
      <c r="BA1136" s="17">
        <v>0.16552250467836599</v>
      </c>
      <c r="BB1136" s="17"/>
      <c r="BC1136" s="17">
        <v>0.17677974091877</v>
      </c>
      <c r="BD1136" s="17">
        <v>0.15573961211551701</v>
      </c>
      <c r="BE1136" s="17"/>
      <c r="BF1136" s="17">
        <v>0.197584621051308</v>
      </c>
      <c r="BG1136" s="17">
        <v>0.161345283501137</v>
      </c>
      <c r="BH1136" s="17"/>
      <c r="BI1136" s="17">
        <v>0.106511093572403</v>
      </c>
      <c r="BJ1136" s="17">
        <v>0.192253911332917</v>
      </c>
      <c r="BK1136" s="17">
        <v>0.16663636709166399</v>
      </c>
      <c r="BL1136" s="17">
        <v>0.1241436771448</v>
      </c>
      <c r="BM1136" s="17">
        <v>0.24025195959698101</v>
      </c>
      <c r="BN1136" s="17"/>
      <c r="BO1136" s="17">
        <v>0.18956170124518101</v>
      </c>
      <c r="BP1136" s="17">
        <v>0.138444105552359</v>
      </c>
      <c r="BQ1136" s="17">
        <v>0.178227639105076</v>
      </c>
      <c r="BR1136" s="17">
        <v>0.14312637435425299</v>
      </c>
      <c r="BS1136" s="17">
        <v>0.178385776978366</v>
      </c>
      <c r="BT1136" s="17">
        <v>0.16722216845638599</v>
      </c>
      <c r="BU1136" s="17"/>
      <c r="BV1136" s="17">
        <v>0.180269435173813</v>
      </c>
      <c r="BW1136" s="17">
        <v>0.21448187273865199</v>
      </c>
      <c r="BX1136" s="17"/>
      <c r="BY1136" s="17">
        <v>0.15141750612616001</v>
      </c>
      <c r="BZ1136" s="17"/>
      <c r="CA1136" s="17">
        <v>0.20131511432837401</v>
      </c>
      <c r="CB1136" s="17"/>
      <c r="CC1136" s="17">
        <v>0.21923485986065799</v>
      </c>
    </row>
    <row r="1137" spans="2:81" x14ac:dyDescent="0.3">
      <c r="B1137" t="s">
        <v>445</v>
      </c>
      <c r="C1137" s="17">
        <v>0.246448130193445</v>
      </c>
      <c r="D1137" s="17">
        <v>0.243737862029237</v>
      </c>
      <c r="E1137" s="17">
        <v>0.249183204879804</v>
      </c>
      <c r="F1137" s="17"/>
      <c r="G1137" s="17">
        <v>0.26953146109385601</v>
      </c>
      <c r="H1137" s="17">
        <v>0.27322130929882299</v>
      </c>
      <c r="I1137" s="17">
        <v>0.25803984656254098</v>
      </c>
      <c r="J1137" s="17">
        <v>0.22640946280229701</v>
      </c>
      <c r="K1137" s="17">
        <v>0.18522649419822099</v>
      </c>
      <c r="L1137" s="17">
        <v>0.25713642860730002</v>
      </c>
      <c r="M1137" s="17"/>
      <c r="N1137" s="17">
        <v>0.20277861734566799</v>
      </c>
      <c r="O1137" s="17">
        <v>0.26508520133782698</v>
      </c>
      <c r="P1137" s="17">
        <v>0.26147211651956598</v>
      </c>
      <c r="Q1137" s="17">
        <v>0.25913808938299498</v>
      </c>
      <c r="R1137" s="17"/>
      <c r="S1137" s="17">
        <v>0.22729457581536999</v>
      </c>
      <c r="T1137" s="17">
        <v>0.2152892354863</v>
      </c>
      <c r="U1137" s="17">
        <v>0.25167267107631403</v>
      </c>
      <c r="V1137" s="17">
        <v>0.27905894065491599</v>
      </c>
      <c r="W1137" s="17">
        <v>0.23591563342496899</v>
      </c>
      <c r="X1137" s="17">
        <v>0.25286621362795197</v>
      </c>
      <c r="Y1137" s="17">
        <v>0.28370046699958601</v>
      </c>
      <c r="Z1137" s="17">
        <v>0.19442149381468399</v>
      </c>
      <c r="AA1137" s="17">
        <v>0.29390224062546</v>
      </c>
      <c r="AB1137" s="17">
        <v>0.206316930088004</v>
      </c>
      <c r="AC1137" s="17">
        <v>0.245450913957109</v>
      </c>
      <c r="AD1137" s="17">
        <v>0.28184631082531703</v>
      </c>
      <c r="AE1137" s="17"/>
      <c r="AF1137" s="17">
        <v>0.18509345037456201</v>
      </c>
      <c r="AG1137" s="17">
        <v>0.322978302918983</v>
      </c>
      <c r="AH1137" s="17">
        <v>0.22395984978789901</v>
      </c>
      <c r="AI1137" s="17">
        <v>0.24881516100218301</v>
      </c>
      <c r="AJ1137" s="17">
        <v>0.27410614487581902</v>
      </c>
      <c r="AK1137" s="17">
        <v>0.26491700557947701</v>
      </c>
      <c r="AL1137" s="17">
        <v>0.20750663556465199</v>
      </c>
      <c r="AM1137" s="17">
        <v>0.245261261222574</v>
      </c>
      <c r="AN1137" s="17">
        <v>0.25644104076926899</v>
      </c>
      <c r="AO1137" s="17">
        <v>0.21020104116051</v>
      </c>
      <c r="AP1137" s="17">
        <v>0.274696725302296</v>
      </c>
      <c r="AQ1137" s="17">
        <v>0.26578506102426902</v>
      </c>
      <c r="AR1137" s="17">
        <v>0.15015656969540001</v>
      </c>
      <c r="AS1137" s="17">
        <v>0.38320767729392502</v>
      </c>
      <c r="AT1137" s="17">
        <v>0.17984693589654599</v>
      </c>
      <c r="AU1137" s="17">
        <v>0.24833804883428601</v>
      </c>
      <c r="AV1137" s="17"/>
      <c r="AW1137" s="17">
        <v>0.240475600924796</v>
      </c>
      <c r="AX1137" s="17">
        <v>0.254501095070372</v>
      </c>
      <c r="AY1137" s="17"/>
      <c r="AZ1137" s="17">
        <v>0.25609045961506899</v>
      </c>
      <c r="BA1137" s="17">
        <v>0.24430058411213801</v>
      </c>
      <c r="BB1137" s="17"/>
      <c r="BC1137" s="17">
        <v>0.244573318719919</v>
      </c>
      <c r="BD1137" s="17">
        <v>0.24718342032760701</v>
      </c>
      <c r="BE1137" s="17"/>
      <c r="BF1137" s="17">
        <v>0.23912188168180101</v>
      </c>
      <c r="BG1137" s="17">
        <v>0.24703685056799901</v>
      </c>
      <c r="BH1137" s="17"/>
      <c r="BI1137" s="17">
        <v>0.23023117298161999</v>
      </c>
      <c r="BJ1137" s="17">
        <v>0.27892830386088502</v>
      </c>
      <c r="BK1137" s="17">
        <v>0.246185498966873</v>
      </c>
      <c r="BL1137" s="17">
        <v>0.223992006809412</v>
      </c>
      <c r="BM1137" s="17">
        <v>0.24795746005111499</v>
      </c>
      <c r="BN1137" s="17"/>
      <c r="BO1137" s="17">
        <v>0.27502646546878101</v>
      </c>
      <c r="BP1137" s="17">
        <v>0.22248324143964399</v>
      </c>
      <c r="BQ1137" s="17">
        <v>0.26059204288506499</v>
      </c>
      <c r="BR1137" s="17">
        <v>0.224639180734718</v>
      </c>
      <c r="BS1137" s="17">
        <v>0.25554398952361801</v>
      </c>
      <c r="BT1137" s="17">
        <v>0.245056072873861</v>
      </c>
      <c r="BU1137" s="17"/>
      <c r="BV1137" s="17">
        <v>0.29200655359435002</v>
      </c>
      <c r="BW1137" s="17">
        <v>0.25467168834672299</v>
      </c>
      <c r="BX1137" s="17"/>
      <c r="BY1137" s="17">
        <v>0.32405406943535697</v>
      </c>
      <c r="BZ1137" s="17"/>
      <c r="CA1137" s="17">
        <v>0.26054485501447799</v>
      </c>
      <c r="CB1137" s="17"/>
      <c r="CC1137" s="17">
        <v>0.29347802990233302</v>
      </c>
    </row>
    <row r="1138" spans="2:81" x14ac:dyDescent="0.3">
      <c r="B1138" t="s">
        <v>451</v>
      </c>
      <c r="C1138" s="17">
        <v>0.21148094762884601</v>
      </c>
      <c r="D1138" s="17">
        <v>0.20774395452106501</v>
      </c>
      <c r="E1138" s="17">
        <v>0.21492845657937601</v>
      </c>
      <c r="F1138" s="17"/>
      <c r="G1138" s="17">
        <v>0.177543773622103</v>
      </c>
      <c r="H1138" s="17">
        <v>0.20800961077273</v>
      </c>
      <c r="I1138" s="17">
        <v>0.210613334197295</v>
      </c>
      <c r="J1138" s="17">
        <v>0.206467936052326</v>
      </c>
      <c r="K1138" s="17">
        <v>0.209224714373584</v>
      </c>
      <c r="L1138" s="17">
        <v>0.24323047193717001</v>
      </c>
      <c r="M1138" s="17"/>
      <c r="N1138" s="17">
        <v>0.25458735548730999</v>
      </c>
      <c r="O1138" s="17">
        <v>0.21362840015513301</v>
      </c>
      <c r="P1138" s="17">
        <v>0.202768429279612</v>
      </c>
      <c r="Q1138" s="17">
        <v>0.17026202675839999</v>
      </c>
      <c r="R1138" s="17"/>
      <c r="S1138" s="17">
        <v>0.19659203593786001</v>
      </c>
      <c r="T1138" s="17">
        <v>0.189605519232596</v>
      </c>
      <c r="U1138" s="17">
        <v>0.26305589034813098</v>
      </c>
      <c r="V1138" s="17">
        <v>0.27094932593626903</v>
      </c>
      <c r="W1138" s="17">
        <v>0.23730541783470499</v>
      </c>
      <c r="X1138" s="17">
        <v>0.23315710973749601</v>
      </c>
      <c r="Y1138" s="17">
        <v>0.16846895630229899</v>
      </c>
      <c r="Z1138" s="17">
        <v>0.173376664775136</v>
      </c>
      <c r="AA1138" s="17">
        <v>0.173502586596707</v>
      </c>
      <c r="AB1138" s="17">
        <v>0.24006980631434</v>
      </c>
      <c r="AC1138" s="17">
        <v>0.197670076218321</v>
      </c>
      <c r="AD1138" s="17">
        <v>0.17581690562254801</v>
      </c>
      <c r="AE1138" s="17"/>
      <c r="AF1138" s="17">
        <v>0.21181982815380501</v>
      </c>
      <c r="AG1138" s="17">
        <v>0.170184181466141</v>
      </c>
      <c r="AH1138" s="17">
        <v>0.18193712939790699</v>
      </c>
      <c r="AI1138" s="17">
        <v>0.17186683898341901</v>
      </c>
      <c r="AJ1138" s="17">
        <v>0.172076827303349</v>
      </c>
      <c r="AK1138" s="17">
        <v>0.20891644883845201</v>
      </c>
      <c r="AL1138" s="17">
        <v>0.21850984722955599</v>
      </c>
      <c r="AM1138" s="17">
        <v>0.241921547864277</v>
      </c>
      <c r="AN1138" s="17">
        <v>0.282757793359947</v>
      </c>
      <c r="AO1138" s="17">
        <v>0.24341681476822499</v>
      </c>
      <c r="AP1138" s="17">
        <v>0.20561485783754299</v>
      </c>
      <c r="AQ1138" s="17">
        <v>0.25816992455403998</v>
      </c>
      <c r="AR1138" s="17">
        <v>0.23181028586418501</v>
      </c>
      <c r="AS1138" s="17">
        <v>0.16650710339173799</v>
      </c>
      <c r="AT1138" s="17">
        <v>0.25238414400841502</v>
      </c>
      <c r="AU1138" s="17">
        <v>0.205398821012544</v>
      </c>
      <c r="AV1138" s="17"/>
      <c r="AW1138" s="17">
        <v>0.22706857545755599</v>
      </c>
      <c r="AX1138" s="17">
        <v>0.18912598175581299</v>
      </c>
      <c r="AY1138" s="17"/>
      <c r="AZ1138" s="17">
        <v>0.20146907936146</v>
      </c>
      <c r="BA1138" s="17">
        <v>0.213710797649938</v>
      </c>
      <c r="BB1138" s="17"/>
      <c r="BC1138" s="17">
        <v>0.20185903633774599</v>
      </c>
      <c r="BD1138" s="17">
        <v>0.218845812320971</v>
      </c>
      <c r="BE1138" s="17"/>
      <c r="BF1138" s="17">
        <v>0.199484732243635</v>
      </c>
      <c r="BG1138" s="17">
        <v>0.212444935733207</v>
      </c>
      <c r="BH1138" s="17"/>
      <c r="BI1138" s="17">
        <v>0.22683916100693599</v>
      </c>
      <c r="BJ1138" s="17">
        <v>0.221962965173192</v>
      </c>
      <c r="BK1138" s="17">
        <v>0.278574344077886</v>
      </c>
      <c r="BL1138" s="17">
        <v>0.19808682261358701</v>
      </c>
      <c r="BM1138" s="17">
        <v>0.105208524326059</v>
      </c>
      <c r="BN1138" s="17"/>
      <c r="BO1138" s="17">
        <v>0.23373785759684901</v>
      </c>
      <c r="BP1138" s="17">
        <v>0.21927073845330999</v>
      </c>
      <c r="BQ1138" s="17">
        <v>0.23266059410413101</v>
      </c>
      <c r="BR1138" s="17">
        <v>0.219898529686712</v>
      </c>
      <c r="BS1138" s="17">
        <v>0.15874065747359301</v>
      </c>
      <c r="BT1138" s="17">
        <v>0.21909621149283801</v>
      </c>
      <c r="BU1138" s="17"/>
      <c r="BV1138" s="17">
        <v>0.23531701366264399</v>
      </c>
      <c r="BW1138" s="17">
        <v>0.197194817571817</v>
      </c>
      <c r="BX1138" s="17"/>
      <c r="BY1138" s="17">
        <v>0.19639370682457599</v>
      </c>
      <c r="BZ1138" s="17"/>
      <c r="CA1138" s="17">
        <v>0.19503220089721801</v>
      </c>
      <c r="CB1138" s="17"/>
      <c r="CC1138" s="17">
        <v>0.21494118476799601</v>
      </c>
    </row>
    <row r="1139" spans="2:81" x14ac:dyDescent="0.3">
      <c r="B1139" t="s">
        <v>452</v>
      </c>
      <c r="C1139" s="17">
        <v>0.185242076059177</v>
      </c>
      <c r="D1139" s="17">
        <v>0.19058952174484101</v>
      </c>
      <c r="E1139" s="17">
        <v>0.180751382992068</v>
      </c>
      <c r="F1139" s="17"/>
      <c r="G1139" s="17">
        <v>8.06030118625949E-2</v>
      </c>
      <c r="H1139" s="17">
        <v>0.128858973649674</v>
      </c>
      <c r="I1139" s="17">
        <v>0.155916356862527</v>
      </c>
      <c r="J1139" s="17">
        <v>0.20935474568912901</v>
      </c>
      <c r="K1139" s="17">
        <v>0.28834636945326098</v>
      </c>
      <c r="L1139" s="17">
        <v>0.236064964570918</v>
      </c>
      <c r="M1139" s="17"/>
      <c r="N1139" s="17">
        <v>0.19641103071725299</v>
      </c>
      <c r="O1139" s="17">
        <v>0.16832392057186099</v>
      </c>
      <c r="P1139" s="17">
        <v>0.18248865134504599</v>
      </c>
      <c r="Q1139" s="17">
        <v>0.19467757092382701</v>
      </c>
      <c r="R1139" s="17"/>
      <c r="S1139" s="17">
        <v>0.148052268025824</v>
      </c>
      <c r="T1139" s="17">
        <v>0.27199220658317802</v>
      </c>
      <c r="U1139" s="17">
        <v>0.18255101652915501</v>
      </c>
      <c r="V1139" s="17">
        <v>0.206718722580361</v>
      </c>
      <c r="W1139" s="17">
        <v>0.159846450453872</v>
      </c>
      <c r="X1139" s="17">
        <v>0.18338465985022101</v>
      </c>
      <c r="Y1139" s="17">
        <v>0.20043491919695799</v>
      </c>
      <c r="Z1139" s="17">
        <v>9.9797026876875999E-2</v>
      </c>
      <c r="AA1139" s="17">
        <v>0.17915109487658401</v>
      </c>
      <c r="AB1139" s="17">
        <v>0.141790261537524</v>
      </c>
      <c r="AC1139" s="17">
        <v>0.216144906937009</v>
      </c>
      <c r="AD1139" s="17">
        <v>0.16450193564694399</v>
      </c>
      <c r="AE1139" s="17"/>
      <c r="AF1139" s="17">
        <v>0.104423181261926</v>
      </c>
      <c r="AG1139" s="17">
        <v>6.3731003862250002E-2</v>
      </c>
      <c r="AH1139" s="17">
        <v>0.17254243594917601</v>
      </c>
      <c r="AI1139" s="17">
        <v>0.24473129497540899</v>
      </c>
      <c r="AJ1139" s="17">
        <v>0.17745861453291401</v>
      </c>
      <c r="AK1139" s="17">
        <v>0.182997939231719</v>
      </c>
      <c r="AL1139" s="17">
        <v>0.20279011531392799</v>
      </c>
      <c r="AM1139" s="17">
        <v>0.155991924753938</v>
      </c>
      <c r="AN1139" s="17">
        <v>0.217085349024458</v>
      </c>
      <c r="AO1139" s="17">
        <v>0.16943590365087999</v>
      </c>
      <c r="AP1139" s="17">
        <v>0.18809164161748301</v>
      </c>
      <c r="AQ1139" s="17">
        <v>0.143301507279845</v>
      </c>
      <c r="AR1139" s="17">
        <v>0.26390434532927798</v>
      </c>
      <c r="AS1139" s="17">
        <v>0.135519477169015</v>
      </c>
      <c r="AT1139" s="17">
        <v>0.17823999847563801</v>
      </c>
      <c r="AU1139" s="17">
        <v>0.204819924504479</v>
      </c>
      <c r="AV1139" s="17"/>
      <c r="AW1139" s="17">
        <v>0.18633384072908199</v>
      </c>
      <c r="AX1139" s="17">
        <v>0.18394593347118199</v>
      </c>
      <c r="AY1139" s="17"/>
      <c r="AZ1139" s="17">
        <v>0.16802042276826501</v>
      </c>
      <c r="BA1139" s="17">
        <v>0.189077694240358</v>
      </c>
      <c r="BB1139" s="17"/>
      <c r="BC1139" s="17">
        <v>0.154506982318389</v>
      </c>
      <c r="BD1139" s="17">
        <v>0.20605999924320101</v>
      </c>
      <c r="BE1139" s="17"/>
      <c r="BF1139" s="17">
        <v>0.140498870405872</v>
      </c>
      <c r="BG1139" s="17">
        <v>0.18883753651197399</v>
      </c>
      <c r="BH1139" s="17"/>
      <c r="BI1139" s="17">
        <v>0.28451172773115102</v>
      </c>
      <c r="BJ1139" s="17">
        <v>0.114323226737336</v>
      </c>
      <c r="BK1139" s="17">
        <v>0.14988618420778099</v>
      </c>
      <c r="BL1139" s="17">
        <v>0.29658251034450001</v>
      </c>
      <c r="BM1139" s="17">
        <v>0.161243065578769</v>
      </c>
      <c r="BN1139" s="17"/>
      <c r="BO1139" s="17">
        <v>0.103913940222678</v>
      </c>
      <c r="BP1139" s="17">
        <v>0.26737488104997997</v>
      </c>
      <c r="BQ1139" s="17">
        <v>0.17175788970220299</v>
      </c>
      <c r="BR1139" s="17">
        <v>0.257818384715019</v>
      </c>
      <c r="BS1139" s="17">
        <v>9.2904314299179599E-2</v>
      </c>
      <c r="BT1139" s="17">
        <v>0.14943040441403799</v>
      </c>
      <c r="BU1139" s="17"/>
      <c r="BV1139" s="17">
        <v>0.105469414355607</v>
      </c>
      <c r="BW1139" s="17">
        <v>0.13074465369851401</v>
      </c>
      <c r="BX1139" s="17"/>
      <c r="BY1139" s="17">
        <v>0.13012232703728099</v>
      </c>
      <c r="BZ1139" s="17"/>
      <c r="CA1139" s="17">
        <v>0.114268569821723</v>
      </c>
      <c r="CB1139" s="17"/>
      <c r="CC1139" s="17">
        <v>0.110454465658763</v>
      </c>
    </row>
    <row r="1140" spans="2:81" x14ac:dyDescent="0.3">
      <c r="B1140" t="s">
        <v>92</v>
      </c>
      <c r="C1140" s="17">
        <v>7.5498189668105994E-2</v>
      </c>
      <c r="D1140" s="17">
        <v>6.1764787262480698E-2</v>
      </c>
      <c r="E1140" s="17">
        <v>8.92054707938921E-2</v>
      </c>
      <c r="F1140" s="17"/>
      <c r="G1140" s="17">
        <v>9.2455830232624603E-2</v>
      </c>
      <c r="H1140" s="17">
        <v>7.5173794731484306E-2</v>
      </c>
      <c r="I1140" s="17">
        <v>5.9830180043683602E-2</v>
      </c>
      <c r="J1140" s="17">
        <v>9.7983377524946194E-2</v>
      </c>
      <c r="K1140" s="17">
        <v>6.8282245828096305E-2</v>
      </c>
      <c r="L1140" s="17">
        <v>6.3754455418694705E-2</v>
      </c>
      <c r="M1140" s="17"/>
      <c r="N1140" s="17">
        <v>5.8562132837089199E-2</v>
      </c>
      <c r="O1140" s="17">
        <v>8.6790026541827797E-2</v>
      </c>
      <c r="P1140" s="17">
        <v>7.8613131301809303E-2</v>
      </c>
      <c r="Q1140" s="17">
        <v>7.9904703463913804E-2</v>
      </c>
      <c r="R1140" s="17"/>
      <c r="S1140" s="17">
        <v>6.5240818750144605E-2</v>
      </c>
      <c r="T1140" s="17">
        <v>6.9146733497313401E-2</v>
      </c>
      <c r="U1140" s="17">
        <v>8.1439646368675497E-2</v>
      </c>
      <c r="V1140" s="17">
        <v>5.3658905201399501E-2</v>
      </c>
      <c r="W1140" s="17">
        <v>7.8618918113637401E-2</v>
      </c>
      <c r="X1140" s="17">
        <v>8.46031827829304E-2</v>
      </c>
      <c r="Y1140" s="17">
        <v>6.2101984562524103E-2</v>
      </c>
      <c r="Z1140" s="17">
        <v>8.9733217333982596E-2</v>
      </c>
      <c r="AA1140" s="17">
        <v>0.100586334647398</v>
      </c>
      <c r="AB1140" s="17">
        <v>6.6092205778380098E-2</v>
      </c>
      <c r="AC1140" s="17">
        <v>8.2964567446612694E-2</v>
      </c>
      <c r="AD1140" s="17">
        <v>0.10684006683311</v>
      </c>
      <c r="AE1140" s="17"/>
      <c r="AF1140" s="17">
        <v>0</v>
      </c>
      <c r="AG1140" s="17">
        <v>0.110868254492745</v>
      </c>
      <c r="AH1140" s="17">
        <v>9.2863957737888803E-2</v>
      </c>
      <c r="AI1140" s="17">
        <v>0.11281097129408101</v>
      </c>
      <c r="AJ1140" s="17">
        <v>7.1661173507522297E-2</v>
      </c>
      <c r="AK1140" s="17">
        <v>6.3957439939904104E-2</v>
      </c>
      <c r="AL1140" s="17">
        <v>6.1806802777687998E-2</v>
      </c>
      <c r="AM1140" s="17">
        <v>0.113958929919766</v>
      </c>
      <c r="AN1140" s="17">
        <v>4.3502449244472503E-2</v>
      </c>
      <c r="AO1140" s="17">
        <v>1.67135056352141E-2</v>
      </c>
      <c r="AP1140" s="17">
        <v>6.7787958600060594E-2</v>
      </c>
      <c r="AQ1140" s="17">
        <v>4.9635276748743802E-2</v>
      </c>
      <c r="AR1140" s="17">
        <v>7.7438805618709097E-2</v>
      </c>
      <c r="AS1140" s="17">
        <v>6.2974314597400702E-2</v>
      </c>
      <c r="AT1140" s="17">
        <v>9.2710726498332396E-2</v>
      </c>
      <c r="AU1140" s="17">
        <v>3.5146090111985301E-2</v>
      </c>
      <c r="AV1140" s="17"/>
      <c r="AW1140" s="17">
        <v>6.2762662964251301E-2</v>
      </c>
      <c r="AX1140" s="17">
        <v>9.4560402448987904E-2</v>
      </c>
      <c r="AY1140" s="17"/>
      <c r="AZ1140" s="17">
        <v>6.11889268239834E-2</v>
      </c>
      <c r="BA1140" s="17">
        <v>7.8685158294003105E-2</v>
      </c>
      <c r="BB1140" s="17"/>
      <c r="BC1140" s="17">
        <v>6.7428288574208198E-2</v>
      </c>
      <c r="BD1140" s="17">
        <v>8.0852592023107794E-2</v>
      </c>
      <c r="BE1140" s="17"/>
      <c r="BF1140" s="17">
        <v>6.8562074828149397E-2</v>
      </c>
      <c r="BG1140" s="17">
        <v>7.6055559803727399E-2</v>
      </c>
      <c r="BH1140" s="17"/>
      <c r="BI1140" s="17">
        <v>6.8415097932281094E-2</v>
      </c>
      <c r="BJ1140" s="17">
        <v>5.2473855736373302E-2</v>
      </c>
      <c r="BK1140" s="17">
        <v>6.9727357912637594E-2</v>
      </c>
      <c r="BL1140" s="17">
        <v>7.5665198678422904E-2</v>
      </c>
      <c r="BM1140" s="17">
        <v>0.10925884003191701</v>
      </c>
      <c r="BN1140" s="17"/>
      <c r="BO1140" s="17">
        <v>4.7787360787353399E-2</v>
      </c>
      <c r="BP1140" s="17">
        <v>5.7234707082038899E-2</v>
      </c>
      <c r="BQ1140" s="17">
        <v>6.5892343381417501E-2</v>
      </c>
      <c r="BR1140" s="17">
        <v>5.9806261769002202E-2</v>
      </c>
      <c r="BS1140" s="17">
        <v>0.121779881992334</v>
      </c>
      <c r="BT1140" s="17">
        <v>0.153632572716944</v>
      </c>
      <c r="BU1140" s="17"/>
      <c r="BV1140" s="17">
        <v>5.02702596562693E-2</v>
      </c>
      <c r="BW1140" s="17">
        <v>5.6560930379612802E-2</v>
      </c>
      <c r="BX1140" s="17"/>
      <c r="BY1140" s="17">
        <v>5.2380292806303103E-2</v>
      </c>
      <c r="BZ1140" s="17"/>
      <c r="CA1140" s="17">
        <v>4.0727256176595499E-2</v>
      </c>
      <c r="CB1140" s="17"/>
      <c r="CC1140" s="17">
        <v>3.09358840160887E-2</v>
      </c>
    </row>
    <row r="1141" spans="2:81" x14ac:dyDescent="0.3">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c r="CB1141" s="17"/>
      <c r="CC1141" s="17"/>
    </row>
    <row r="1142" spans="2:81" x14ac:dyDescent="0.3">
      <c r="B1142" s="6" t="s">
        <v>177</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c r="CB1142" s="17"/>
      <c r="CC1142" s="17"/>
    </row>
    <row r="1143" spans="2:81" x14ac:dyDescent="0.3">
      <c r="B1143" s="24" t="s">
        <v>94</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c r="BP1143" s="17"/>
      <c r="BQ1143" s="17"/>
      <c r="BR1143" s="17"/>
      <c r="BS1143" s="17"/>
      <c r="BT1143" s="17"/>
      <c r="BU1143" s="17"/>
      <c r="BV1143" s="17"/>
      <c r="BW1143" s="17"/>
      <c r="BX1143" s="17"/>
      <c r="BY1143" s="17"/>
      <c r="BZ1143" s="17"/>
      <c r="CA1143" s="17"/>
      <c r="CB1143" s="17"/>
      <c r="CC1143" s="17"/>
    </row>
    <row r="1144" spans="2:81" x14ac:dyDescent="0.3">
      <c r="B1144" t="s">
        <v>454</v>
      </c>
      <c r="C1144" s="17">
        <v>0.15766418133939999</v>
      </c>
      <c r="D1144" s="17">
        <v>0.158471403651821</v>
      </c>
      <c r="E1144" s="17">
        <v>0.15560816454953399</v>
      </c>
      <c r="F1144" s="17"/>
      <c r="G1144" s="17">
        <v>0.230507792696312</v>
      </c>
      <c r="H1144" s="17">
        <v>0.20472738468753901</v>
      </c>
      <c r="I1144" s="17">
        <v>0.15623926467981999</v>
      </c>
      <c r="J1144" s="17">
        <v>0.15833448378908299</v>
      </c>
      <c r="K1144" s="17">
        <v>0.138124059922933</v>
      </c>
      <c r="L1144" s="17">
        <v>8.4500070529667903E-2</v>
      </c>
      <c r="M1144" s="17"/>
      <c r="N1144" s="17">
        <v>0.167938489421086</v>
      </c>
      <c r="O1144" s="17">
        <v>0.154975480243804</v>
      </c>
      <c r="P1144" s="17">
        <v>0.13876009419354701</v>
      </c>
      <c r="Q1144" s="17">
        <v>0.16726452336087499</v>
      </c>
      <c r="R1144" s="17"/>
      <c r="S1144" s="17">
        <v>0.20586977728170899</v>
      </c>
      <c r="T1144" s="17">
        <v>0.12720133680936599</v>
      </c>
      <c r="U1144" s="17">
        <v>0.13710597445762299</v>
      </c>
      <c r="V1144" s="17">
        <v>0.107452506236571</v>
      </c>
      <c r="W1144" s="17">
        <v>0.13185387130520199</v>
      </c>
      <c r="X1144" s="17">
        <v>0.153451180103539</v>
      </c>
      <c r="Y1144" s="17">
        <v>0.170210902380036</v>
      </c>
      <c r="Z1144" s="17">
        <v>0.208804288371395</v>
      </c>
      <c r="AA1144" s="17">
        <v>0.17495398513122901</v>
      </c>
      <c r="AB1144" s="17">
        <v>0.165839490461786</v>
      </c>
      <c r="AC1144" s="17">
        <v>0.20348818507435301</v>
      </c>
      <c r="AD1144" s="17">
        <v>7.7421750329968703E-2</v>
      </c>
      <c r="AE1144" s="17"/>
      <c r="AF1144" s="17">
        <v>0.121472445061673</v>
      </c>
      <c r="AG1144" s="17">
        <v>0.24461541541786699</v>
      </c>
      <c r="AH1144" s="17">
        <v>0.202585579990019</v>
      </c>
      <c r="AI1144" s="17">
        <v>0.122765634810308</v>
      </c>
      <c r="AJ1144" s="17">
        <v>0.13835974009561799</v>
      </c>
      <c r="AK1144" s="17">
        <v>0.14162553151840901</v>
      </c>
      <c r="AL1144" s="17">
        <v>0.199567941564083</v>
      </c>
      <c r="AM1144" s="17">
        <v>0.128173955120269</v>
      </c>
      <c r="AN1144" s="17">
        <v>0.12718958892506799</v>
      </c>
      <c r="AO1144" s="17">
        <v>0.21513192891705399</v>
      </c>
      <c r="AP1144" s="17">
        <v>0.16634281410110999</v>
      </c>
      <c r="AQ1144" s="17">
        <v>0.14640976348845799</v>
      </c>
      <c r="AR1144" s="17">
        <v>0.132110492386355</v>
      </c>
      <c r="AS1144" s="17">
        <v>0.16090198708217199</v>
      </c>
      <c r="AT1144" s="17">
        <v>0.130590270416127</v>
      </c>
      <c r="AU1144" s="17">
        <v>0.162862508715091</v>
      </c>
      <c r="AV1144" s="17"/>
      <c r="AW1144" s="17">
        <v>0.16043379198461999</v>
      </c>
      <c r="AX1144" s="17">
        <v>0.153379604677951</v>
      </c>
      <c r="AY1144" s="17"/>
      <c r="AZ1144" s="17">
        <v>0.170998196752425</v>
      </c>
      <c r="BA1144" s="17">
        <v>0.15469442047600299</v>
      </c>
      <c r="BB1144" s="17"/>
      <c r="BC1144" s="17">
        <v>0.191220700660825</v>
      </c>
      <c r="BD1144" s="17">
        <v>0.131047078156868</v>
      </c>
      <c r="BE1144" s="17"/>
      <c r="BF1144" s="17">
        <v>0.19543744628757201</v>
      </c>
      <c r="BG1144" s="17">
        <v>0.15462880919046401</v>
      </c>
      <c r="BH1144" s="17"/>
      <c r="BI1144" s="17">
        <v>0.121997228621399</v>
      </c>
      <c r="BJ1144" s="17">
        <v>0.18111559920971201</v>
      </c>
      <c r="BK1144" s="17">
        <v>0.145330887059131</v>
      </c>
      <c r="BL1144" s="17">
        <v>9.9552679275035597E-2</v>
      </c>
      <c r="BM1144" s="17">
        <v>0.21770456379063599</v>
      </c>
      <c r="BN1144" s="17"/>
      <c r="BO1144" s="17">
        <v>0.184535022845742</v>
      </c>
      <c r="BP1144" s="17">
        <v>0.13460713911054001</v>
      </c>
      <c r="BQ1144" s="17">
        <v>0.13848343916130901</v>
      </c>
      <c r="BR1144" s="17">
        <v>0.12648150131456401</v>
      </c>
      <c r="BS1144" s="17">
        <v>0.238316461041547</v>
      </c>
      <c r="BT1144" s="17">
        <v>0.119521731876033</v>
      </c>
      <c r="BU1144" s="17"/>
      <c r="BV1144" s="17">
        <v>0.178084641252297</v>
      </c>
      <c r="BW1144" s="17">
        <v>0.18673720632924101</v>
      </c>
      <c r="BX1144" s="17"/>
      <c r="BY1144" s="17">
        <v>0.188707062056962</v>
      </c>
      <c r="BZ1144" s="17"/>
      <c r="CA1144" s="17">
        <v>0.167716308376263</v>
      </c>
      <c r="CB1144" s="17"/>
      <c r="CC1144" s="17">
        <v>0.15079347396769399</v>
      </c>
    </row>
    <row r="1145" spans="2:81" x14ac:dyDescent="0.3">
      <c r="B1145" t="s">
        <v>455</v>
      </c>
      <c r="C1145" s="17">
        <v>0.147056025898681</v>
      </c>
      <c r="D1145" s="17">
        <v>0.14166197768547001</v>
      </c>
      <c r="E1145" s="17">
        <v>0.15290287522156801</v>
      </c>
      <c r="F1145" s="17"/>
      <c r="G1145" s="17">
        <v>0.13852407457174201</v>
      </c>
      <c r="H1145" s="17">
        <v>0.19142203829276799</v>
      </c>
      <c r="I1145" s="17">
        <v>0.14040243994347801</v>
      </c>
      <c r="J1145" s="17">
        <v>0.119570542347189</v>
      </c>
      <c r="K1145" s="17">
        <v>0.103952563393874</v>
      </c>
      <c r="L1145" s="17">
        <v>0.173231653694638</v>
      </c>
      <c r="M1145" s="17"/>
      <c r="N1145" s="17">
        <v>0.16298015937174601</v>
      </c>
      <c r="O1145" s="17">
        <v>0.12237319934032199</v>
      </c>
      <c r="P1145" s="17">
        <v>0.13632780602910399</v>
      </c>
      <c r="Q1145" s="17">
        <v>0.16614617573604001</v>
      </c>
      <c r="R1145" s="17"/>
      <c r="S1145" s="17">
        <v>0.13018598992510499</v>
      </c>
      <c r="T1145" s="17">
        <v>0.16473672141411599</v>
      </c>
      <c r="U1145" s="17">
        <v>0.10515308224844799</v>
      </c>
      <c r="V1145" s="17">
        <v>0.18729908830954101</v>
      </c>
      <c r="W1145" s="17">
        <v>0.14756723317114701</v>
      </c>
      <c r="X1145" s="17">
        <v>0.14273498585220201</v>
      </c>
      <c r="Y1145" s="17">
        <v>0.17261525832289701</v>
      </c>
      <c r="Z1145" s="17">
        <v>0.15564254868067701</v>
      </c>
      <c r="AA1145" s="17">
        <v>0.118311485749113</v>
      </c>
      <c r="AB1145" s="17">
        <v>0.179470062534101</v>
      </c>
      <c r="AC1145" s="17">
        <v>0.102833411735338</v>
      </c>
      <c r="AD1145" s="17">
        <v>0.15379880935028201</v>
      </c>
      <c r="AE1145" s="17"/>
      <c r="AF1145" s="17">
        <v>0.29493846240232102</v>
      </c>
      <c r="AG1145" s="17">
        <v>0.16338990275414</v>
      </c>
      <c r="AH1145" s="17">
        <v>0.14552148145574501</v>
      </c>
      <c r="AI1145" s="17">
        <v>0.178839176308351</v>
      </c>
      <c r="AJ1145" s="17">
        <v>0.122338734589598</v>
      </c>
      <c r="AK1145" s="17">
        <v>0.123725731044452</v>
      </c>
      <c r="AL1145" s="17">
        <v>0.13760853515904201</v>
      </c>
      <c r="AM1145" s="17">
        <v>0.194185197443524</v>
      </c>
      <c r="AN1145" s="17">
        <v>0.18495697092625399</v>
      </c>
      <c r="AO1145" s="17">
        <v>0.14815872571802199</v>
      </c>
      <c r="AP1145" s="17">
        <v>0.14237800769157599</v>
      </c>
      <c r="AQ1145" s="17">
        <v>0.101290086041754</v>
      </c>
      <c r="AR1145" s="17">
        <v>0.156122605853909</v>
      </c>
      <c r="AS1145" s="17">
        <v>0.204451514821682</v>
      </c>
      <c r="AT1145" s="17">
        <v>0.18281784812924401</v>
      </c>
      <c r="AU1145" s="17">
        <v>0.174487658550772</v>
      </c>
      <c r="AV1145" s="17"/>
      <c r="AW1145" s="17">
        <v>0.16120455731381</v>
      </c>
      <c r="AX1145" s="17">
        <v>0.127557608225597</v>
      </c>
      <c r="AY1145" s="17"/>
      <c r="AZ1145" s="17">
        <v>0.17507782748211501</v>
      </c>
      <c r="BA1145" s="17">
        <v>0.14081499144006801</v>
      </c>
      <c r="BB1145" s="17"/>
      <c r="BC1145" s="17">
        <v>0.16783550339287701</v>
      </c>
      <c r="BD1145" s="17">
        <v>0.135625289335532</v>
      </c>
      <c r="BE1145" s="17"/>
      <c r="BF1145" s="17">
        <v>0.21415561055402901</v>
      </c>
      <c r="BG1145" s="17">
        <v>0.141664058570798</v>
      </c>
      <c r="BH1145" s="17"/>
      <c r="BI1145" s="17">
        <v>0.14007608380161499</v>
      </c>
      <c r="BJ1145" s="17">
        <v>0.165392199731412</v>
      </c>
      <c r="BK1145" s="17">
        <v>0.176289543747394</v>
      </c>
      <c r="BL1145" s="17">
        <v>0.12109644067858399</v>
      </c>
      <c r="BM1145" s="17">
        <v>0.16016497670515201</v>
      </c>
      <c r="BN1145" s="17"/>
      <c r="BO1145" s="17">
        <v>0.161826568597989</v>
      </c>
      <c r="BP1145" s="17">
        <v>0.13187769433893301</v>
      </c>
      <c r="BQ1145" s="17">
        <v>0.201875630616452</v>
      </c>
      <c r="BR1145" s="17">
        <v>0.14741369708930299</v>
      </c>
      <c r="BS1145" s="17">
        <v>0.15138510262315599</v>
      </c>
      <c r="BT1145" s="17">
        <v>0.12864323073370301</v>
      </c>
      <c r="BU1145" s="17"/>
      <c r="BV1145" s="17">
        <v>0.17179521309010401</v>
      </c>
      <c r="BW1145" s="17">
        <v>0.15351634200280401</v>
      </c>
      <c r="BX1145" s="17"/>
      <c r="BY1145" s="17">
        <v>0.14347338551439101</v>
      </c>
      <c r="BZ1145" s="17"/>
      <c r="CA1145" s="17">
        <v>0.18112800219325501</v>
      </c>
      <c r="CB1145" s="17"/>
      <c r="CC1145" s="17">
        <v>0.15692238740540199</v>
      </c>
    </row>
    <row r="1146" spans="2:81" x14ac:dyDescent="0.3">
      <c r="B1146" t="s">
        <v>456</v>
      </c>
      <c r="C1146" s="17">
        <v>0.32720175661315198</v>
      </c>
      <c r="D1146" s="17">
        <v>0.328893293110881</v>
      </c>
      <c r="E1146" s="17">
        <v>0.325805194597382</v>
      </c>
      <c r="F1146" s="17"/>
      <c r="G1146" s="17">
        <v>0.195342804552979</v>
      </c>
      <c r="H1146" s="17">
        <v>0.241497179416609</v>
      </c>
      <c r="I1146" s="17">
        <v>0.33546279897177</v>
      </c>
      <c r="J1146" s="17">
        <v>0.34140061701554503</v>
      </c>
      <c r="K1146" s="17">
        <v>0.412564414928902</v>
      </c>
      <c r="L1146" s="17">
        <v>0.40948247778138602</v>
      </c>
      <c r="M1146" s="17"/>
      <c r="N1146" s="17">
        <v>0.33296904318623699</v>
      </c>
      <c r="O1146" s="17">
        <v>0.35328602852233199</v>
      </c>
      <c r="P1146" s="17">
        <v>0.30690619682068598</v>
      </c>
      <c r="Q1146" s="17">
        <v>0.31226564079643898</v>
      </c>
      <c r="R1146" s="17"/>
      <c r="S1146" s="17">
        <v>0.28703526397721701</v>
      </c>
      <c r="T1146" s="17">
        <v>0.37941110144014401</v>
      </c>
      <c r="U1146" s="17">
        <v>0.398681034506845</v>
      </c>
      <c r="V1146" s="17">
        <v>0.38066275420208301</v>
      </c>
      <c r="W1146" s="17">
        <v>0.36303942106633402</v>
      </c>
      <c r="X1146" s="17">
        <v>0.35759929521463502</v>
      </c>
      <c r="Y1146" s="17">
        <v>0.28935268249500801</v>
      </c>
      <c r="Z1146" s="17">
        <v>0.24767459594826599</v>
      </c>
      <c r="AA1146" s="17">
        <v>0.29872935769660702</v>
      </c>
      <c r="AB1146" s="17">
        <v>0.26685444302828598</v>
      </c>
      <c r="AC1146" s="17">
        <v>0.28116244868547202</v>
      </c>
      <c r="AD1146" s="17">
        <v>0.331048710655929</v>
      </c>
      <c r="AE1146" s="17"/>
      <c r="AF1146" s="17">
        <v>0.28369801821690799</v>
      </c>
      <c r="AG1146" s="17">
        <v>0.21553868047562</v>
      </c>
      <c r="AH1146" s="17">
        <v>0.25215383437431399</v>
      </c>
      <c r="AI1146" s="17">
        <v>0.37743034496778</v>
      </c>
      <c r="AJ1146" s="17">
        <v>0.35163183934344</v>
      </c>
      <c r="AK1146" s="17">
        <v>0.33475749258858001</v>
      </c>
      <c r="AL1146" s="17">
        <v>0.36271199687163003</v>
      </c>
      <c r="AM1146" s="17">
        <v>0.31493264253921899</v>
      </c>
      <c r="AN1146" s="17">
        <v>0.35144831425845302</v>
      </c>
      <c r="AO1146" s="17">
        <v>0.30262057208483201</v>
      </c>
      <c r="AP1146" s="17">
        <v>0.301124923214798</v>
      </c>
      <c r="AQ1146" s="17">
        <v>0.33481995610401599</v>
      </c>
      <c r="AR1146" s="17">
        <v>0.34998739161416498</v>
      </c>
      <c r="AS1146" s="17">
        <v>0.31578182182727998</v>
      </c>
      <c r="AT1146" s="17">
        <v>0.35153728728480199</v>
      </c>
      <c r="AU1146" s="17">
        <v>0.33566580223414899</v>
      </c>
      <c r="AV1146" s="17"/>
      <c r="AW1146" s="17">
        <v>0.33970828482293802</v>
      </c>
      <c r="AX1146" s="17">
        <v>0.31033946731982398</v>
      </c>
      <c r="AY1146" s="17"/>
      <c r="AZ1146" s="17">
        <v>0.31261641380098898</v>
      </c>
      <c r="BA1146" s="17">
        <v>0.33045021395485302</v>
      </c>
      <c r="BB1146" s="17"/>
      <c r="BC1146" s="17">
        <v>0.29794594845323003</v>
      </c>
      <c r="BD1146" s="17">
        <v>0.34917296167684803</v>
      </c>
      <c r="BE1146" s="17"/>
      <c r="BF1146" s="17">
        <v>0.28592049272022702</v>
      </c>
      <c r="BG1146" s="17">
        <v>0.33051902343839001</v>
      </c>
      <c r="BH1146" s="17"/>
      <c r="BI1146" s="17">
        <v>0.41143543549896899</v>
      </c>
      <c r="BJ1146" s="17">
        <v>0.29427481500991898</v>
      </c>
      <c r="BK1146" s="17">
        <v>0.33829229706609698</v>
      </c>
      <c r="BL1146" s="17">
        <v>0.39198779555221003</v>
      </c>
      <c r="BM1146" s="17">
        <v>0.232260301550819</v>
      </c>
      <c r="BN1146" s="17"/>
      <c r="BO1146" s="17">
        <v>0.28922745760015001</v>
      </c>
      <c r="BP1146" s="17">
        <v>0.42378979445426401</v>
      </c>
      <c r="BQ1146" s="17">
        <v>0.31501662469984298</v>
      </c>
      <c r="BR1146" s="17">
        <v>0.34839664708435603</v>
      </c>
      <c r="BS1146" s="17">
        <v>0.204103418691192</v>
      </c>
      <c r="BT1146" s="17">
        <v>0.32558404447408201</v>
      </c>
      <c r="BU1146" s="17"/>
      <c r="BV1146" s="17">
        <v>0.29980031134315399</v>
      </c>
      <c r="BW1146" s="17">
        <v>0.28402651399015499</v>
      </c>
      <c r="BX1146" s="17"/>
      <c r="BY1146" s="17">
        <v>0.280992547737271</v>
      </c>
      <c r="BZ1146" s="17"/>
      <c r="CA1146" s="17">
        <v>0.26745776468883797</v>
      </c>
      <c r="CB1146" s="17"/>
      <c r="CC1146" s="17">
        <v>0.30086771724773897</v>
      </c>
    </row>
    <row r="1147" spans="2:81" x14ac:dyDescent="0.3">
      <c r="B1147" t="s">
        <v>457</v>
      </c>
      <c r="C1147" s="17">
        <v>6.7728978234698395E-2</v>
      </c>
      <c r="D1147" s="17">
        <v>8.3375693198983095E-2</v>
      </c>
      <c r="E1147" s="17">
        <v>5.2718427712435102E-2</v>
      </c>
      <c r="F1147" s="17"/>
      <c r="G1147" s="17">
        <v>8.8858388580098799E-2</v>
      </c>
      <c r="H1147" s="17">
        <v>7.0618841286896994E-2</v>
      </c>
      <c r="I1147" s="17">
        <v>6.6826850071213806E-2</v>
      </c>
      <c r="J1147" s="17">
        <v>7.0142647206134195E-2</v>
      </c>
      <c r="K1147" s="17">
        <v>6.4013031271376003E-2</v>
      </c>
      <c r="L1147" s="17">
        <v>5.2541243269715203E-2</v>
      </c>
      <c r="M1147" s="17"/>
      <c r="N1147" s="17">
        <v>7.7311288165856404E-2</v>
      </c>
      <c r="O1147" s="17">
        <v>5.2166720885300999E-2</v>
      </c>
      <c r="P1147" s="17">
        <v>8.8282160369885496E-2</v>
      </c>
      <c r="Q1147" s="17">
        <v>5.4218868826980397E-2</v>
      </c>
      <c r="R1147" s="17"/>
      <c r="S1147" s="17">
        <v>8.4667806145718699E-2</v>
      </c>
      <c r="T1147" s="17">
        <v>5.8906036570322499E-2</v>
      </c>
      <c r="U1147" s="17">
        <v>7.6994894396459498E-2</v>
      </c>
      <c r="V1147" s="17">
        <v>9.3580233777052796E-2</v>
      </c>
      <c r="W1147" s="17">
        <v>6.4048250640048293E-2</v>
      </c>
      <c r="X1147" s="17">
        <v>6.5234148260927494E-2</v>
      </c>
      <c r="Y1147" s="17">
        <v>5.4421120872213999E-2</v>
      </c>
      <c r="Z1147" s="17">
        <v>2.3485336643274499E-2</v>
      </c>
      <c r="AA1147" s="17">
        <v>7.2826314038661605E-2</v>
      </c>
      <c r="AB1147" s="17">
        <v>5.0620467334534798E-2</v>
      </c>
      <c r="AC1147" s="17">
        <v>5.8586249062322203E-2</v>
      </c>
      <c r="AD1147" s="17">
        <v>8.2826854387972396E-2</v>
      </c>
      <c r="AE1147" s="17"/>
      <c r="AF1147" s="17">
        <v>0</v>
      </c>
      <c r="AG1147" s="17">
        <v>6.4964601783671805E-2</v>
      </c>
      <c r="AH1147" s="17">
        <v>6.6565291953824907E-2</v>
      </c>
      <c r="AI1147" s="17">
        <v>6.6267512917453794E-2</v>
      </c>
      <c r="AJ1147" s="17">
        <v>3.7949177987206199E-2</v>
      </c>
      <c r="AK1147" s="17">
        <v>6.1539574266060902E-2</v>
      </c>
      <c r="AL1147" s="17">
        <v>6.8199108021286897E-2</v>
      </c>
      <c r="AM1147" s="17">
        <v>9.1213671411851896E-2</v>
      </c>
      <c r="AN1147" s="17">
        <v>4.7131003277823699E-2</v>
      </c>
      <c r="AO1147" s="17">
        <v>7.6702913666292699E-2</v>
      </c>
      <c r="AP1147" s="17">
        <v>7.3171292924260403E-2</v>
      </c>
      <c r="AQ1147" s="17">
        <v>0.115371258230339</v>
      </c>
      <c r="AR1147" s="17">
        <v>6.8232162323044895E-2</v>
      </c>
      <c r="AS1147" s="17">
        <v>4.8260803207017901E-2</v>
      </c>
      <c r="AT1147" s="17">
        <v>7.8183313915716507E-2</v>
      </c>
      <c r="AU1147" s="17">
        <v>0.100488160538085</v>
      </c>
      <c r="AV1147" s="17"/>
      <c r="AW1147" s="17">
        <v>6.06189987746217E-2</v>
      </c>
      <c r="AX1147" s="17">
        <v>7.7501288960993203E-2</v>
      </c>
      <c r="AY1147" s="17"/>
      <c r="AZ1147" s="17">
        <v>4.9023566891172501E-2</v>
      </c>
      <c r="BA1147" s="17">
        <v>7.18950600053469E-2</v>
      </c>
      <c r="BB1147" s="17"/>
      <c r="BC1147" s="17">
        <v>5.3673659605990499E-2</v>
      </c>
      <c r="BD1147" s="17">
        <v>7.8666743577792603E-2</v>
      </c>
      <c r="BE1147" s="17"/>
      <c r="BF1147" s="17">
        <v>4.2034984585910297E-2</v>
      </c>
      <c r="BG1147" s="17">
        <v>6.9793688098234996E-2</v>
      </c>
      <c r="BH1147" s="17"/>
      <c r="BI1147" s="17">
        <v>8.1877825680471E-2</v>
      </c>
      <c r="BJ1147" s="17">
        <v>5.5675793446141097E-2</v>
      </c>
      <c r="BK1147" s="17">
        <v>9.76073368030905E-2</v>
      </c>
      <c r="BL1147" s="17">
        <v>7.3882435785512998E-2</v>
      </c>
      <c r="BM1147" s="17">
        <v>5.6860710237198298E-2</v>
      </c>
      <c r="BN1147" s="17"/>
      <c r="BO1147" s="17">
        <v>6.5656477103978705E-2</v>
      </c>
      <c r="BP1147" s="17">
        <v>9.5863564070505405E-2</v>
      </c>
      <c r="BQ1147" s="17">
        <v>5.6891356603555598E-2</v>
      </c>
      <c r="BR1147" s="17">
        <v>6.1443704248712198E-2</v>
      </c>
      <c r="BS1147" s="17">
        <v>7.9428892106877994E-2</v>
      </c>
      <c r="BT1147" s="17">
        <v>5.6282402515983897E-2</v>
      </c>
      <c r="BU1147" s="17"/>
      <c r="BV1147" s="17">
        <v>6.3174926598360798E-2</v>
      </c>
      <c r="BW1147" s="17">
        <v>4.1766930007217803E-2</v>
      </c>
      <c r="BX1147" s="17"/>
      <c r="BY1147" s="17">
        <v>9.5167079734526594E-2</v>
      </c>
      <c r="BZ1147" s="17"/>
      <c r="CA1147" s="17">
        <v>7.2708136877266794E-2</v>
      </c>
      <c r="CB1147" s="17"/>
      <c r="CC1147" s="17">
        <v>6.7887955443580103E-2</v>
      </c>
    </row>
    <row r="1148" spans="2:81" x14ac:dyDescent="0.3">
      <c r="B1148" t="s">
        <v>458</v>
      </c>
      <c r="C1148" s="17">
        <v>0.141762777935069</v>
      </c>
      <c r="D1148" s="17">
        <v>0.14586237802002999</v>
      </c>
      <c r="E1148" s="17">
        <v>0.137299965901682</v>
      </c>
      <c r="F1148" s="17"/>
      <c r="G1148" s="17">
        <v>0.19699609324700901</v>
      </c>
      <c r="H1148" s="17">
        <v>0.15375691935793601</v>
      </c>
      <c r="I1148" s="17">
        <v>0.16160224568245901</v>
      </c>
      <c r="J1148" s="17">
        <v>0.11786033848548801</v>
      </c>
      <c r="K1148" s="17">
        <v>0.106516406686326</v>
      </c>
      <c r="L1148" s="17">
        <v>0.122047055119097</v>
      </c>
      <c r="M1148" s="17"/>
      <c r="N1148" s="17">
        <v>0.131745920793986</v>
      </c>
      <c r="O1148" s="17">
        <v>0.145002378704288</v>
      </c>
      <c r="P1148" s="17">
        <v>0.14015909163058701</v>
      </c>
      <c r="Q1148" s="17">
        <v>0.14762532006107101</v>
      </c>
      <c r="R1148" s="17"/>
      <c r="S1148" s="17">
        <v>0.146554027670348</v>
      </c>
      <c r="T1148" s="17">
        <v>0.14151106264400601</v>
      </c>
      <c r="U1148" s="17">
        <v>0.11941362357186699</v>
      </c>
      <c r="V1148" s="17">
        <v>0.114279728106896</v>
      </c>
      <c r="W1148" s="17">
        <v>0.13263911330335801</v>
      </c>
      <c r="X1148" s="17">
        <v>0.141283135577084</v>
      </c>
      <c r="Y1148" s="17">
        <v>0.11919872394495799</v>
      </c>
      <c r="Z1148" s="17">
        <v>0.14598410604790901</v>
      </c>
      <c r="AA1148" s="17">
        <v>0.14806966884407</v>
      </c>
      <c r="AB1148" s="17">
        <v>0.19351180325966</v>
      </c>
      <c r="AC1148" s="17">
        <v>0.149051181251763</v>
      </c>
      <c r="AD1148" s="17">
        <v>0.149464751517567</v>
      </c>
      <c r="AE1148" s="17"/>
      <c r="AF1148" s="17">
        <v>0.29989107431909801</v>
      </c>
      <c r="AG1148" s="17">
        <v>0.12941137656510601</v>
      </c>
      <c r="AH1148" s="17">
        <v>0.15093456086908</v>
      </c>
      <c r="AI1148" s="17">
        <v>0.12813568447388801</v>
      </c>
      <c r="AJ1148" s="17">
        <v>0.198867261466912</v>
      </c>
      <c r="AK1148" s="17">
        <v>0.13658852811621899</v>
      </c>
      <c r="AL1148" s="17">
        <v>0.13271649493203999</v>
      </c>
      <c r="AM1148" s="17">
        <v>0.118954670320843</v>
      </c>
      <c r="AN1148" s="17">
        <v>0.12529587053539601</v>
      </c>
      <c r="AO1148" s="17">
        <v>0.166738013381</v>
      </c>
      <c r="AP1148" s="17">
        <v>0.12582502604592599</v>
      </c>
      <c r="AQ1148" s="17">
        <v>0.15442600151418301</v>
      </c>
      <c r="AR1148" s="17">
        <v>0.15673562018031301</v>
      </c>
      <c r="AS1148" s="17">
        <v>9.3641512165179602E-2</v>
      </c>
      <c r="AT1148" s="17">
        <v>9.3974263804850106E-2</v>
      </c>
      <c r="AU1148" s="17">
        <v>0.16293392526942799</v>
      </c>
      <c r="AV1148" s="17"/>
      <c r="AW1148" s="17">
        <v>0.140534035980976</v>
      </c>
      <c r="AX1148" s="17">
        <v>0.14321917001213799</v>
      </c>
      <c r="AY1148" s="17"/>
      <c r="AZ1148" s="17">
        <v>0.16134295581041799</v>
      </c>
      <c r="BA1148" s="17">
        <v>0.13740186757525599</v>
      </c>
      <c r="BB1148" s="17"/>
      <c r="BC1148" s="17">
        <v>0.16194373470425399</v>
      </c>
      <c r="BD1148" s="17">
        <v>0.12791609233048901</v>
      </c>
      <c r="BE1148" s="17"/>
      <c r="BF1148" s="17">
        <v>0.120548218307058</v>
      </c>
      <c r="BG1148" s="17">
        <v>0.143467530847881</v>
      </c>
      <c r="BH1148" s="17"/>
      <c r="BI1148" s="17">
        <v>0.107432536881608</v>
      </c>
      <c r="BJ1148" s="17">
        <v>0.168054866264532</v>
      </c>
      <c r="BK1148" s="17">
        <v>8.9294987343732701E-2</v>
      </c>
      <c r="BL1148" s="17">
        <v>0.104282905799178</v>
      </c>
      <c r="BM1148" s="17">
        <v>0.154393328969604</v>
      </c>
      <c r="BN1148" s="17"/>
      <c r="BO1148" s="17">
        <v>0.18475187068131499</v>
      </c>
      <c r="BP1148" s="17">
        <v>0.10926395752014401</v>
      </c>
      <c r="BQ1148" s="17">
        <v>0.13435224246791999</v>
      </c>
      <c r="BR1148" s="17">
        <v>0.12242507940964401</v>
      </c>
      <c r="BS1148" s="17">
        <v>0.17303653825659401</v>
      </c>
      <c r="BT1148" s="17">
        <v>0.120005259599168</v>
      </c>
      <c r="BU1148" s="17"/>
      <c r="BV1148" s="17">
        <v>0.171524852916453</v>
      </c>
      <c r="BW1148" s="17">
        <v>0.16161897967647099</v>
      </c>
      <c r="BX1148" s="17"/>
      <c r="BY1148" s="17">
        <v>0.15763185730927101</v>
      </c>
      <c r="BZ1148" s="17"/>
      <c r="CA1148" s="17">
        <v>0.193738047962315</v>
      </c>
      <c r="CB1148" s="17"/>
      <c r="CC1148" s="17">
        <v>0.19271373481263601</v>
      </c>
    </row>
    <row r="1149" spans="2:81" x14ac:dyDescent="0.3">
      <c r="B1149" t="s">
        <v>459</v>
      </c>
      <c r="C1149" s="17">
        <v>5.88787022392077E-2</v>
      </c>
      <c r="D1149" s="17">
        <v>5.8988524934716902E-2</v>
      </c>
      <c r="E1149" s="17">
        <v>5.9003699559477103E-2</v>
      </c>
      <c r="F1149" s="17"/>
      <c r="G1149" s="17">
        <v>4.9710775920779403E-2</v>
      </c>
      <c r="H1149" s="17">
        <v>4.1995330717572298E-2</v>
      </c>
      <c r="I1149" s="17">
        <v>7.9110508618024197E-2</v>
      </c>
      <c r="J1149" s="17">
        <v>6.5810695655608695E-2</v>
      </c>
      <c r="K1149" s="17">
        <v>5.8224436561972098E-2</v>
      </c>
      <c r="L1149" s="17">
        <v>5.7148313146071397E-2</v>
      </c>
      <c r="M1149" s="17"/>
      <c r="N1149" s="17">
        <v>5.10588837102827E-2</v>
      </c>
      <c r="O1149" s="17">
        <v>4.94966448383828E-2</v>
      </c>
      <c r="P1149" s="17">
        <v>7.8057018155092903E-2</v>
      </c>
      <c r="Q1149" s="17">
        <v>6.0668026629319E-2</v>
      </c>
      <c r="R1149" s="17"/>
      <c r="S1149" s="17">
        <v>4.8850797843930698E-2</v>
      </c>
      <c r="T1149" s="17">
        <v>5.2593047214279903E-2</v>
      </c>
      <c r="U1149" s="17">
        <v>4.5892189358393599E-2</v>
      </c>
      <c r="V1149" s="17">
        <v>6.9076508664373204E-2</v>
      </c>
      <c r="W1149" s="17">
        <v>6.16416780145694E-2</v>
      </c>
      <c r="X1149" s="17">
        <v>5.7310085888616399E-2</v>
      </c>
      <c r="Y1149" s="17">
        <v>7.5650700763857395E-2</v>
      </c>
      <c r="Z1149" s="17">
        <v>0.110809212372786</v>
      </c>
      <c r="AA1149" s="17">
        <v>6.5319458574336797E-2</v>
      </c>
      <c r="AB1149" s="17">
        <v>3.2651982579137401E-2</v>
      </c>
      <c r="AC1149" s="17">
        <v>8.1353118567753194E-2</v>
      </c>
      <c r="AD1149" s="17">
        <v>3.9241484255283898E-2</v>
      </c>
      <c r="AE1149" s="17"/>
      <c r="AF1149" s="17">
        <v>0</v>
      </c>
      <c r="AG1149" s="17">
        <v>3.95871644718674E-2</v>
      </c>
      <c r="AH1149" s="17">
        <v>5.2160915867370698E-2</v>
      </c>
      <c r="AI1149" s="17">
        <v>2.3455068153976501E-2</v>
      </c>
      <c r="AJ1149" s="17">
        <v>5.5683631856057202E-2</v>
      </c>
      <c r="AK1149" s="17">
        <v>0.10129449979918</v>
      </c>
      <c r="AL1149" s="17">
        <v>2.55640199428179E-2</v>
      </c>
      <c r="AM1149" s="17">
        <v>5.0923397160444799E-2</v>
      </c>
      <c r="AN1149" s="17">
        <v>7.3732090628104693E-2</v>
      </c>
      <c r="AO1149" s="17">
        <v>3.4939502466955999E-2</v>
      </c>
      <c r="AP1149" s="17">
        <v>8.5865159172345898E-2</v>
      </c>
      <c r="AQ1149" s="17">
        <v>6.3344872779103195E-2</v>
      </c>
      <c r="AR1149" s="17">
        <v>4.8841201169979198E-2</v>
      </c>
      <c r="AS1149" s="17">
        <v>9.1077387520169903E-2</v>
      </c>
      <c r="AT1149" s="17">
        <v>7.9747654666669804E-2</v>
      </c>
      <c r="AU1149" s="17">
        <v>3.1396974756385101E-2</v>
      </c>
      <c r="AV1149" s="17"/>
      <c r="AW1149" s="17">
        <v>5.1965611230845803E-2</v>
      </c>
      <c r="AX1149" s="17">
        <v>6.9356141656697096E-2</v>
      </c>
      <c r="AY1149" s="17"/>
      <c r="AZ1149" s="17">
        <v>4.3954764827900901E-2</v>
      </c>
      <c r="BA1149" s="17">
        <v>6.2202571597315397E-2</v>
      </c>
      <c r="BB1149" s="17"/>
      <c r="BC1149" s="17">
        <v>5.0107291165500598E-2</v>
      </c>
      <c r="BD1149" s="17">
        <v>6.29018153793581E-2</v>
      </c>
      <c r="BE1149" s="17"/>
      <c r="BF1149" s="17">
        <v>3.8024577642754902E-2</v>
      </c>
      <c r="BG1149" s="17">
        <v>6.0554491427072997E-2</v>
      </c>
      <c r="BH1149" s="17"/>
      <c r="BI1149" s="17">
        <v>7.0229354303604705E-2</v>
      </c>
      <c r="BJ1149" s="17">
        <v>4.6953703036128003E-2</v>
      </c>
      <c r="BK1149" s="17">
        <v>5.0161122800570702E-2</v>
      </c>
      <c r="BL1149" s="17">
        <v>0.104916983780726</v>
      </c>
      <c r="BM1149" s="17">
        <v>5.8848267093426797E-2</v>
      </c>
      <c r="BN1149" s="17"/>
      <c r="BO1149" s="17">
        <v>4.3412189041098802E-2</v>
      </c>
      <c r="BP1149" s="17">
        <v>5.4004977899813601E-2</v>
      </c>
      <c r="BQ1149" s="17">
        <v>5.43370584729252E-2</v>
      </c>
      <c r="BR1149" s="17">
        <v>0.103144189879501</v>
      </c>
      <c r="BS1149" s="17">
        <v>4.5865831193592103E-2</v>
      </c>
      <c r="BT1149" s="17">
        <v>4.6091821639481598E-2</v>
      </c>
      <c r="BU1149" s="17"/>
      <c r="BV1149" s="17">
        <v>3.90970326615388E-2</v>
      </c>
      <c r="BW1149" s="17">
        <v>6.1525701306681599E-2</v>
      </c>
      <c r="BX1149" s="17"/>
      <c r="BY1149" s="17">
        <v>6.2904497743572194E-2</v>
      </c>
      <c r="BZ1149" s="17"/>
      <c r="CA1149" s="17">
        <v>5.3465653654134603E-2</v>
      </c>
      <c r="CB1149" s="17"/>
      <c r="CC1149" s="17">
        <v>5.22193394233108E-2</v>
      </c>
    </row>
    <row r="1150" spans="2:81" x14ac:dyDescent="0.3">
      <c r="B1150" t="s">
        <v>92</v>
      </c>
      <c r="C1150" s="17">
        <v>9.9707577739791498E-2</v>
      </c>
      <c r="D1150" s="17">
        <v>8.2746729398097699E-2</v>
      </c>
      <c r="E1150" s="17">
        <v>0.116661672457923</v>
      </c>
      <c r="F1150" s="17"/>
      <c r="G1150" s="17">
        <v>0.10006007043108001</v>
      </c>
      <c r="H1150" s="17">
        <v>9.5982306240679299E-2</v>
      </c>
      <c r="I1150" s="17">
        <v>6.0355892033235103E-2</v>
      </c>
      <c r="J1150" s="17">
        <v>0.126880675500953</v>
      </c>
      <c r="K1150" s="17">
        <v>0.116605087234618</v>
      </c>
      <c r="L1150" s="17">
        <v>0.101049186459425</v>
      </c>
      <c r="M1150" s="17"/>
      <c r="N1150" s="17">
        <v>7.5996215350804794E-2</v>
      </c>
      <c r="O1150" s="17">
        <v>0.12269954746557001</v>
      </c>
      <c r="P1150" s="17">
        <v>0.111507632801098</v>
      </c>
      <c r="Q1150" s="17">
        <v>9.1811444589275995E-2</v>
      </c>
      <c r="R1150" s="17"/>
      <c r="S1150" s="17">
        <v>9.6836337155972604E-2</v>
      </c>
      <c r="T1150" s="17">
        <v>7.5640693907765594E-2</v>
      </c>
      <c r="U1150" s="17">
        <v>0.116759201460365</v>
      </c>
      <c r="V1150" s="17">
        <v>4.7649180703482903E-2</v>
      </c>
      <c r="W1150" s="17">
        <v>9.9210432499341306E-2</v>
      </c>
      <c r="X1150" s="17">
        <v>8.23871691029959E-2</v>
      </c>
      <c r="Y1150" s="17">
        <v>0.118550611221029</v>
      </c>
      <c r="Z1150" s="17">
        <v>0.107599911935692</v>
      </c>
      <c r="AA1150" s="17">
        <v>0.121789729965982</v>
      </c>
      <c r="AB1150" s="17">
        <v>0.11105175080249501</v>
      </c>
      <c r="AC1150" s="17">
        <v>0.123525405622999</v>
      </c>
      <c r="AD1150" s="17">
        <v>0.16619763950299701</v>
      </c>
      <c r="AE1150" s="17"/>
      <c r="AF1150" s="17">
        <v>0</v>
      </c>
      <c r="AG1150" s="17">
        <v>0.142492858531727</v>
      </c>
      <c r="AH1150" s="17">
        <v>0.13007833548964601</v>
      </c>
      <c r="AI1150" s="17">
        <v>0.103106578368243</v>
      </c>
      <c r="AJ1150" s="17">
        <v>9.5169614661167398E-2</v>
      </c>
      <c r="AK1150" s="17">
        <v>0.1004686426671</v>
      </c>
      <c r="AL1150" s="17">
        <v>7.3631903509100802E-2</v>
      </c>
      <c r="AM1150" s="17">
        <v>0.10161646600384799</v>
      </c>
      <c r="AN1150" s="17">
        <v>9.0246161448900797E-2</v>
      </c>
      <c r="AO1150" s="17">
        <v>5.5708343765843001E-2</v>
      </c>
      <c r="AP1150" s="17">
        <v>0.105292776849984</v>
      </c>
      <c r="AQ1150" s="17">
        <v>8.4338061842147705E-2</v>
      </c>
      <c r="AR1150" s="17">
        <v>8.7970526472233398E-2</v>
      </c>
      <c r="AS1150" s="17">
        <v>8.58849733764981E-2</v>
      </c>
      <c r="AT1150" s="17">
        <v>8.3149361782590997E-2</v>
      </c>
      <c r="AU1150" s="17">
        <v>3.2164969936089798E-2</v>
      </c>
      <c r="AV1150" s="17"/>
      <c r="AW1150" s="17">
        <v>8.5534719892187902E-2</v>
      </c>
      <c r="AX1150" s="17">
        <v>0.1186467191468</v>
      </c>
      <c r="AY1150" s="17"/>
      <c r="AZ1150" s="17">
        <v>8.6986274434979999E-2</v>
      </c>
      <c r="BA1150" s="17">
        <v>0.102540874951158</v>
      </c>
      <c r="BB1150" s="17"/>
      <c r="BC1150" s="17">
        <v>7.7273162017323302E-2</v>
      </c>
      <c r="BD1150" s="17">
        <v>0.114670019543113</v>
      </c>
      <c r="BE1150" s="17"/>
      <c r="BF1150" s="17">
        <v>0.103878669902449</v>
      </c>
      <c r="BG1150" s="17">
        <v>9.9372398427160002E-2</v>
      </c>
      <c r="BH1150" s="17"/>
      <c r="BI1150" s="17">
        <v>6.6951535212334101E-2</v>
      </c>
      <c r="BJ1150" s="17">
        <v>8.8533023302155803E-2</v>
      </c>
      <c r="BK1150" s="17">
        <v>0.103023825179985</v>
      </c>
      <c r="BL1150" s="17">
        <v>0.104280759128753</v>
      </c>
      <c r="BM1150" s="17">
        <v>0.119767851653163</v>
      </c>
      <c r="BN1150" s="17"/>
      <c r="BO1150" s="17">
        <v>7.0590414129726095E-2</v>
      </c>
      <c r="BP1150" s="17">
        <v>5.0592872605799102E-2</v>
      </c>
      <c r="BQ1150" s="17">
        <v>9.90436479779956E-2</v>
      </c>
      <c r="BR1150" s="17">
        <v>9.0695180973920694E-2</v>
      </c>
      <c r="BS1150" s="17">
        <v>0.107863756087041</v>
      </c>
      <c r="BT1150" s="17">
        <v>0.203871509161549</v>
      </c>
      <c r="BU1150" s="17"/>
      <c r="BV1150" s="17">
        <v>7.6523022138093394E-2</v>
      </c>
      <c r="BW1150" s="17">
        <v>0.110808326687429</v>
      </c>
      <c r="BX1150" s="17"/>
      <c r="BY1150" s="17">
        <v>7.1123569904006007E-2</v>
      </c>
      <c r="BZ1150" s="17"/>
      <c r="CA1150" s="17">
        <v>6.3786086247927198E-2</v>
      </c>
      <c r="CB1150" s="17"/>
      <c r="CC1150" s="17">
        <v>7.8595391699637807E-2</v>
      </c>
    </row>
    <row r="1151" spans="2:81" x14ac:dyDescent="0.3">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c r="BK1151" s="17"/>
      <c r="BL1151" s="17"/>
      <c r="BM1151" s="17"/>
      <c r="BN1151" s="17"/>
      <c r="BO1151" s="17"/>
      <c r="BP1151" s="17"/>
      <c r="BQ1151" s="17"/>
      <c r="BR1151" s="17"/>
      <c r="BS1151" s="17"/>
      <c r="BT1151" s="17"/>
      <c r="BU1151" s="17"/>
      <c r="BV1151" s="17"/>
      <c r="BW1151" s="17"/>
      <c r="BX1151" s="17"/>
      <c r="BY1151" s="17"/>
      <c r="BZ1151" s="17"/>
      <c r="CA1151" s="17"/>
      <c r="CB1151" s="17"/>
      <c r="CC1151" s="17"/>
    </row>
    <row r="1152" spans="2:81" x14ac:dyDescent="0.3">
      <c r="B1152" s="6" t="s">
        <v>460</v>
      </c>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c r="BV1152" s="17"/>
      <c r="BW1152" s="17"/>
      <c r="BX1152" s="17"/>
      <c r="BY1152" s="17"/>
      <c r="BZ1152" s="17"/>
      <c r="CA1152" s="17"/>
      <c r="CB1152" s="17"/>
      <c r="CC1152" s="17"/>
    </row>
    <row r="1153" spans="2:81" x14ac:dyDescent="0.3">
      <c r="B1153" s="24" t="s">
        <v>214</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c r="CB1153" s="17"/>
      <c r="CC1153" s="17"/>
    </row>
    <row r="1154" spans="2:81" x14ac:dyDescent="0.3">
      <c r="B1154" t="s">
        <v>449</v>
      </c>
      <c r="C1154" s="17">
        <v>0.14803719385574601</v>
      </c>
      <c r="D1154" s="17">
        <v>0.16126448758137901</v>
      </c>
      <c r="E1154" s="17">
        <v>0.135377510832346</v>
      </c>
      <c r="F1154" s="17"/>
      <c r="G1154" s="17">
        <v>0.19792060746225801</v>
      </c>
      <c r="H1154" s="17">
        <v>0.16642637177662301</v>
      </c>
      <c r="I1154" s="17">
        <v>0.173019105383213</v>
      </c>
      <c r="J1154" s="17">
        <v>0.19305590996667299</v>
      </c>
      <c r="K1154" s="17">
        <v>9.8695907313625306E-2</v>
      </c>
      <c r="L1154" s="17">
        <v>7.7537912096129202E-2</v>
      </c>
      <c r="M1154" s="17"/>
      <c r="N1154" s="17">
        <v>0.14759763393177899</v>
      </c>
      <c r="O1154" s="17">
        <v>0.14776722590233399</v>
      </c>
      <c r="P1154" s="17">
        <v>0.14927535569842401</v>
      </c>
      <c r="Q1154" s="17">
        <v>0.14825527173761099</v>
      </c>
      <c r="R1154" s="17"/>
      <c r="S1154" s="17">
        <v>0.24785834152014699</v>
      </c>
      <c r="T1154" s="17">
        <v>0.12586186302402599</v>
      </c>
      <c r="U1154" s="17">
        <v>7.7043155437768407E-2</v>
      </c>
      <c r="V1154" s="17">
        <v>0.123263730651447</v>
      </c>
      <c r="W1154" s="17">
        <v>4.5250593452118099E-2</v>
      </c>
      <c r="X1154" s="17">
        <v>0.15337236448800001</v>
      </c>
      <c r="Y1154" s="17">
        <v>0.169158530998467</v>
      </c>
      <c r="Z1154" s="17">
        <v>0.23140992358745599</v>
      </c>
      <c r="AA1154" s="17">
        <v>0.12196935262712</v>
      </c>
      <c r="AB1154" s="17">
        <v>0.20665611480954399</v>
      </c>
      <c r="AC1154" s="17">
        <v>0.20384667630657599</v>
      </c>
      <c r="AD1154" s="17">
        <v>4.1393123884547203E-2</v>
      </c>
      <c r="AE1154" s="17"/>
      <c r="AF1154" s="17">
        <v>0.54067864377974795</v>
      </c>
      <c r="AG1154" s="17">
        <v>0.27503554883741999</v>
      </c>
      <c r="AH1154" s="17">
        <v>0.119551226806864</v>
      </c>
      <c r="AI1154" s="17">
        <v>8.24921713363274E-2</v>
      </c>
      <c r="AJ1154" s="17">
        <v>0.15679844307665999</v>
      </c>
      <c r="AK1154" s="17">
        <v>0.14217446626903099</v>
      </c>
      <c r="AL1154" s="17">
        <v>0.13565444784971301</v>
      </c>
      <c r="AM1154" s="17">
        <v>0.177398173376796</v>
      </c>
      <c r="AN1154" s="17">
        <v>8.3401509462275994E-2</v>
      </c>
      <c r="AO1154" s="17">
        <v>0.173453714474092</v>
      </c>
      <c r="AP1154" s="17">
        <v>0.19911352869372301</v>
      </c>
      <c r="AQ1154" s="17">
        <v>0.14935466587557999</v>
      </c>
      <c r="AR1154" s="17">
        <v>0.15947745525235399</v>
      </c>
      <c r="AS1154" s="17">
        <v>0.14448715461633799</v>
      </c>
      <c r="AT1154" s="17">
        <v>0.197172867243851</v>
      </c>
      <c r="AU1154" s="17">
        <v>0.14030241833463999</v>
      </c>
      <c r="AV1154" s="17"/>
      <c r="AW1154" s="17">
        <v>0.14482529296160901</v>
      </c>
      <c r="AX1154" s="17">
        <v>0.15100534704714599</v>
      </c>
      <c r="AY1154" s="17"/>
      <c r="AZ1154" s="17">
        <v>0.19699520685602101</v>
      </c>
      <c r="BA1154" s="17">
        <v>0.13697882821590801</v>
      </c>
      <c r="BB1154" s="17"/>
      <c r="BC1154" s="17">
        <v>0.193424066865963</v>
      </c>
      <c r="BD1154" s="17">
        <v>0.111198931732477</v>
      </c>
      <c r="BE1154" s="17"/>
      <c r="BF1154" s="17">
        <v>0.185805513196454</v>
      </c>
      <c r="BG1154" s="17">
        <v>0.14510221233016801</v>
      </c>
      <c r="BH1154" s="17"/>
      <c r="BI1154" s="17">
        <v>0.109449829229339</v>
      </c>
      <c r="BJ1154" s="17">
        <v>0.18164436627026601</v>
      </c>
      <c r="BK1154" s="17">
        <v>0.12928540103385899</v>
      </c>
      <c r="BL1154" s="17">
        <v>0.14434593870725901</v>
      </c>
      <c r="BM1154" s="17">
        <v>0.144833680274562</v>
      </c>
      <c r="BN1154" s="17"/>
      <c r="BO1154" s="17">
        <v>0.186061552754235</v>
      </c>
      <c r="BP1154" s="17">
        <v>0.135927487739152</v>
      </c>
      <c r="BQ1154" s="17">
        <v>0.138127098341598</v>
      </c>
      <c r="BR1154" s="17">
        <v>0.12661747382041599</v>
      </c>
      <c r="BS1154" s="17">
        <v>0.13183296685229601</v>
      </c>
      <c r="BT1154" s="17">
        <v>0.12738146503912601</v>
      </c>
      <c r="BU1154" s="17"/>
      <c r="BV1154" s="17">
        <v>0.18159424367020199</v>
      </c>
      <c r="BW1154" s="17">
        <v>0.18174649775249199</v>
      </c>
      <c r="BX1154" s="17"/>
      <c r="BY1154" s="17">
        <v>0.181923650939319</v>
      </c>
      <c r="BZ1154" s="17"/>
      <c r="CA1154" s="17">
        <v>0.22910661914901401</v>
      </c>
      <c r="CB1154" s="17"/>
      <c r="CC1154" s="17">
        <v>0.16176331533378699</v>
      </c>
    </row>
    <row r="1155" spans="2:81" x14ac:dyDescent="0.3">
      <c r="B1155" t="s">
        <v>450</v>
      </c>
      <c r="C1155" s="17">
        <v>0.195869248816601</v>
      </c>
      <c r="D1155" s="17">
        <v>0.192391259156937</v>
      </c>
      <c r="E1155" s="17">
        <v>0.199197990701623</v>
      </c>
      <c r="F1155" s="17"/>
      <c r="G1155" s="17">
        <v>0.28831861120243502</v>
      </c>
      <c r="H1155" s="17">
        <v>0.24688935226488601</v>
      </c>
      <c r="I1155" s="17">
        <v>0.20261979072485101</v>
      </c>
      <c r="J1155" s="17">
        <v>0.165347567944439</v>
      </c>
      <c r="K1155" s="17">
        <v>0.13751519098433901</v>
      </c>
      <c r="L1155" s="17">
        <v>0.151480072249011</v>
      </c>
      <c r="M1155" s="17"/>
      <c r="N1155" s="17">
        <v>0.181985862195538</v>
      </c>
      <c r="O1155" s="17">
        <v>0.206907855303293</v>
      </c>
      <c r="P1155" s="17">
        <v>0.18887349400216999</v>
      </c>
      <c r="Q1155" s="17">
        <v>0.205929128615565</v>
      </c>
      <c r="R1155" s="17"/>
      <c r="S1155" s="17">
        <v>0.176283114107397</v>
      </c>
      <c r="T1155" s="17">
        <v>0.149113258704242</v>
      </c>
      <c r="U1155" s="17">
        <v>0.12860216823019399</v>
      </c>
      <c r="V1155" s="17">
        <v>0.15379294256978099</v>
      </c>
      <c r="W1155" s="17">
        <v>0.311359039496372</v>
      </c>
      <c r="X1155" s="17">
        <v>0.20628998349880301</v>
      </c>
      <c r="Y1155" s="17">
        <v>0.208143833183461</v>
      </c>
      <c r="Z1155" s="17">
        <v>0.36528691359606602</v>
      </c>
      <c r="AA1155" s="17">
        <v>0.21772443512964201</v>
      </c>
      <c r="AB1155" s="17">
        <v>0.21037663402797499</v>
      </c>
      <c r="AC1155" s="17">
        <v>9.8129263040647299E-2</v>
      </c>
      <c r="AD1155" s="17">
        <v>0.23137135601189901</v>
      </c>
      <c r="AE1155" s="17"/>
      <c r="AF1155" s="17">
        <v>0.242446110569081</v>
      </c>
      <c r="AG1155" s="17">
        <v>0.18326080492608399</v>
      </c>
      <c r="AH1155" s="17">
        <v>0.20938940975081399</v>
      </c>
      <c r="AI1155" s="17">
        <v>0.206075308257579</v>
      </c>
      <c r="AJ1155" s="17">
        <v>0.23240198536975101</v>
      </c>
      <c r="AK1155" s="17">
        <v>0.16387750162558801</v>
      </c>
      <c r="AL1155" s="17">
        <v>0.21779960024254999</v>
      </c>
      <c r="AM1155" s="17">
        <v>0.15988228809021399</v>
      </c>
      <c r="AN1155" s="17">
        <v>0.16229427740080399</v>
      </c>
      <c r="AO1155" s="17">
        <v>0.29773835441354202</v>
      </c>
      <c r="AP1155" s="17">
        <v>0.191188988439942</v>
      </c>
      <c r="AQ1155" s="17">
        <v>0.159042374979768</v>
      </c>
      <c r="AR1155" s="17">
        <v>0.18176574566545101</v>
      </c>
      <c r="AS1155" s="17">
        <v>0.265442209093321</v>
      </c>
      <c r="AT1155" s="17">
        <v>0.214186891351315</v>
      </c>
      <c r="AU1155" s="17">
        <v>0.13987191439629401</v>
      </c>
      <c r="AV1155" s="17"/>
      <c r="AW1155" s="17">
        <v>0.19499654743967099</v>
      </c>
      <c r="AX1155" s="17">
        <v>0.19861007713083101</v>
      </c>
      <c r="AY1155" s="17"/>
      <c r="AZ1155" s="17">
        <v>0.191026630921352</v>
      </c>
      <c r="BA1155" s="17">
        <v>0.196963072606782</v>
      </c>
      <c r="BB1155" s="17"/>
      <c r="BC1155" s="17">
        <v>0.20700825026209599</v>
      </c>
      <c r="BD1155" s="17">
        <v>0.18860181022491401</v>
      </c>
      <c r="BE1155" s="17"/>
      <c r="BF1155" s="17">
        <v>0.21145411361484301</v>
      </c>
      <c r="BG1155" s="17">
        <v>0.19465814673263299</v>
      </c>
      <c r="BH1155" s="17"/>
      <c r="BI1155" s="17">
        <v>0.17278334997231101</v>
      </c>
      <c r="BJ1155" s="17">
        <v>0.21579881327928399</v>
      </c>
      <c r="BK1155" s="17">
        <v>0.220586650714198</v>
      </c>
      <c r="BL1155" s="17">
        <v>0.13728142746133601</v>
      </c>
      <c r="BM1155" s="17">
        <v>0.226794138317577</v>
      </c>
      <c r="BN1155" s="17"/>
      <c r="BO1155" s="17">
        <v>0.22793726624348001</v>
      </c>
      <c r="BP1155" s="17">
        <v>0.194962103860185</v>
      </c>
      <c r="BQ1155" s="17">
        <v>0.19896629795762499</v>
      </c>
      <c r="BR1155" s="17">
        <v>0.19163890131113101</v>
      </c>
      <c r="BS1155" s="17">
        <v>0.25640128912101101</v>
      </c>
      <c r="BT1155" s="17">
        <v>0.15226256426314499</v>
      </c>
      <c r="BU1155" s="17"/>
      <c r="BV1155" s="17">
        <v>0.20447215719130599</v>
      </c>
      <c r="BW1155" s="17">
        <v>0.23887838563727401</v>
      </c>
      <c r="BX1155" s="17"/>
      <c r="BY1155" s="17">
        <v>0.194515706098252</v>
      </c>
      <c r="BZ1155" s="17"/>
      <c r="CA1155" s="17">
        <v>0.22622564980580501</v>
      </c>
      <c r="CB1155" s="17"/>
      <c r="CC1155" s="17">
        <v>0.23169438579948901</v>
      </c>
    </row>
    <row r="1156" spans="2:81" x14ac:dyDescent="0.3">
      <c r="B1156" t="s">
        <v>445</v>
      </c>
      <c r="C1156" s="17">
        <v>0.24474806979098501</v>
      </c>
      <c r="D1156" s="17">
        <v>0.245660727236683</v>
      </c>
      <c r="E1156" s="17">
        <v>0.24387457637569299</v>
      </c>
      <c r="F1156" s="17"/>
      <c r="G1156" s="17">
        <v>0.31496067477566297</v>
      </c>
      <c r="H1156" s="17">
        <v>0.25491854511071999</v>
      </c>
      <c r="I1156" s="17">
        <v>0.24157017467172101</v>
      </c>
      <c r="J1156" s="17">
        <v>0.22908813125560301</v>
      </c>
      <c r="K1156" s="17">
        <v>0.17138493218950199</v>
      </c>
      <c r="L1156" s="17">
        <v>0.25686362176459998</v>
      </c>
      <c r="M1156" s="17"/>
      <c r="N1156" s="17">
        <v>0.22809477566129599</v>
      </c>
      <c r="O1156" s="17">
        <v>0.23005892502526201</v>
      </c>
      <c r="P1156" s="17">
        <v>0.263898530062881</v>
      </c>
      <c r="Q1156" s="17">
        <v>0.25836667700236898</v>
      </c>
      <c r="R1156" s="17"/>
      <c r="S1156" s="17">
        <v>0.25268727834556398</v>
      </c>
      <c r="T1156" s="17">
        <v>0.25601663940550001</v>
      </c>
      <c r="U1156" s="17">
        <v>0.29929370968463198</v>
      </c>
      <c r="V1156" s="17">
        <v>0.17463622484593999</v>
      </c>
      <c r="W1156" s="17">
        <v>0.244826302453896</v>
      </c>
      <c r="X1156" s="17">
        <v>0.25739872181004098</v>
      </c>
      <c r="Y1156" s="17">
        <v>0.226731521144863</v>
      </c>
      <c r="Z1156" s="17">
        <v>0.122362498347715</v>
      </c>
      <c r="AA1156" s="17">
        <v>0.28497457112978403</v>
      </c>
      <c r="AB1156" s="17">
        <v>0.19482229872314999</v>
      </c>
      <c r="AC1156" s="17">
        <v>0.30747202067600998</v>
      </c>
      <c r="AD1156" s="17">
        <v>0.26600542183472198</v>
      </c>
      <c r="AE1156" s="17"/>
      <c r="AF1156" s="17">
        <v>0</v>
      </c>
      <c r="AG1156" s="17">
        <v>0.266569577738895</v>
      </c>
      <c r="AH1156" s="17">
        <v>0.21636131951740201</v>
      </c>
      <c r="AI1156" s="17">
        <v>0.31236733120313398</v>
      </c>
      <c r="AJ1156" s="17">
        <v>0.31107561733348299</v>
      </c>
      <c r="AK1156" s="17">
        <v>0.22938077604033699</v>
      </c>
      <c r="AL1156" s="17">
        <v>0.223319256146818</v>
      </c>
      <c r="AM1156" s="17">
        <v>0.18842546076957201</v>
      </c>
      <c r="AN1156" s="17">
        <v>0.23905427731458201</v>
      </c>
      <c r="AO1156" s="17">
        <v>0.18121130821555301</v>
      </c>
      <c r="AP1156" s="17">
        <v>0.23592748887856399</v>
      </c>
      <c r="AQ1156" s="17">
        <v>0.23000276631262501</v>
      </c>
      <c r="AR1156" s="17">
        <v>0.33894899853462901</v>
      </c>
      <c r="AS1156" s="17">
        <v>0.20388870799659001</v>
      </c>
      <c r="AT1156" s="17">
        <v>0.20395985404304601</v>
      </c>
      <c r="AU1156" s="17">
        <v>0.36534427147390602</v>
      </c>
      <c r="AV1156" s="17"/>
      <c r="AW1156" s="17">
        <v>0.22958659185101099</v>
      </c>
      <c r="AX1156" s="17">
        <v>0.26774203110587103</v>
      </c>
      <c r="AY1156" s="17"/>
      <c r="AZ1156" s="17">
        <v>0.18792103398068299</v>
      </c>
      <c r="BA1156" s="17">
        <v>0.25758384685193197</v>
      </c>
      <c r="BB1156" s="17"/>
      <c r="BC1156" s="17">
        <v>0.22794790848271701</v>
      </c>
      <c r="BD1156" s="17">
        <v>0.254867141942205</v>
      </c>
      <c r="BE1156" s="17"/>
      <c r="BF1156" s="17">
        <v>0.26467018484145599</v>
      </c>
      <c r="BG1156" s="17">
        <v>0.24319991936638999</v>
      </c>
      <c r="BH1156" s="17"/>
      <c r="BI1156" s="17">
        <v>0.206595338508021</v>
      </c>
      <c r="BJ1156" s="17">
        <v>0.28894055649587003</v>
      </c>
      <c r="BK1156" s="17">
        <v>0.181140467744585</v>
      </c>
      <c r="BL1156" s="17">
        <v>0.19335650718424099</v>
      </c>
      <c r="BM1156" s="17">
        <v>0.25237100257855899</v>
      </c>
      <c r="BN1156" s="17"/>
      <c r="BO1156" s="17">
        <v>0.274189394586975</v>
      </c>
      <c r="BP1156" s="17">
        <v>0.199554225301074</v>
      </c>
      <c r="BQ1156" s="17">
        <v>0.237400818680332</v>
      </c>
      <c r="BR1156" s="17">
        <v>0.19157314696122901</v>
      </c>
      <c r="BS1156" s="17">
        <v>0.316399128053656</v>
      </c>
      <c r="BT1156" s="17">
        <v>0.24988548151954601</v>
      </c>
      <c r="BU1156" s="17"/>
      <c r="BV1156" s="17">
        <v>0.28984354568565701</v>
      </c>
      <c r="BW1156" s="17">
        <v>0.28710059559458501</v>
      </c>
      <c r="BX1156" s="17"/>
      <c r="BY1156" s="17">
        <v>0.31826910604700298</v>
      </c>
      <c r="BZ1156" s="17"/>
      <c r="CA1156" s="17">
        <v>0.28641634290762702</v>
      </c>
      <c r="CB1156" s="17"/>
      <c r="CC1156" s="17">
        <v>0.30902609714330098</v>
      </c>
    </row>
    <row r="1157" spans="2:81" x14ac:dyDescent="0.3">
      <c r="B1157" t="s">
        <v>451</v>
      </c>
      <c r="C1157" s="17">
        <v>0.17246489780965801</v>
      </c>
      <c r="D1157" s="17">
        <v>0.172614119474051</v>
      </c>
      <c r="E1157" s="17">
        <v>0.172322079557442</v>
      </c>
      <c r="F1157" s="17"/>
      <c r="G1157" s="17">
        <v>7.0662596029009594E-2</v>
      </c>
      <c r="H1157" s="17">
        <v>0.15170362827448899</v>
      </c>
      <c r="I1157" s="17">
        <v>0.15118814994033999</v>
      </c>
      <c r="J1157" s="17">
        <v>0.2036418275702</v>
      </c>
      <c r="K1157" s="17">
        <v>0.22786834044589899</v>
      </c>
      <c r="L1157" s="17">
        <v>0.209329922111542</v>
      </c>
      <c r="M1157" s="17"/>
      <c r="N1157" s="17">
        <v>0.22248275298112399</v>
      </c>
      <c r="O1157" s="17">
        <v>0.168463031116971</v>
      </c>
      <c r="P1157" s="17">
        <v>0.13235031263066099</v>
      </c>
      <c r="Q1157" s="17">
        <v>0.15732085702707399</v>
      </c>
      <c r="R1157" s="17"/>
      <c r="S1157" s="17">
        <v>0.14038275527809199</v>
      </c>
      <c r="T1157" s="17">
        <v>0.18440714435664099</v>
      </c>
      <c r="U1157" s="17">
        <v>0.16712696017513101</v>
      </c>
      <c r="V1157" s="17">
        <v>0.27282704662915203</v>
      </c>
      <c r="W1157" s="17">
        <v>0.15938337619384099</v>
      </c>
      <c r="X1157" s="17">
        <v>0.123357113923262</v>
      </c>
      <c r="Y1157" s="17">
        <v>0.20306755172562499</v>
      </c>
      <c r="Z1157" s="17">
        <v>0.14099356053554801</v>
      </c>
      <c r="AA1157" s="17">
        <v>0.14782673493102499</v>
      </c>
      <c r="AB1157" s="17">
        <v>0.19456002946961801</v>
      </c>
      <c r="AC1157" s="17">
        <v>0.14374236414772401</v>
      </c>
      <c r="AD1157" s="17">
        <v>0.19539664181824901</v>
      </c>
      <c r="AE1157" s="17"/>
      <c r="AF1157" s="17">
        <v>0.216875245651171</v>
      </c>
      <c r="AG1157" s="17">
        <v>0.17320462757758201</v>
      </c>
      <c r="AH1157" s="17">
        <v>0.18899332402001601</v>
      </c>
      <c r="AI1157" s="17">
        <v>0.188883789727919</v>
      </c>
      <c r="AJ1157" s="17">
        <v>0.11470857387736</v>
      </c>
      <c r="AK1157" s="17">
        <v>0.187937018692373</v>
      </c>
      <c r="AL1157" s="17">
        <v>0.13015784843721301</v>
      </c>
      <c r="AM1157" s="17">
        <v>0.190121890219206</v>
      </c>
      <c r="AN1157" s="17">
        <v>0.234737623591766</v>
      </c>
      <c r="AO1157" s="17">
        <v>0.19827103206865501</v>
      </c>
      <c r="AP1157" s="17">
        <v>0.11419720134556199</v>
      </c>
      <c r="AQ1157" s="17">
        <v>0.21451270070836501</v>
      </c>
      <c r="AR1157" s="17">
        <v>0.15486170956404199</v>
      </c>
      <c r="AS1157" s="17">
        <v>0.224797233799026</v>
      </c>
      <c r="AT1157" s="17">
        <v>0.12866928501751601</v>
      </c>
      <c r="AU1157" s="17">
        <v>0.18275961849223701</v>
      </c>
      <c r="AV1157" s="17"/>
      <c r="AW1157" s="17">
        <v>0.18538006824995301</v>
      </c>
      <c r="AX1157" s="17">
        <v>0.150704167372264</v>
      </c>
      <c r="AY1157" s="17"/>
      <c r="AZ1157" s="17">
        <v>0.16442279256490699</v>
      </c>
      <c r="BA1157" s="17">
        <v>0.174281404135395</v>
      </c>
      <c r="BB1157" s="17"/>
      <c r="BC1157" s="17">
        <v>0.16555978209462899</v>
      </c>
      <c r="BD1157" s="17">
        <v>0.18095483348990499</v>
      </c>
      <c r="BE1157" s="17"/>
      <c r="BF1157" s="17">
        <v>0.12605980637947101</v>
      </c>
      <c r="BG1157" s="17">
        <v>0.17607104413593999</v>
      </c>
      <c r="BH1157" s="17"/>
      <c r="BI1157" s="17">
        <v>0.205894251982458</v>
      </c>
      <c r="BJ1157" s="17">
        <v>0.17775098320152699</v>
      </c>
      <c r="BK1157" s="17">
        <v>0.217621738256047</v>
      </c>
      <c r="BL1157" s="17">
        <v>0.18542363167654599</v>
      </c>
      <c r="BM1157" s="17">
        <v>0.1313516642784</v>
      </c>
      <c r="BN1157" s="17"/>
      <c r="BO1157" s="17">
        <v>0.178015661357981</v>
      </c>
      <c r="BP1157" s="17">
        <v>0.205214857638151</v>
      </c>
      <c r="BQ1157" s="17">
        <v>0.15628851684976799</v>
      </c>
      <c r="BR1157" s="17">
        <v>0.1816625064722</v>
      </c>
      <c r="BS1157" s="17">
        <v>0.124217753723477</v>
      </c>
      <c r="BT1157" s="17">
        <v>0.2206374202069</v>
      </c>
      <c r="BU1157" s="17"/>
      <c r="BV1157" s="17">
        <v>0.18921254475875801</v>
      </c>
      <c r="BW1157" s="17">
        <v>0.154396522958273</v>
      </c>
      <c r="BX1157" s="17"/>
      <c r="BY1157" s="17">
        <v>0.13911734686676999</v>
      </c>
      <c r="BZ1157" s="17"/>
      <c r="CA1157" s="17">
        <v>0.155476260791136</v>
      </c>
      <c r="CB1157" s="17"/>
      <c r="CC1157" s="17">
        <v>0.17601297033764501</v>
      </c>
    </row>
    <row r="1158" spans="2:81" x14ac:dyDescent="0.3">
      <c r="B1158" t="s">
        <v>452</v>
      </c>
      <c r="C1158" s="17">
        <v>0.159190275683293</v>
      </c>
      <c r="D1158" s="17">
        <v>0.167388014581665</v>
      </c>
      <c r="E1158" s="17">
        <v>0.151344318822075</v>
      </c>
      <c r="F1158" s="17"/>
      <c r="G1158" s="17">
        <v>5.0057963602475102E-2</v>
      </c>
      <c r="H1158" s="17">
        <v>9.49092649125889E-2</v>
      </c>
      <c r="I1158" s="17">
        <v>0.16377188801687001</v>
      </c>
      <c r="J1158" s="17">
        <v>0.135315238885689</v>
      </c>
      <c r="K1158" s="17">
        <v>0.26027962966423301</v>
      </c>
      <c r="L1158" s="17">
        <v>0.23115543847950801</v>
      </c>
      <c r="M1158" s="17"/>
      <c r="N1158" s="17">
        <v>0.14993227983416599</v>
      </c>
      <c r="O1158" s="17">
        <v>0.16479368162182101</v>
      </c>
      <c r="P1158" s="17">
        <v>0.16528805658516699</v>
      </c>
      <c r="Q1158" s="17">
        <v>0.15896982049946301</v>
      </c>
      <c r="R1158" s="17"/>
      <c r="S1158" s="17">
        <v>9.3677814233926904E-2</v>
      </c>
      <c r="T1158" s="17">
        <v>0.220639910145881</v>
      </c>
      <c r="U1158" s="17">
        <v>0.211358775199603</v>
      </c>
      <c r="V1158" s="17">
        <v>0.22827180050329099</v>
      </c>
      <c r="W1158" s="17">
        <v>0.160602404665804</v>
      </c>
      <c r="X1158" s="17">
        <v>0.15437364532867101</v>
      </c>
      <c r="Y1158" s="17">
        <v>0.13237224085268301</v>
      </c>
      <c r="Z1158" s="17">
        <v>6.8257671343992896E-2</v>
      </c>
      <c r="AA1158" s="17">
        <v>0.155722608616612</v>
      </c>
      <c r="AB1158" s="17">
        <v>0.120153053532084</v>
      </c>
      <c r="AC1158" s="17">
        <v>0.17345179837642999</v>
      </c>
      <c r="AD1158" s="17">
        <v>0.11830775855033999</v>
      </c>
      <c r="AE1158" s="17"/>
      <c r="AF1158" s="17">
        <v>0</v>
      </c>
      <c r="AG1158" s="17">
        <v>0</v>
      </c>
      <c r="AH1158" s="17">
        <v>0.164278332104734</v>
      </c>
      <c r="AI1158" s="17">
        <v>0.15312618365181099</v>
      </c>
      <c r="AJ1158" s="17">
        <v>0.117902136206139</v>
      </c>
      <c r="AK1158" s="17">
        <v>0.18071710417690001</v>
      </c>
      <c r="AL1158" s="17">
        <v>0.208223475574844</v>
      </c>
      <c r="AM1158" s="17">
        <v>0.171501355667978</v>
      </c>
      <c r="AN1158" s="17">
        <v>0.21106512959898499</v>
      </c>
      <c r="AO1158" s="17">
        <v>0.11855470446544999</v>
      </c>
      <c r="AP1158" s="17">
        <v>0.15732104226457</v>
      </c>
      <c r="AQ1158" s="17">
        <v>0.207611081172938</v>
      </c>
      <c r="AR1158" s="17">
        <v>0.164946090983523</v>
      </c>
      <c r="AS1158" s="17">
        <v>8.0937516808999396E-2</v>
      </c>
      <c r="AT1158" s="17">
        <v>0.15999362585676999</v>
      </c>
      <c r="AU1158" s="17">
        <v>0.14580795007518699</v>
      </c>
      <c r="AV1158" s="17"/>
      <c r="AW1158" s="17">
        <v>0.164442826013974</v>
      </c>
      <c r="AX1158" s="17">
        <v>0.15312646886607101</v>
      </c>
      <c r="AY1158" s="17"/>
      <c r="AZ1158" s="17">
        <v>0.15586984482277</v>
      </c>
      <c r="BA1158" s="17">
        <v>0.15994027627129201</v>
      </c>
      <c r="BB1158" s="17"/>
      <c r="BC1158" s="17">
        <v>0.122811300458032</v>
      </c>
      <c r="BD1158" s="17">
        <v>0.187219191904717</v>
      </c>
      <c r="BE1158" s="17"/>
      <c r="BF1158" s="17">
        <v>0.110683145510432</v>
      </c>
      <c r="BG1158" s="17">
        <v>0.16295977174246001</v>
      </c>
      <c r="BH1158" s="17"/>
      <c r="BI1158" s="17">
        <v>0.25609977270786</v>
      </c>
      <c r="BJ1158" s="17">
        <v>8.48111749498974E-2</v>
      </c>
      <c r="BK1158" s="17">
        <v>0.14350451320381399</v>
      </c>
      <c r="BL1158" s="17">
        <v>0.27418442984527502</v>
      </c>
      <c r="BM1158" s="17">
        <v>0.115324431777085</v>
      </c>
      <c r="BN1158" s="17"/>
      <c r="BO1158" s="17">
        <v>8.3877680673714705E-2</v>
      </c>
      <c r="BP1158" s="17">
        <v>0.21467041034280901</v>
      </c>
      <c r="BQ1158" s="17">
        <v>0.15736190333497199</v>
      </c>
      <c r="BR1158" s="17">
        <v>0.257392680459474</v>
      </c>
      <c r="BS1158" s="17">
        <v>8.7065045978738001E-2</v>
      </c>
      <c r="BT1158" s="17">
        <v>8.0530202757456301E-2</v>
      </c>
      <c r="BU1158" s="17"/>
      <c r="BV1158" s="17">
        <v>8.7811145422284104E-2</v>
      </c>
      <c r="BW1158" s="17">
        <v>7.8698335021547397E-2</v>
      </c>
      <c r="BX1158" s="17"/>
      <c r="BY1158" s="17">
        <v>0.12192512174237401</v>
      </c>
      <c r="BZ1158" s="17"/>
      <c r="CA1158" s="17">
        <v>7.5852524403069804E-2</v>
      </c>
      <c r="CB1158" s="17"/>
      <c r="CC1158" s="17">
        <v>8.8787975517615594E-2</v>
      </c>
    </row>
    <row r="1159" spans="2:81" x14ac:dyDescent="0.3">
      <c r="B1159" t="s">
        <v>92</v>
      </c>
      <c r="C1159" s="17">
        <v>7.9690314043716903E-2</v>
      </c>
      <c r="D1159" s="17">
        <v>6.0681391969284897E-2</v>
      </c>
      <c r="E1159" s="17">
        <v>9.7883523710821194E-2</v>
      </c>
      <c r="F1159" s="17"/>
      <c r="G1159" s="17">
        <v>7.8079546928160007E-2</v>
      </c>
      <c r="H1159" s="17">
        <v>8.5152837660693606E-2</v>
      </c>
      <c r="I1159" s="17">
        <v>6.7830891263004706E-2</v>
      </c>
      <c r="J1159" s="17">
        <v>7.3551324377396796E-2</v>
      </c>
      <c r="K1159" s="17">
        <v>0.104255999402402</v>
      </c>
      <c r="L1159" s="17">
        <v>7.36330332992092E-2</v>
      </c>
      <c r="M1159" s="17"/>
      <c r="N1159" s="17">
        <v>6.9906695396097202E-2</v>
      </c>
      <c r="O1159" s="17">
        <v>8.2009281030320305E-2</v>
      </c>
      <c r="P1159" s="17">
        <v>0.10031425102069701</v>
      </c>
      <c r="Q1159" s="17">
        <v>7.1158245117919003E-2</v>
      </c>
      <c r="R1159" s="17"/>
      <c r="S1159" s="17">
        <v>8.9110696514873203E-2</v>
      </c>
      <c r="T1159" s="17">
        <v>6.39611843637099E-2</v>
      </c>
      <c r="U1159" s="17">
        <v>0.116575231272672</v>
      </c>
      <c r="V1159" s="17">
        <v>4.7208254800388399E-2</v>
      </c>
      <c r="W1159" s="17">
        <v>7.8578283737969504E-2</v>
      </c>
      <c r="X1159" s="17">
        <v>0.10520817095122301</v>
      </c>
      <c r="Y1159" s="17">
        <v>6.0526322094900699E-2</v>
      </c>
      <c r="Z1159" s="17">
        <v>7.1689432589222696E-2</v>
      </c>
      <c r="AA1159" s="17">
        <v>7.1782297565816E-2</v>
      </c>
      <c r="AB1159" s="17">
        <v>7.3431869437629305E-2</v>
      </c>
      <c r="AC1159" s="17">
        <v>7.3357877452612394E-2</v>
      </c>
      <c r="AD1159" s="17">
        <v>0.147525697900243</v>
      </c>
      <c r="AE1159" s="17"/>
      <c r="AF1159" s="17">
        <v>0</v>
      </c>
      <c r="AG1159" s="17">
        <v>0.101929440920019</v>
      </c>
      <c r="AH1159" s="17">
        <v>0.101426387800172</v>
      </c>
      <c r="AI1159" s="17">
        <v>5.7055215823230199E-2</v>
      </c>
      <c r="AJ1159" s="17">
        <v>6.7113244136607506E-2</v>
      </c>
      <c r="AK1159" s="17">
        <v>9.5913133195770203E-2</v>
      </c>
      <c r="AL1159" s="17">
        <v>8.4845371748861906E-2</v>
      </c>
      <c r="AM1159" s="17">
        <v>0.112670831876234</v>
      </c>
      <c r="AN1159" s="17">
        <v>6.9447182631586696E-2</v>
      </c>
      <c r="AO1159" s="17">
        <v>3.0770886362708499E-2</v>
      </c>
      <c r="AP1159" s="17">
        <v>0.10225175037763901</v>
      </c>
      <c r="AQ1159" s="17">
        <v>3.9476410950724003E-2</v>
      </c>
      <c r="AR1159" s="17">
        <v>0</v>
      </c>
      <c r="AS1159" s="17">
        <v>8.0447177685726304E-2</v>
      </c>
      <c r="AT1159" s="17">
        <v>9.6017476487501696E-2</v>
      </c>
      <c r="AU1159" s="17">
        <v>2.5913827227736198E-2</v>
      </c>
      <c r="AV1159" s="17"/>
      <c r="AW1159" s="17">
        <v>8.0768673483782305E-2</v>
      </c>
      <c r="AX1159" s="17">
        <v>7.88119084778173E-2</v>
      </c>
      <c r="AY1159" s="17"/>
      <c r="AZ1159" s="17">
        <v>0.10376449085426701</v>
      </c>
      <c r="BA1159" s="17">
        <v>7.4252571918690696E-2</v>
      </c>
      <c r="BB1159" s="17"/>
      <c r="BC1159" s="17">
        <v>8.3248691836562805E-2</v>
      </c>
      <c r="BD1159" s="17">
        <v>7.7158090705780905E-2</v>
      </c>
      <c r="BE1159" s="17"/>
      <c r="BF1159" s="17">
        <v>0.101327236457344</v>
      </c>
      <c r="BG1159" s="17">
        <v>7.8008905692408106E-2</v>
      </c>
      <c r="BH1159" s="17"/>
      <c r="BI1159" s="17">
        <v>4.9177457600011298E-2</v>
      </c>
      <c r="BJ1159" s="17">
        <v>5.10541058031573E-2</v>
      </c>
      <c r="BK1159" s="17">
        <v>0.107861229047497</v>
      </c>
      <c r="BL1159" s="17">
        <v>6.5408065125342293E-2</v>
      </c>
      <c r="BM1159" s="17">
        <v>0.12932508277381699</v>
      </c>
      <c r="BN1159" s="17"/>
      <c r="BO1159" s="17">
        <v>4.9918444383615201E-2</v>
      </c>
      <c r="BP1159" s="17">
        <v>4.9670915118627999E-2</v>
      </c>
      <c r="BQ1159" s="17">
        <v>0.111855364835705</v>
      </c>
      <c r="BR1159" s="17">
        <v>5.1115290975548899E-2</v>
      </c>
      <c r="BS1159" s="17">
        <v>8.4083816270821898E-2</v>
      </c>
      <c r="BT1159" s="17">
        <v>0.16930286621382601</v>
      </c>
      <c r="BU1159" s="17"/>
      <c r="BV1159" s="17">
        <v>4.7066363271793102E-2</v>
      </c>
      <c r="BW1159" s="17">
        <v>5.9179663035829097E-2</v>
      </c>
      <c r="BX1159" s="17"/>
      <c r="BY1159" s="17">
        <v>4.4249068306281697E-2</v>
      </c>
      <c r="BZ1159" s="17"/>
      <c r="CA1159" s="17">
        <v>2.69226029433479E-2</v>
      </c>
      <c r="CB1159" s="17"/>
      <c r="CC1159" s="17">
        <v>3.2715255868162499E-2</v>
      </c>
    </row>
    <row r="1160" spans="2:81" x14ac:dyDescent="0.3">
      <c r="C1160" s="17"/>
      <c r="D1160" s="17"/>
      <c r="E1160" s="17"/>
      <c r="F1160" s="17"/>
      <c r="G1160" s="17"/>
      <c r="H1160" s="17"/>
      <c r="I1160" s="17"/>
      <c r="J1160" s="17"/>
      <c r="K1160" s="17"/>
      <c r="L1160" s="17"/>
      <c r="M1160" s="17"/>
      <c r="N1160" s="17"/>
      <c r="O1160" s="17"/>
      <c r="P1160" s="17"/>
      <c r="Q1160" s="17"/>
      <c r="R1160" s="17"/>
      <c r="S1160" s="17"/>
      <c r="T1160" s="17"/>
      <c r="U1160" s="17"/>
      <c r="V1160" s="17"/>
      <c r="W1160" s="17"/>
      <c r="X1160" s="17"/>
      <c r="Y1160" s="17"/>
      <c r="Z1160" s="17"/>
      <c r="AA1160" s="17"/>
      <c r="AB1160" s="17"/>
      <c r="AC1160" s="17"/>
      <c r="AD1160" s="17"/>
      <c r="AE1160" s="17"/>
      <c r="AF1160" s="17"/>
      <c r="AG1160" s="17"/>
      <c r="AH1160" s="17"/>
      <c r="AI1160" s="17"/>
      <c r="AJ1160" s="17"/>
      <c r="AK1160" s="17"/>
      <c r="AL1160" s="17"/>
      <c r="AM1160" s="17"/>
      <c r="AN1160" s="17"/>
      <c r="AO1160" s="17"/>
      <c r="AP1160" s="17"/>
      <c r="AQ1160" s="17"/>
      <c r="AR1160" s="17"/>
      <c r="AS1160" s="17"/>
      <c r="AT1160" s="17"/>
      <c r="AU1160" s="17"/>
      <c r="AV1160" s="17"/>
      <c r="AW1160" s="17"/>
      <c r="AX1160" s="17"/>
      <c r="AY1160" s="17"/>
      <c r="AZ1160" s="17"/>
      <c r="BA1160" s="17"/>
      <c r="BB1160" s="17"/>
      <c r="BC1160" s="17"/>
      <c r="BD1160" s="17"/>
      <c r="BE1160" s="17"/>
      <c r="BF1160" s="17"/>
      <c r="BG1160" s="17"/>
      <c r="BH1160" s="17"/>
      <c r="BI1160" s="17"/>
      <c r="BJ1160" s="17"/>
      <c r="BK1160" s="17"/>
      <c r="BL1160" s="17"/>
      <c r="BM1160" s="17"/>
      <c r="BN1160" s="17"/>
      <c r="BO1160" s="17"/>
      <c r="BP1160" s="17"/>
      <c r="BQ1160" s="17"/>
      <c r="BR1160" s="17"/>
      <c r="BS1160" s="17"/>
      <c r="BT1160" s="17"/>
      <c r="BU1160" s="17"/>
      <c r="BV1160" s="17"/>
      <c r="BW1160" s="17"/>
      <c r="BX1160" s="17"/>
      <c r="BY1160" s="17"/>
      <c r="BZ1160" s="17"/>
      <c r="CA1160" s="17"/>
      <c r="CB1160" s="17"/>
      <c r="CC1160" s="17"/>
    </row>
    <row r="1161" spans="2:81" x14ac:dyDescent="0.3">
      <c r="B1161" s="6" t="s">
        <v>461</v>
      </c>
      <c r="C1161" s="17"/>
      <c r="D1161" s="17"/>
      <c r="E1161" s="17"/>
      <c r="F1161" s="17"/>
      <c r="G1161" s="17"/>
      <c r="H1161" s="17"/>
      <c r="I1161" s="17"/>
      <c r="J1161" s="17"/>
      <c r="K1161" s="17"/>
      <c r="L1161" s="17"/>
      <c r="M1161" s="17"/>
      <c r="N1161" s="17"/>
      <c r="O1161" s="17"/>
      <c r="P1161" s="17"/>
      <c r="Q1161" s="17"/>
      <c r="R1161" s="17"/>
      <c r="S1161" s="17"/>
      <c r="T1161" s="17"/>
      <c r="U1161" s="17"/>
      <c r="V1161" s="17"/>
      <c r="W1161" s="17"/>
      <c r="X1161" s="17"/>
      <c r="Y1161" s="17"/>
      <c r="Z1161" s="17"/>
      <c r="AA1161" s="17"/>
      <c r="AB1161" s="17"/>
      <c r="AC1161" s="17"/>
      <c r="AD1161" s="17"/>
      <c r="AE1161" s="17"/>
      <c r="AF1161" s="17"/>
      <c r="AG1161" s="17"/>
      <c r="AH1161" s="17"/>
      <c r="AI1161" s="17"/>
      <c r="AJ1161" s="17"/>
      <c r="AK1161" s="17"/>
      <c r="AL1161" s="17"/>
      <c r="AM1161" s="17"/>
      <c r="AN1161" s="17"/>
      <c r="AO1161" s="17"/>
      <c r="AP1161" s="17"/>
      <c r="AQ1161" s="17"/>
      <c r="AR1161" s="17"/>
      <c r="AS1161" s="17"/>
      <c r="AT1161" s="17"/>
      <c r="AU1161" s="17"/>
      <c r="AV1161" s="17"/>
      <c r="AW1161" s="17"/>
      <c r="AX1161" s="17"/>
      <c r="AY1161" s="17"/>
      <c r="AZ1161" s="17"/>
      <c r="BA1161" s="17"/>
      <c r="BB1161" s="17"/>
      <c r="BC1161" s="17"/>
      <c r="BD1161" s="17"/>
      <c r="BE1161" s="17"/>
      <c r="BF1161" s="17"/>
      <c r="BG1161" s="17"/>
      <c r="BH1161" s="17"/>
      <c r="BI1161" s="17"/>
      <c r="BJ1161" s="17"/>
      <c r="BK1161" s="17"/>
      <c r="BL1161" s="17"/>
      <c r="BM1161" s="17"/>
      <c r="BN1161" s="17"/>
      <c r="BO1161" s="17"/>
      <c r="BP1161" s="17"/>
      <c r="BQ1161" s="17"/>
      <c r="BR1161" s="17"/>
      <c r="BS1161" s="17"/>
      <c r="BT1161" s="17"/>
      <c r="BU1161" s="17"/>
      <c r="BV1161" s="17"/>
      <c r="BW1161" s="17"/>
      <c r="BX1161" s="17"/>
      <c r="BY1161" s="17"/>
      <c r="BZ1161" s="17"/>
      <c r="CA1161" s="17"/>
      <c r="CB1161" s="17"/>
      <c r="CC1161" s="17"/>
    </row>
    <row r="1162" spans="2:81" x14ac:dyDescent="0.3">
      <c r="B1162" s="24" t="s">
        <v>214</v>
      </c>
      <c r="C1162" s="17"/>
      <c r="D1162" s="17"/>
      <c r="E1162" s="17"/>
      <c r="F1162" s="17"/>
      <c r="G1162" s="17"/>
      <c r="H1162" s="17"/>
      <c r="I1162" s="17"/>
      <c r="J1162" s="17"/>
      <c r="K1162" s="17"/>
      <c r="L1162" s="17"/>
      <c r="M1162" s="17"/>
      <c r="N1162" s="17"/>
      <c r="O1162" s="17"/>
      <c r="P1162" s="17"/>
      <c r="Q1162" s="17"/>
      <c r="R1162" s="17"/>
      <c r="S1162" s="17"/>
      <c r="T1162" s="17"/>
      <c r="U1162" s="17"/>
      <c r="V1162" s="17"/>
      <c r="W1162" s="17"/>
      <c r="X1162" s="17"/>
      <c r="Y1162" s="17"/>
      <c r="Z1162" s="17"/>
      <c r="AA1162" s="17"/>
      <c r="AB1162" s="17"/>
      <c r="AC1162" s="17"/>
      <c r="AD1162" s="17"/>
      <c r="AE1162" s="17"/>
      <c r="AF1162" s="17"/>
      <c r="AG1162" s="17"/>
      <c r="AH1162" s="17"/>
      <c r="AI1162" s="17"/>
      <c r="AJ1162" s="17"/>
      <c r="AK1162" s="17"/>
      <c r="AL1162" s="17"/>
      <c r="AM1162" s="17"/>
      <c r="AN1162" s="17"/>
      <c r="AO1162" s="17"/>
      <c r="AP1162" s="17"/>
      <c r="AQ1162" s="17"/>
      <c r="AR1162" s="17"/>
      <c r="AS1162" s="17"/>
      <c r="AT1162" s="17"/>
      <c r="AU1162" s="17"/>
      <c r="AV1162" s="17"/>
      <c r="AW1162" s="17"/>
      <c r="AX1162" s="17"/>
      <c r="AY1162" s="17"/>
      <c r="AZ1162" s="17"/>
      <c r="BA1162" s="17"/>
      <c r="BB1162" s="17"/>
      <c r="BC1162" s="17"/>
      <c r="BD1162" s="17"/>
      <c r="BE1162" s="17"/>
      <c r="BF1162" s="17"/>
      <c r="BG1162" s="17"/>
      <c r="BH1162" s="17"/>
      <c r="BI1162" s="17"/>
      <c r="BJ1162" s="17"/>
      <c r="BK1162" s="17"/>
      <c r="BL1162" s="17"/>
      <c r="BM1162" s="17"/>
      <c r="BN1162" s="17"/>
      <c r="BO1162" s="17"/>
      <c r="BP1162" s="17"/>
      <c r="BQ1162" s="17"/>
      <c r="BR1162" s="17"/>
      <c r="BS1162" s="17"/>
      <c r="BT1162" s="17"/>
      <c r="BU1162" s="17"/>
      <c r="BV1162" s="17"/>
      <c r="BW1162" s="17"/>
      <c r="BX1162" s="17"/>
      <c r="BY1162" s="17"/>
      <c r="BZ1162" s="17"/>
      <c r="CA1162" s="17"/>
      <c r="CB1162" s="17"/>
      <c r="CC1162" s="17"/>
    </row>
    <row r="1163" spans="2:81" x14ac:dyDescent="0.3">
      <c r="B1163" t="s">
        <v>449</v>
      </c>
      <c r="C1163" s="17">
        <v>0.13115382973930101</v>
      </c>
      <c r="D1163" s="17">
        <v>0.138663311821798</v>
      </c>
      <c r="E1163" s="17">
        <v>0.120621934484408</v>
      </c>
      <c r="F1163" s="17"/>
      <c r="G1163" s="17">
        <v>0.17186330499792801</v>
      </c>
      <c r="H1163" s="17">
        <v>0.19067592043831</v>
      </c>
      <c r="I1163" s="17">
        <v>0.160825108874491</v>
      </c>
      <c r="J1163" s="17">
        <v>6.0608365087986199E-2</v>
      </c>
      <c r="K1163" s="17">
        <v>7.6245201548990296E-2</v>
      </c>
      <c r="L1163" s="17">
        <v>0.12777677763711101</v>
      </c>
      <c r="M1163" s="17"/>
      <c r="N1163" s="17">
        <v>0.15334070582745199</v>
      </c>
      <c r="O1163" s="17">
        <v>0.116456543845085</v>
      </c>
      <c r="P1163" s="17">
        <v>0.13202615293398201</v>
      </c>
      <c r="Q1163" s="17">
        <v>0.123501842775449</v>
      </c>
      <c r="R1163" s="17"/>
      <c r="S1163" s="17">
        <v>0.14397117606339599</v>
      </c>
      <c r="T1163" s="17">
        <v>0.151562039284212</v>
      </c>
      <c r="U1163" s="17">
        <v>6.2940278452721904E-2</v>
      </c>
      <c r="V1163" s="17">
        <v>0.16210964825990001</v>
      </c>
      <c r="W1163" s="17">
        <v>0.12617874601536599</v>
      </c>
      <c r="X1163" s="17">
        <v>0.15656786143701801</v>
      </c>
      <c r="Y1163" s="17">
        <v>6.4097362362823804E-2</v>
      </c>
      <c r="Z1163" s="17">
        <v>0.108920410525165</v>
      </c>
      <c r="AA1163" s="17">
        <v>0.12140454871390199</v>
      </c>
      <c r="AB1163" s="17">
        <v>0.16065126659873499</v>
      </c>
      <c r="AC1163" s="17">
        <v>0.135659754839629</v>
      </c>
      <c r="AD1163" s="17">
        <v>0.12678854316045601</v>
      </c>
      <c r="AE1163" s="17"/>
      <c r="AF1163" s="17">
        <v>0</v>
      </c>
      <c r="AG1163" s="17">
        <v>0.14389922215399301</v>
      </c>
      <c r="AH1163" s="17">
        <v>0.195368078338753</v>
      </c>
      <c r="AI1163" s="17">
        <v>7.8698962777615594E-2</v>
      </c>
      <c r="AJ1163" s="17">
        <v>0.13552651307814301</v>
      </c>
      <c r="AK1163" s="17">
        <v>0.102168654825549</v>
      </c>
      <c r="AL1163" s="17">
        <v>0.163928853699042</v>
      </c>
      <c r="AM1163" s="17">
        <v>0.129420536360176</v>
      </c>
      <c r="AN1163" s="17">
        <v>7.1315177875620903E-2</v>
      </c>
      <c r="AO1163" s="17">
        <v>0.20906451323498501</v>
      </c>
      <c r="AP1163" s="17">
        <v>0.106121478326552</v>
      </c>
      <c r="AQ1163" s="17">
        <v>9.9909805581782599E-2</v>
      </c>
      <c r="AR1163" s="17">
        <v>0.122101308557389</v>
      </c>
      <c r="AS1163" s="17">
        <v>0.105063609363126</v>
      </c>
      <c r="AT1163" s="17">
        <v>0.194146224436929</v>
      </c>
      <c r="AU1163" s="17">
        <v>0.154130775812444</v>
      </c>
      <c r="AV1163" s="17"/>
      <c r="AW1163" s="17">
        <v>0.143331869304411</v>
      </c>
      <c r="AX1163" s="17">
        <v>0.11352493475379601</v>
      </c>
      <c r="AY1163" s="17"/>
      <c r="AZ1163" s="17">
        <v>0.14992901860167401</v>
      </c>
      <c r="BA1163" s="17">
        <v>0.127031059933984</v>
      </c>
      <c r="BB1163" s="17"/>
      <c r="BC1163" s="17">
        <v>0.14621537896999101</v>
      </c>
      <c r="BD1163" s="17">
        <v>0.122184374076673</v>
      </c>
      <c r="BE1163" s="17"/>
      <c r="BF1163" s="17">
        <v>0.134894779946412</v>
      </c>
      <c r="BG1163" s="17">
        <v>0.1308432721392</v>
      </c>
      <c r="BH1163" s="17"/>
      <c r="BI1163" s="17">
        <v>9.4536267673782107E-2</v>
      </c>
      <c r="BJ1163" s="17">
        <v>0.149185030095318</v>
      </c>
      <c r="BK1163" s="17">
        <v>6.9458154215444601E-2</v>
      </c>
      <c r="BL1163" s="17">
        <v>8.3660187982772694E-2</v>
      </c>
      <c r="BM1163" s="17">
        <v>0.169031069488456</v>
      </c>
      <c r="BN1163" s="17"/>
      <c r="BO1163" s="17">
        <v>0.155029657634153</v>
      </c>
      <c r="BP1163" s="17">
        <v>9.7439416022322797E-2</v>
      </c>
      <c r="BQ1163" s="17">
        <v>0.11106838741278501</v>
      </c>
      <c r="BR1163" s="17">
        <v>0.117125991072437</v>
      </c>
      <c r="BS1163" s="17">
        <v>0.19807117580827099</v>
      </c>
      <c r="BT1163" s="17">
        <v>9.0752195139809297E-2</v>
      </c>
      <c r="BU1163" s="17"/>
      <c r="BV1163" s="17">
        <v>0.13868510495252701</v>
      </c>
      <c r="BW1163" s="17">
        <v>0.167042701513096</v>
      </c>
      <c r="BX1163" s="17"/>
      <c r="BY1163" s="17">
        <v>0.16759554018543299</v>
      </c>
      <c r="BZ1163" s="17"/>
      <c r="CA1163" s="17">
        <v>0.19941012863476201</v>
      </c>
      <c r="CB1163" s="17"/>
      <c r="CC1163" s="17">
        <v>0.14393576474332501</v>
      </c>
    </row>
    <row r="1164" spans="2:81" x14ac:dyDescent="0.3">
      <c r="B1164" t="s">
        <v>450</v>
      </c>
      <c r="C1164" s="17">
        <v>0.19193103154306801</v>
      </c>
      <c r="D1164" s="17">
        <v>0.20791430974723701</v>
      </c>
      <c r="E1164" s="17">
        <v>0.17575317014495601</v>
      </c>
      <c r="F1164" s="17"/>
      <c r="G1164" s="17">
        <v>0.228859291811914</v>
      </c>
      <c r="H1164" s="17">
        <v>0.258450753903259</v>
      </c>
      <c r="I1164" s="17">
        <v>0.19215881721627601</v>
      </c>
      <c r="J1164" s="17">
        <v>0.16656905352731</v>
      </c>
      <c r="K1164" s="17">
        <v>0.16831354099185</v>
      </c>
      <c r="L1164" s="17">
        <v>0.15249196266822501</v>
      </c>
      <c r="M1164" s="17"/>
      <c r="N1164" s="17">
        <v>0.21491463101355399</v>
      </c>
      <c r="O1164" s="17">
        <v>0.162594440391574</v>
      </c>
      <c r="P1164" s="17">
        <v>0.198972839456457</v>
      </c>
      <c r="Q1164" s="17">
        <v>0.18958641799326201</v>
      </c>
      <c r="R1164" s="17"/>
      <c r="S1164" s="17">
        <v>0.26690622688112398</v>
      </c>
      <c r="T1164" s="17">
        <v>8.6346863741398702E-2</v>
      </c>
      <c r="U1164" s="17">
        <v>0.18713741777658599</v>
      </c>
      <c r="V1164" s="17">
        <v>0.12577790010802101</v>
      </c>
      <c r="W1164" s="17">
        <v>0.24357836824454501</v>
      </c>
      <c r="X1164" s="17">
        <v>0.204275324416101</v>
      </c>
      <c r="Y1164" s="17">
        <v>0.21119243595986301</v>
      </c>
      <c r="Z1164" s="17">
        <v>0.22406260117551899</v>
      </c>
      <c r="AA1164" s="17">
        <v>0.21532984309390299</v>
      </c>
      <c r="AB1164" s="17">
        <v>0.19527760935203101</v>
      </c>
      <c r="AC1164" s="17">
        <v>0.14454229264895599</v>
      </c>
      <c r="AD1164" s="17">
        <v>0.23367644387769201</v>
      </c>
      <c r="AE1164" s="17"/>
      <c r="AF1164" s="17">
        <v>0.50375364495733399</v>
      </c>
      <c r="AG1164" s="17">
        <v>0.26806763265703698</v>
      </c>
      <c r="AH1164" s="17">
        <v>0.18111508240854601</v>
      </c>
      <c r="AI1164" s="17">
        <v>0.206165924586444</v>
      </c>
      <c r="AJ1164" s="17">
        <v>0.16898013110926</v>
      </c>
      <c r="AK1164" s="17">
        <v>0.210597404474206</v>
      </c>
      <c r="AL1164" s="17">
        <v>0.176976972904651</v>
      </c>
      <c r="AM1164" s="17">
        <v>0.16876426235057801</v>
      </c>
      <c r="AN1164" s="17">
        <v>0.170168829549637</v>
      </c>
      <c r="AO1164" s="17">
        <v>0.114977521998372</v>
      </c>
      <c r="AP1164" s="17">
        <v>0.18452657055221899</v>
      </c>
      <c r="AQ1164" s="17">
        <v>0.32601702033324598</v>
      </c>
      <c r="AR1164" s="17">
        <v>0.17260524921450199</v>
      </c>
      <c r="AS1164" s="17">
        <v>0.25450537811695101</v>
      </c>
      <c r="AT1164" s="17">
        <v>0.26701478273859602</v>
      </c>
      <c r="AU1164" s="17">
        <v>0.14296918727237201</v>
      </c>
      <c r="AV1164" s="17"/>
      <c r="AW1164" s="17">
        <v>0.190651235027295</v>
      </c>
      <c r="AX1164" s="17">
        <v>0.19516496565297101</v>
      </c>
      <c r="AY1164" s="17"/>
      <c r="AZ1164" s="17">
        <v>0.24062472457565401</v>
      </c>
      <c r="BA1164" s="17">
        <v>0.181238575194655</v>
      </c>
      <c r="BB1164" s="17"/>
      <c r="BC1164" s="17">
        <v>0.245423436345408</v>
      </c>
      <c r="BD1164" s="17">
        <v>0.15479422302568999</v>
      </c>
      <c r="BE1164" s="17"/>
      <c r="BF1164" s="17">
        <v>0.27054847887887401</v>
      </c>
      <c r="BG1164" s="17">
        <v>0.18540454912041801</v>
      </c>
      <c r="BH1164" s="17"/>
      <c r="BI1164" s="17">
        <v>0.114111003032979</v>
      </c>
      <c r="BJ1164" s="17">
        <v>0.25848869846823302</v>
      </c>
      <c r="BK1164" s="17">
        <v>0.21436746032727599</v>
      </c>
      <c r="BL1164" s="17">
        <v>0.121702919860265</v>
      </c>
      <c r="BM1164" s="17">
        <v>0.241791271197385</v>
      </c>
      <c r="BN1164" s="17"/>
      <c r="BO1164" s="17">
        <v>0.243445907970813</v>
      </c>
      <c r="BP1164" s="17">
        <v>0.17025609821739199</v>
      </c>
      <c r="BQ1164" s="17">
        <v>0.24873348074711599</v>
      </c>
      <c r="BR1164" s="17">
        <v>0.17275380666892501</v>
      </c>
      <c r="BS1164" s="17">
        <v>0.21909628258759101</v>
      </c>
      <c r="BT1164" s="17">
        <v>0.10844385993552801</v>
      </c>
      <c r="BU1164" s="17"/>
      <c r="BV1164" s="17">
        <v>0.25088346053535598</v>
      </c>
      <c r="BW1164" s="17">
        <v>0.27142325164003001</v>
      </c>
      <c r="BX1164" s="17"/>
      <c r="BY1164" s="17">
        <v>0.27909999380634498</v>
      </c>
      <c r="BZ1164" s="17"/>
      <c r="CA1164" s="17">
        <v>0.30137903766097401</v>
      </c>
      <c r="CB1164" s="17"/>
      <c r="CC1164" s="17">
        <v>0.27705056371332898</v>
      </c>
    </row>
    <row r="1165" spans="2:81" x14ac:dyDescent="0.3">
      <c r="B1165" t="s">
        <v>445</v>
      </c>
      <c r="C1165" s="17">
        <v>0.257106740187028</v>
      </c>
      <c r="D1165" s="17">
        <v>0.252226683000982</v>
      </c>
      <c r="E1165" s="17">
        <v>0.26401975461267801</v>
      </c>
      <c r="F1165" s="17"/>
      <c r="G1165" s="17">
        <v>0.25287225234467797</v>
      </c>
      <c r="H1165" s="17">
        <v>0.24886191004375099</v>
      </c>
      <c r="I1165" s="17">
        <v>0.24695143214826301</v>
      </c>
      <c r="J1165" s="17">
        <v>0.31985082215881699</v>
      </c>
      <c r="K1165" s="17">
        <v>0.26567993598388101</v>
      </c>
      <c r="L1165" s="17">
        <v>0.21767921234609799</v>
      </c>
      <c r="M1165" s="17"/>
      <c r="N1165" s="17">
        <v>0.21008482471350901</v>
      </c>
      <c r="O1165" s="17">
        <v>0.30060579832697398</v>
      </c>
      <c r="P1165" s="17">
        <v>0.24621312491529199</v>
      </c>
      <c r="Q1165" s="17">
        <v>0.27521957225063398</v>
      </c>
      <c r="R1165" s="17"/>
      <c r="S1165" s="17">
        <v>0.251730762318779</v>
      </c>
      <c r="T1165" s="17">
        <v>0.25251019961358201</v>
      </c>
      <c r="U1165" s="17">
        <v>0.22836240491221099</v>
      </c>
      <c r="V1165" s="17">
        <v>0.33480551873438302</v>
      </c>
      <c r="W1165" s="17">
        <v>0.29745119242726598</v>
      </c>
      <c r="X1165" s="17">
        <v>0.19117252390608599</v>
      </c>
      <c r="Y1165" s="17">
        <v>0.28215540528274002</v>
      </c>
      <c r="Z1165" s="17">
        <v>0.24599952718187201</v>
      </c>
      <c r="AA1165" s="17">
        <v>0.28611792455708301</v>
      </c>
      <c r="AB1165" s="17">
        <v>0.20320457600745601</v>
      </c>
      <c r="AC1165" s="17">
        <v>0.24159439370473501</v>
      </c>
      <c r="AD1165" s="17">
        <v>0.30837477946931902</v>
      </c>
      <c r="AE1165" s="17"/>
      <c r="AF1165" s="17">
        <v>0.31725966681587697</v>
      </c>
      <c r="AG1165" s="17">
        <v>0.22003763712476701</v>
      </c>
      <c r="AH1165" s="17">
        <v>0.26052635530057899</v>
      </c>
      <c r="AI1165" s="17">
        <v>0.20315722885187301</v>
      </c>
      <c r="AJ1165" s="17">
        <v>0.29381710038688502</v>
      </c>
      <c r="AK1165" s="17">
        <v>0.26782481436533601</v>
      </c>
      <c r="AL1165" s="17">
        <v>0.237811810043215</v>
      </c>
      <c r="AM1165" s="17">
        <v>0.25326485410715699</v>
      </c>
      <c r="AN1165" s="17">
        <v>0.338992021795812</v>
      </c>
      <c r="AO1165" s="17">
        <v>0.23539302191356301</v>
      </c>
      <c r="AP1165" s="17">
        <v>0.29606330728505498</v>
      </c>
      <c r="AQ1165" s="17">
        <v>0.19995796083508899</v>
      </c>
      <c r="AR1165" s="17">
        <v>0.17085746525960599</v>
      </c>
      <c r="AS1165" s="17">
        <v>0.27941195219919301</v>
      </c>
      <c r="AT1165" s="17">
        <v>0.180982383631237</v>
      </c>
      <c r="AU1165" s="17">
        <v>0.30770788308616798</v>
      </c>
      <c r="AV1165" s="17"/>
      <c r="AW1165" s="17">
        <v>0.25500996816627203</v>
      </c>
      <c r="AX1165" s="17">
        <v>0.259843722106397</v>
      </c>
      <c r="AY1165" s="17"/>
      <c r="AZ1165" s="17">
        <v>0.218108593623494</v>
      </c>
      <c r="BA1165" s="17">
        <v>0.26567018965717898</v>
      </c>
      <c r="BB1165" s="17"/>
      <c r="BC1165" s="17">
        <v>0.23037863130296701</v>
      </c>
      <c r="BD1165" s="17">
        <v>0.27568437157007297</v>
      </c>
      <c r="BE1165" s="17"/>
      <c r="BF1165" s="17">
        <v>0.25772756816678599</v>
      </c>
      <c r="BG1165" s="17">
        <v>0.25705520171771001</v>
      </c>
      <c r="BH1165" s="17"/>
      <c r="BI1165" s="17">
        <v>0.23469304710573199</v>
      </c>
      <c r="BJ1165" s="17">
        <v>0.26071750450002401</v>
      </c>
      <c r="BK1165" s="17">
        <v>0.32917269929534299</v>
      </c>
      <c r="BL1165" s="17">
        <v>0.25800862101950001</v>
      </c>
      <c r="BM1165" s="17">
        <v>0.203400077167806</v>
      </c>
      <c r="BN1165" s="17"/>
      <c r="BO1165" s="17">
        <v>0.27628161109565103</v>
      </c>
      <c r="BP1165" s="17">
        <v>0.23998275399185201</v>
      </c>
      <c r="BQ1165" s="17">
        <v>0.25288278665337</v>
      </c>
      <c r="BR1165" s="17">
        <v>0.25500393756791101</v>
      </c>
      <c r="BS1165" s="17">
        <v>0.23994679383589501</v>
      </c>
      <c r="BT1165" s="17">
        <v>0.28304103944742298</v>
      </c>
      <c r="BU1165" s="17"/>
      <c r="BV1165" s="17">
        <v>0.27756100233745701</v>
      </c>
      <c r="BW1165" s="17">
        <v>0.232071047899957</v>
      </c>
      <c r="BX1165" s="17"/>
      <c r="BY1165" s="17">
        <v>0.26979845226104798</v>
      </c>
      <c r="BZ1165" s="17"/>
      <c r="CA1165" s="17">
        <v>0.22634132117709099</v>
      </c>
      <c r="CB1165" s="17"/>
      <c r="CC1165" s="17">
        <v>0.25784183943406302</v>
      </c>
    </row>
    <row r="1166" spans="2:81" x14ac:dyDescent="0.3">
      <c r="B1166" t="s">
        <v>451</v>
      </c>
      <c r="C1166" s="17">
        <v>0.16662224222413799</v>
      </c>
      <c r="D1166" s="17">
        <v>0.17140110319837301</v>
      </c>
      <c r="E1166" s="17">
        <v>0.161096312493199</v>
      </c>
      <c r="F1166" s="17"/>
      <c r="G1166" s="17">
        <v>0.16189187580727199</v>
      </c>
      <c r="H1166" s="17">
        <v>0.13021969635188599</v>
      </c>
      <c r="I1166" s="17">
        <v>0.22056729472164399</v>
      </c>
      <c r="J1166" s="17">
        <v>0.148050915469676</v>
      </c>
      <c r="K1166" s="17">
        <v>0.13656411125972201</v>
      </c>
      <c r="L1166" s="17">
        <v>0.18823259704394901</v>
      </c>
      <c r="M1166" s="17"/>
      <c r="N1166" s="17">
        <v>0.189562761245858</v>
      </c>
      <c r="O1166" s="17">
        <v>0.169492135362528</v>
      </c>
      <c r="P1166" s="17">
        <v>0.16792598613467699</v>
      </c>
      <c r="Q1166" s="17">
        <v>0.134379955614086</v>
      </c>
      <c r="R1166" s="17"/>
      <c r="S1166" s="17">
        <v>0.15124548960259199</v>
      </c>
      <c r="T1166" s="17">
        <v>0.18393307599474601</v>
      </c>
      <c r="U1166" s="17">
        <v>0.26773186874105798</v>
      </c>
      <c r="V1166" s="17">
        <v>0.13544555418877199</v>
      </c>
      <c r="W1166" s="17">
        <v>0.13625251159007901</v>
      </c>
      <c r="X1166" s="17">
        <v>0.20376196680785499</v>
      </c>
      <c r="Y1166" s="17">
        <v>0.17102483968507301</v>
      </c>
      <c r="Z1166" s="17">
        <v>0.14408967947857301</v>
      </c>
      <c r="AA1166" s="17">
        <v>9.5273211384245604E-2</v>
      </c>
      <c r="AB1166" s="17">
        <v>0.20855864236941701</v>
      </c>
      <c r="AC1166" s="17">
        <v>0.146640040070003</v>
      </c>
      <c r="AD1166" s="17">
        <v>0.123965775111885</v>
      </c>
      <c r="AE1166" s="17"/>
      <c r="AF1166" s="17">
        <v>0</v>
      </c>
      <c r="AG1166" s="17">
        <v>8.3682134587017495E-2</v>
      </c>
      <c r="AH1166" s="17">
        <v>0.115362719071019</v>
      </c>
      <c r="AI1166" s="17">
        <v>0.159912316451749</v>
      </c>
      <c r="AJ1166" s="17">
        <v>0.13330104707597901</v>
      </c>
      <c r="AK1166" s="17">
        <v>0.19069444580345099</v>
      </c>
      <c r="AL1166" s="17">
        <v>0.18626962891037699</v>
      </c>
      <c r="AM1166" s="17">
        <v>0.159554262269192</v>
      </c>
      <c r="AN1166" s="17">
        <v>0.24954224392763499</v>
      </c>
      <c r="AO1166" s="17">
        <v>0.20897080417606301</v>
      </c>
      <c r="AP1166" s="17">
        <v>0.19671517105196201</v>
      </c>
      <c r="AQ1166" s="17">
        <v>0.15509527622800301</v>
      </c>
      <c r="AR1166" s="17">
        <v>0.200884110122374</v>
      </c>
      <c r="AS1166" s="17">
        <v>0.187098971652914</v>
      </c>
      <c r="AT1166" s="17">
        <v>0.20148868071683601</v>
      </c>
      <c r="AU1166" s="17">
        <v>0.17010356018813699</v>
      </c>
      <c r="AV1166" s="17"/>
      <c r="AW1166" s="17">
        <v>0.16686174532908701</v>
      </c>
      <c r="AX1166" s="17">
        <v>0.16737703381229199</v>
      </c>
      <c r="AY1166" s="17"/>
      <c r="AZ1166" s="17">
        <v>0.167069534200462</v>
      </c>
      <c r="BA1166" s="17">
        <v>0.16652402314002299</v>
      </c>
      <c r="BB1166" s="17"/>
      <c r="BC1166" s="17">
        <v>0.15944382067769899</v>
      </c>
      <c r="BD1166" s="17">
        <v>0.171392859982199</v>
      </c>
      <c r="BE1166" s="17"/>
      <c r="BF1166" s="17">
        <v>0.15721010707202299</v>
      </c>
      <c r="BG1166" s="17">
        <v>0.167403597212268</v>
      </c>
      <c r="BH1166" s="17"/>
      <c r="BI1166" s="17">
        <v>0.20790238965143901</v>
      </c>
      <c r="BJ1166" s="17">
        <v>0.166770670490543</v>
      </c>
      <c r="BK1166" s="17">
        <v>0.16646941000087501</v>
      </c>
      <c r="BL1166" s="17">
        <v>0.12727479036877301</v>
      </c>
      <c r="BM1166" s="17">
        <v>0.22521503925519001</v>
      </c>
      <c r="BN1166" s="17"/>
      <c r="BO1166" s="17">
        <v>0.16924289944707699</v>
      </c>
      <c r="BP1166" s="17">
        <v>0.17504040794560899</v>
      </c>
      <c r="BQ1166" s="17">
        <v>0.20454066641483501</v>
      </c>
      <c r="BR1166" s="17">
        <v>0.12484423479677401</v>
      </c>
      <c r="BS1166" s="17">
        <v>0.21319943561334601</v>
      </c>
      <c r="BT1166" s="17">
        <v>0.182121038099677</v>
      </c>
      <c r="BU1166" s="17"/>
      <c r="BV1166" s="17">
        <v>0.179841233029336</v>
      </c>
      <c r="BW1166" s="17">
        <v>0.144541006193982</v>
      </c>
      <c r="BX1166" s="17"/>
      <c r="BY1166" s="17">
        <v>0.12619381158738599</v>
      </c>
      <c r="BZ1166" s="17"/>
      <c r="CA1166" s="17">
        <v>0.148143228814235</v>
      </c>
      <c r="CB1166" s="17"/>
      <c r="CC1166" s="17">
        <v>0.17098067214957999</v>
      </c>
    </row>
    <row r="1167" spans="2:81" x14ac:dyDescent="0.3">
      <c r="B1167" t="s">
        <v>452</v>
      </c>
      <c r="C1167" s="17">
        <v>0.14601332676943499</v>
      </c>
      <c r="D1167" s="17">
        <v>0.145372190739121</v>
      </c>
      <c r="E1167" s="17">
        <v>0.14781711889379001</v>
      </c>
      <c r="F1167" s="17"/>
      <c r="G1167" s="17">
        <v>6.0618268314425197E-2</v>
      </c>
      <c r="H1167" s="17">
        <v>6.4773589514338897E-2</v>
      </c>
      <c r="I1167" s="17">
        <v>0.100124555910286</v>
      </c>
      <c r="J1167" s="17">
        <v>0.172892214618697</v>
      </c>
      <c r="K1167" s="17">
        <v>0.26975192721374802</v>
      </c>
      <c r="L1167" s="17">
        <v>0.200530085423378</v>
      </c>
      <c r="M1167" s="17"/>
      <c r="N1167" s="17">
        <v>0.14387844619870899</v>
      </c>
      <c r="O1167" s="17">
        <v>0.130848424883628</v>
      </c>
      <c r="P1167" s="17">
        <v>0.17239984075909501</v>
      </c>
      <c r="Q1167" s="17">
        <v>0.13817803593922301</v>
      </c>
      <c r="R1167" s="17"/>
      <c r="S1167" s="17">
        <v>0.105042796445527</v>
      </c>
      <c r="T1167" s="17">
        <v>0.21117200261058799</v>
      </c>
      <c r="U1167" s="17">
        <v>0.138037150535221</v>
      </c>
      <c r="V1167" s="17">
        <v>0.16817469528655499</v>
      </c>
      <c r="W1167" s="17">
        <v>9.8567066224629504E-2</v>
      </c>
      <c r="X1167" s="17">
        <v>0.121730386228859</v>
      </c>
      <c r="Y1167" s="17">
        <v>0.165036470447535</v>
      </c>
      <c r="Z1167" s="17">
        <v>0.10524147333221399</v>
      </c>
      <c r="AA1167" s="17">
        <v>0.15160523543301199</v>
      </c>
      <c r="AB1167" s="17">
        <v>0.15059044819921499</v>
      </c>
      <c r="AC1167" s="17">
        <v>0.16670202992423</v>
      </c>
      <c r="AD1167" s="17">
        <v>0.12866481416893599</v>
      </c>
      <c r="AE1167" s="17"/>
      <c r="AF1167" s="17">
        <v>0.17898668822678901</v>
      </c>
      <c r="AG1167" s="17">
        <v>0.18837799503476099</v>
      </c>
      <c r="AH1167" s="17">
        <v>8.2273171084584304E-2</v>
      </c>
      <c r="AI1167" s="17">
        <v>0.15698682171452599</v>
      </c>
      <c r="AJ1167" s="17">
        <v>0.15235178500409099</v>
      </c>
      <c r="AK1167" s="17">
        <v>0.139594067922515</v>
      </c>
      <c r="AL1167" s="17">
        <v>0.12235136324332101</v>
      </c>
      <c r="AM1167" s="17">
        <v>0.195404677694128</v>
      </c>
      <c r="AN1167" s="17">
        <v>0.120617434931945</v>
      </c>
      <c r="AO1167" s="17">
        <v>0.16846387532558699</v>
      </c>
      <c r="AP1167" s="17">
        <v>0.12834461885211401</v>
      </c>
      <c r="AQ1167" s="17">
        <v>0.16198752273060801</v>
      </c>
      <c r="AR1167" s="17">
        <v>0.22864115107074001</v>
      </c>
      <c r="AS1167" s="17">
        <v>0.12617021015798399</v>
      </c>
      <c r="AT1167" s="17">
        <v>8.6308638579998001E-2</v>
      </c>
      <c r="AU1167" s="17">
        <v>0.150907438613163</v>
      </c>
      <c r="AV1167" s="17"/>
      <c r="AW1167" s="17">
        <v>0.14023279323233001</v>
      </c>
      <c r="AX1167" s="17">
        <v>0.15361300250628099</v>
      </c>
      <c r="AY1167" s="17"/>
      <c r="AZ1167" s="17">
        <v>0.13105512965419999</v>
      </c>
      <c r="BA1167" s="17">
        <v>0.149297938384302</v>
      </c>
      <c r="BB1167" s="17"/>
      <c r="BC1167" s="17">
        <v>0.115955443009746</v>
      </c>
      <c r="BD1167" s="17">
        <v>0.165483638415902</v>
      </c>
      <c r="BE1167" s="17"/>
      <c r="BF1167" s="17">
        <v>0.116616993227139</v>
      </c>
      <c r="BG1167" s="17">
        <v>0.148453683975828</v>
      </c>
      <c r="BH1167" s="17"/>
      <c r="BI1167" s="17">
        <v>0.262165344471186</v>
      </c>
      <c r="BJ1167" s="17">
        <v>6.9694767780875994E-2</v>
      </c>
      <c r="BK1167" s="17">
        <v>0.129498019620988</v>
      </c>
      <c r="BL1167" s="17">
        <v>0.26619891879886098</v>
      </c>
      <c r="BM1167" s="17">
        <v>0.116871915518274</v>
      </c>
      <c r="BN1167" s="17"/>
      <c r="BO1167" s="17">
        <v>6.7109104775082196E-2</v>
      </c>
      <c r="BP1167" s="17">
        <v>0.24287738973985201</v>
      </c>
      <c r="BQ1167" s="17">
        <v>0.118892380934795</v>
      </c>
      <c r="BR1167" s="17">
        <v>0.22211820482796299</v>
      </c>
      <c r="BS1167" s="17">
        <v>5.5230401035568102E-2</v>
      </c>
      <c r="BT1167" s="17">
        <v>0.112471935130055</v>
      </c>
      <c r="BU1167" s="17"/>
      <c r="BV1167" s="17">
        <v>6.1776274497809397E-2</v>
      </c>
      <c r="BW1167" s="17">
        <v>8.3162087714101302E-2</v>
      </c>
      <c r="BX1167" s="17"/>
      <c r="BY1167" s="17">
        <v>8.1028348989834603E-2</v>
      </c>
      <c r="BZ1167" s="17"/>
      <c r="CA1167" s="17">
        <v>6.4522198513978404E-2</v>
      </c>
      <c r="CB1167" s="17"/>
      <c r="CC1167" s="17">
        <v>6.8603863372379004E-2</v>
      </c>
    </row>
    <row r="1168" spans="2:81" x14ac:dyDescent="0.3">
      <c r="B1168" t="s">
        <v>92</v>
      </c>
      <c r="C1168" s="17">
        <v>0.10717282953703</v>
      </c>
      <c r="D1168" s="17">
        <v>8.4422401492488905E-2</v>
      </c>
      <c r="E1168" s="17">
        <v>0.13069170937096899</v>
      </c>
      <c r="F1168" s="17"/>
      <c r="G1168" s="17">
        <v>0.12389500672378299</v>
      </c>
      <c r="H1168" s="17">
        <v>0.107018129748455</v>
      </c>
      <c r="I1168" s="17">
        <v>7.9372791129040998E-2</v>
      </c>
      <c r="J1168" s="17">
        <v>0.13202862913751301</v>
      </c>
      <c r="K1168" s="17">
        <v>8.3445283001808895E-2</v>
      </c>
      <c r="L1168" s="17">
        <v>0.113289364881239</v>
      </c>
      <c r="M1168" s="17"/>
      <c r="N1168" s="17">
        <v>8.8218631000918105E-2</v>
      </c>
      <c r="O1168" s="17">
        <v>0.120002657190212</v>
      </c>
      <c r="P1168" s="17">
        <v>8.2462055800497397E-2</v>
      </c>
      <c r="Q1168" s="17">
        <v>0.13913417542734599</v>
      </c>
      <c r="R1168" s="17"/>
      <c r="S1168" s="17">
        <v>8.1103548688582702E-2</v>
      </c>
      <c r="T1168" s="17">
        <v>0.114475818755473</v>
      </c>
      <c r="U1168" s="17">
        <v>0.11579087958220199</v>
      </c>
      <c r="V1168" s="17">
        <v>7.3686683422369503E-2</v>
      </c>
      <c r="W1168" s="17">
        <v>9.7972115498114506E-2</v>
      </c>
      <c r="X1168" s="17">
        <v>0.122491937204081</v>
      </c>
      <c r="Y1168" s="17">
        <v>0.106493486261966</v>
      </c>
      <c r="Z1168" s="17">
        <v>0.17168630830665799</v>
      </c>
      <c r="AA1168" s="17">
        <v>0.13026923681785499</v>
      </c>
      <c r="AB1168" s="17">
        <v>8.1717457473145502E-2</v>
      </c>
      <c r="AC1168" s="17">
        <v>0.164861488812447</v>
      </c>
      <c r="AD1168" s="17">
        <v>7.8529644211712504E-2</v>
      </c>
      <c r="AE1168" s="17"/>
      <c r="AF1168" s="17">
        <v>0</v>
      </c>
      <c r="AG1168" s="17">
        <v>9.5935378442425098E-2</v>
      </c>
      <c r="AH1168" s="17">
        <v>0.16535459379651801</v>
      </c>
      <c r="AI1168" s="17">
        <v>0.19507874561779301</v>
      </c>
      <c r="AJ1168" s="17">
        <v>0.116023423345642</v>
      </c>
      <c r="AK1168" s="17">
        <v>8.9120612608941496E-2</v>
      </c>
      <c r="AL1168" s="17">
        <v>0.112661371199395</v>
      </c>
      <c r="AM1168" s="17">
        <v>9.3591407218769407E-2</v>
      </c>
      <c r="AN1168" s="17">
        <v>4.9364291919350503E-2</v>
      </c>
      <c r="AO1168" s="17">
        <v>6.31302633514296E-2</v>
      </c>
      <c r="AP1168" s="17">
        <v>8.8228853932097104E-2</v>
      </c>
      <c r="AQ1168" s="17">
        <v>5.7032414291271601E-2</v>
      </c>
      <c r="AR1168" s="17">
        <v>0.10491071577539</v>
      </c>
      <c r="AS1168" s="17">
        <v>4.7749878509831999E-2</v>
      </c>
      <c r="AT1168" s="17">
        <v>7.0059289896404406E-2</v>
      </c>
      <c r="AU1168" s="17">
        <v>7.4181155027716203E-2</v>
      </c>
      <c r="AV1168" s="17"/>
      <c r="AW1168" s="17">
        <v>0.10391238894060401</v>
      </c>
      <c r="AX1168" s="17">
        <v>0.11047634116826301</v>
      </c>
      <c r="AY1168" s="17"/>
      <c r="AZ1168" s="17">
        <v>9.3212999344516004E-2</v>
      </c>
      <c r="BA1168" s="17">
        <v>0.11023821368985701</v>
      </c>
      <c r="BB1168" s="17"/>
      <c r="BC1168" s="17">
        <v>0.10258328969418901</v>
      </c>
      <c r="BD1168" s="17">
        <v>0.11046053292946401</v>
      </c>
      <c r="BE1168" s="17"/>
      <c r="BF1168" s="17">
        <v>6.3002072708765594E-2</v>
      </c>
      <c r="BG1168" s="17">
        <v>0.11083969583457701</v>
      </c>
      <c r="BH1168" s="17"/>
      <c r="BI1168" s="17">
        <v>8.6591948064882504E-2</v>
      </c>
      <c r="BJ1168" s="17">
        <v>9.5143328665005397E-2</v>
      </c>
      <c r="BK1168" s="17">
        <v>9.1034256540073896E-2</v>
      </c>
      <c r="BL1168" s="17">
        <v>0.14315456196982901</v>
      </c>
      <c r="BM1168" s="17">
        <v>4.3690627372888098E-2</v>
      </c>
      <c r="BN1168" s="17"/>
      <c r="BO1168" s="17">
        <v>8.8890819077224806E-2</v>
      </c>
      <c r="BP1168" s="17">
        <v>7.4403934082973494E-2</v>
      </c>
      <c r="BQ1168" s="17">
        <v>6.3882297837099505E-2</v>
      </c>
      <c r="BR1168" s="17">
        <v>0.10815382506599</v>
      </c>
      <c r="BS1168" s="17">
        <v>7.4455911119327894E-2</v>
      </c>
      <c r="BT1168" s="17">
        <v>0.223169932247507</v>
      </c>
      <c r="BU1168" s="17"/>
      <c r="BV1168" s="17">
        <v>9.1252924647514305E-2</v>
      </c>
      <c r="BW1168" s="17">
        <v>0.101759905038834</v>
      </c>
      <c r="BX1168" s="17"/>
      <c r="BY1168" s="17">
        <v>7.6283853169952995E-2</v>
      </c>
      <c r="BZ1168" s="17"/>
      <c r="CA1168" s="17">
        <v>6.0204085198959499E-2</v>
      </c>
      <c r="CB1168" s="17"/>
      <c r="CC1168" s="17">
        <v>8.1587296587323596E-2</v>
      </c>
    </row>
    <row r="1169" spans="3:81" x14ac:dyDescent="0.3">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c r="BP1169" s="17"/>
      <c r="BQ1169" s="17"/>
      <c r="BR1169" s="17"/>
      <c r="BS1169" s="17"/>
      <c r="BT1169" s="17"/>
      <c r="BU1169" s="17"/>
      <c r="BV1169" s="17"/>
      <c r="BW1169" s="17"/>
      <c r="BX1169" s="17"/>
      <c r="BY1169" s="17"/>
      <c r="BZ1169" s="17"/>
      <c r="CA1169" s="17"/>
      <c r="CB1169" s="17"/>
      <c r="CC1169" s="17"/>
    </row>
    <row r="1170" spans="3:81" x14ac:dyDescent="0.3">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c r="BS1170" s="17"/>
      <c r="BT1170" s="17"/>
      <c r="BU1170" s="17"/>
      <c r="BV1170" s="17"/>
      <c r="BW1170" s="17"/>
      <c r="BX1170" s="17"/>
      <c r="BY1170" s="17"/>
      <c r="BZ1170" s="17"/>
      <c r="CA1170" s="17"/>
      <c r="CB1170" s="17"/>
      <c r="CC1170" s="17"/>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87</v>
      </c>
      <c r="C9" s="17">
        <v>4.2850726170918799E-2</v>
      </c>
      <c r="D9" s="17">
        <v>6.49126111433488E-2</v>
      </c>
      <c r="E9" s="17">
        <v>2.1478182213568099E-2</v>
      </c>
      <c r="F9" s="17"/>
      <c r="G9" s="17">
        <v>7.5221533315331907E-2</v>
      </c>
      <c r="H9" s="17">
        <v>7.8000372383885103E-2</v>
      </c>
      <c r="I9" s="17">
        <v>4.44896614848595E-2</v>
      </c>
      <c r="J9" s="17">
        <v>3.71380328687499E-2</v>
      </c>
      <c r="K9" s="17">
        <v>1.2753462045602701E-2</v>
      </c>
      <c r="L9" s="17">
        <v>1.6143214574089501E-2</v>
      </c>
      <c r="M9" s="17"/>
      <c r="N9" s="17">
        <v>5.6821969041219E-2</v>
      </c>
      <c r="O9" s="17">
        <v>4.3116123265921603E-2</v>
      </c>
      <c r="P9" s="17">
        <v>4.7165368045722397E-2</v>
      </c>
      <c r="Q9" s="17">
        <v>2.4032226363449101E-2</v>
      </c>
      <c r="R9" s="17"/>
      <c r="S9" s="17">
        <v>0.111233964752064</v>
      </c>
      <c r="T9" s="17">
        <v>1.74191714950639E-2</v>
      </c>
      <c r="U9" s="17">
        <v>1.7645873523766099E-2</v>
      </c>
      <c r="V9" s="17">
        <v>4.1262097130356702E-2</v>
      </c>
      <c r="W9" s="17">
        <v>6.1435854509105103E-3</v>
      </c>
      <c r="X9" s="17">
        <v>6.3300924213739201E-2</v>
      </c>
      <c r="Y9" s="17">
        <v>5.5164871478983902E-3</v>
      </c>
      <c r="Z9" s="17">
        <v>7.0964077272620496E-2</v>
      </c>
      <c r="AA9" s="17">
        <v>3.9987903272959098E-2</v>
      </c>
      <c r="AB9" s="17">
        <v>4.3542042574225802E-2</v>
      </c>
      <c r="AC9" s="17">
        <v>4.3318077166210299E-2</v>
      </c>
      <c r="AD9" s="17">
        <v>0</v>
      </c>
      <c r="AE9" s="17"/>
      <c r="AF9" s="17">
        <v>0.21039989892452499</v>
      </c>
      <c r="AG9" s="17">
        <v>4.7234716157849098E-2</v>
      </c>
      <c r="AH9" s="17">
        <v>0</v>
      </c>
      <c r="AI9" s="17">
        <v>8.5195361098045607E-3</v>
      </c>
      <c r="AJ9" s="17">
        <v>4.3822459619949801E-2</v>
      </c>
      <c r="AK9" s="17">
        <v>3.3806446867548898E-2</v>
      </c>
      <c r="AL9" s="17">
        <v>3.1277952227627803E-2</v>
      </c>
      <c r="AM9" s="17">
        <v>4.1306632309212603E-2</v>
      </c>
      <c r="AN9" s="17">
        <v>6.9395691614520198E-3</v>
      </c>
      <c r="AO9" s="17">
        <v>6.1095425763699203E-2</v>
      </c>
      <c r="AP9" s="17">
        <v>3.7947840643115099E-2</v>
      </c>
      <c r="AQ9" s="17">
        <v>5.1332823885359098E-2</v>
      </c>
      <c r="AR9" s="17">
        <v>3.2430500590013303E-2</v>
      </c>
      <c r="AS9" s="17">
        <v>0.104762776860086</v>
      </c>
      <c r="AT9" s="17">
        <v>0.13756385385776199</v>
      </c>
      <c r="AU9" s="17">
        <v>0.145754874473177</v>
      </c>
      <c r="AV9" s="17"/>
      <c r="AW9" s="17">
        <v>4.3179071337931398E-2</v>
      </c>
      <c r="AX9" s="17">
        <v>4.2684919551778402E-2</v>
      </c>
      <c r="AY9" s="17"/>
      <c r="AZ9" s="17">
        <v>4.8655283505121702E-2</v>
      </c>
      <c r="BA9" s="17">
        <v>4.15579312650705E-2</v>
      </c>
      <c r="BB9" s="17"/>
      <c r="BC9" s="17">
        <v>6.2417646121181398E-2</v>
      </c>
      <c r="BD9" s="17">
        <v>2.9388109988679099E-2</v>
      </c>
      <c r="BE9" s="17"/>
      <c r="BF9" s="17">
        <v>8.4796192023020397E-2</v>
      </c>
      <c r="BG9" s="17">
        <v>3.94800856134686E-2</v>
      </c>
      <c r="BH9" s="17"/>
      <c r="BI9" s="17">
        <v>2.7029269212741701E-2</v>
      </c>
      <c r="BJ9" s="17">
        <v>7.9644886833694306E-2</v>
      </c>
      <c r="BK9" s="17">
        <v>4.0268070405157397E-2</v>
      </c>
      <c r="BL9" s="17">
        <v>1.7984181905667199E-2</v>
      </c>
      <c r="BM9" s="17">
        <v>3.8601278894463603E-2</v>
      </c>
      <c r="BN9" s="17"/>
      <c r="BO9" s="17">
        <v>9.8702412987281302E-2</v>
      </c>
      <c r="BP9" s="17">
        <v>3.1628734765363299E-2</v>
      </c>
      <c r="BQ9" s="17">
        <v>3.6871861676205202E-2</v>
      </c>
      <c r="BR9" s="17">
        <v>2.4342603108446201E-2</v>
      </c>
      <c r="BS9" s="17">
        <v>1.4498323713724601E-2</v>
      </c>
      <c r="BT9" s="17">
        <v>9.7121651521802493E-3</v>
      </c>
      <c r="BU9" s="17"/>
      <c r="BV9" s="17">
        <v>9.9279335002439406E-2</v>
      </c>
      <c r="BW9" s="17">
        <v>4.3228296711292802E-2</v>
      </c>
      <c r="BX9" s="17"/>
      <c r="BY9" s="17">
        <v>0.135026138883173</v>
      </c>
      <c r="BZ9" s="17"/>
      <c r="CA9" s="17">
        <v>0.106991015276566</v>
      </c>
      <c r="CB9" s="17"/>
      <c r="CC9" s="17">
        <v>9.3950079994375102E-2</v>
      </c>
    </row>
    <row r="10" spans="2:81" x14ac:dyDescent="0.3">
      <c r="B10" s="18" t="s">
        <v>88</v>
      </c>
      <c r="C10" s="17">
        <v>0.200755170780757</v>
      </c>
      <c r="D10" s="17">
        <v>0.24106509960978101</v>
      </c>
      <c r="E10" s="17">
        <v>0.162187770465758</v>
      </c>
      <c r="F10" s="17"/>
      <c r="G10" s="17">
        <v>0.25950699367131802</v>
      </c>
      <c r="H10" s="17">
        <v>0.33753894753994201</v>
      </c>
      <c r="I10" s="17">
        <v>0.247156393156511</v>
      </c>
      <c r="J10" s="17">
        <v>0.13857515697528</v>
      </c>
      <c r="K10" s="17">
        <v>0.132447517813817</v>
      </c>
      <c r="L10" s="17">
        <v>0.10893201686786499</v>
      </c>
      <c r="M10" s="17"/>
      <c r="N10" s="17">
        <v>0.27424848285868397</v>
      </c>
      <c r="O10" s="17">
        <v>0.214807162690516</v>
      </c>
      <c r="P10" s="17">
        <v>0.166795057820319</v>
      </c>
      <c r="Q10" s="17">
        <v>0.13621689761889599</v>
      </c>
      <c r="R10" s="17"/>
      <c r="S10" s="17">
        <v>0.31855318247195102</v>
      </c>
      <c r="T10" s="17">
        <v>0.163040698569695</v>
      </c>
      <c r="U10" s="17">
        <v>0.14197762012457199</v>
      </c>
      <c r="V10" s="17">
        <v>0.182930150284625</v>
      </c>
      <c r="W10" s="17">
        <v>0.19158399263489201</v>
      </c>
      <c r="X10" s="17">
        <v>0.17834071741692201</v>
      </c>
      <c r="Y10" s="17">
        <v>0.190298706446176</v>
      </c>
      <c r="Z10" s="17">
        <v>0.195176186710733</v>
      </c>
      <c r="AA10" s="17">
        <v>0.18329930167932201</v>
      </c>
      <c r="AB10" s="17">
        <v>0.17428126449411799</v>
      </c>
      <c r="AC10" s="17">
        <v>0.19550759066321299</v>
      </c>
      <c r="AD10" s="17">
        <v>0.30207631455892497</v>
      </c>
      <c r="AE10" s="17"/>
      <c r="AF10" s="17">
        <v>8.8791091571332595E-2</v>
      </c>
      <c r="AG10" s="17">
        <v>0.119966664790032</v>
      </c>
      <c r="AH10" s="17">
        <v>0.16379386166089699</v>
      </c>
      <c r="AI10" s="17">
        <v>0.106439494011518</v>
      </c>
      <c r="AJ10" s="17">
        <v>0.16161500370036899</v>
      </c>
      <c r="AK10" s="17">
        <v>0.128847797102976</v>
      </c>
      <c r="AL10" s="17">
        <v>0.22872058915490701</v>
      </c>
      <c r="AM10" s="17">
        <v>0.16263169464777599</v>
      </c>
      <c r="AN10" s="17">
        <v>0.189647998679667</v>
      </c>
      <c r="AO10" s="17">
        <v>0.27226506324779998</v>
      </c>
      <c r="AP10" s="17">
        <v>0.23486589569076299</v>
      </c>
      <c r="AQ10" s="17">
        <v>0.29567313834639097</v>
      </c>
      <c r="AR10" s="17">
        <v>0.317654281833465</v>
      </c>
      <c r="AS10" s="17">
        <v>0.38540581578106903</v>
      </c>
      <c r="AT10" s="17">
        <v>0.25047503566068402</v>
      </c>
      <c r="AU10" s="17">
        <v>0.34917054381735602</v>
      </c>
      <c r="AV10" s="17"/>
      <c r="AW10" s="17">
        <v>0.197972755464141</v>
      </c>
      <c r="AX10" s="17">
        <v>0.204854712120277</v>
      </c>
      <c r="AY10" s="17"/>
      <c r="AZ10" s="17">
        <v>0.16407265315636499</v>
      </c>
      <c r="BA10" s="17">
        <v>0.208925125729616</v>
      </c>
      <c r="BB10" s="17"/>
      <c r="BC10" s="17">
        <v>0.185964391774814</v>
      </c>
      <c r="BD10" s="17">
        <v>0.20988542166625601</v>
      </c>
      <c r="BE10" s="17"/>
      <c r="BF10" s="17">
        <v>0.199760583088856</v>
      </c>
      <c r="BG10" s="17">
        <v>0.200835093545808</v>
      </c>
      <c r="BH10" s="17"/>
      <c r="BI10" s="17">
        <v>0.100606973274792</v>
      </c>
      <c r="BJ10" s="17">
        <v>0.38707100990695198</v>
      </c>
      <c r="BK10" s="17">
        <v>0.197253646274893</v>
      </c>
      <c r="BL10" s="17">
        <v>6.2862190773772406E-2</v>
      </c>
      <c r="BM10" s="17">
        <v>0.12901631966350599</v>
      </c>
      <c r="BN10" s="17"/>
      <c r="BO10" s="17">
        <v>0.527452772856706</v>
      </c>
      <c r="BP10" s="17">
        <v>0.132385411568363</v>
      </c>
      <c r="BQ10" s="17">
        <v>0.16878742919082099</v>
      </c>
      <c r="BR10" s="17">
        <v>4.9919179174649102E-2</v>
      </c>
      <c r="BS10" s="17">
        <v>0.109962241913187</v>
      </c>
      <c r="BT10" s="17">
        <v>4.6306748487326597E-2</v>
      </c>
      <c r="BU10" s="17"/>
      <c r="BV10" s="17">
        <v>0.53714953148551903</v>
      </c>
      <c r="BW10" s="17">
        <v>0.108715949477875</v>
      </c>
      <c r="BX10" s="17"/>
      <c r="BY10" s="17">
        <v>0.34372802762843602</v>
      </c>
      <c r="BZ10" s="17"/>
      <c r="CA10" s="17">
        <v>0.42211676780266799</v>
      </c>
      <c r="CB10" s="17"/>
      <c r="CC10" s="17">
        <v>0.40575735223133402</v>
      </c>
    </row>
    <row r="11" spans="2:81" x14ac:dyDescent="0.3">
      <c r="B11" s="18" t="s">
        <v>89</v>
      </c>
      <c r="C11" s="17">
        <v>0.25574917922722901</v>
      </c>
      <c r="D11" s="17">
        <v>0.23191394876761201</v>
      </c>
      <c r="E11" s="17">
        <v>0.27901194175394201</v>
      </c>
      <c r="F11" s="17"/>
      <c r="G11" s="17">
        <v>0.362069764682038</v>
      </c>
      <c r="H11" s="17">
        <v>0.23309046034987499</v>
      </c>
      <c r="I11" s="17">
        <v>0.25344620078033703</v>
      </c>
      <c r="J11" s="17">
        <v>0.24163129498146299</v>
      </c>
      <c r="K11" s="17">
        <v>0.217430506073989</v>
      </c>
      <c r="L11" s="17">
        <v>0.24215794793703599</v>
      </c>
      <c r="M11" s="17"/>
      <c r="N11" s="17">
        <v>0.26711151795424298</v>
      </c>
      <c r="O11" s="17">
        <v>0.25680286522310902</v>
      </c>
      <c r="P11" s="17">
        <v>0.259810401855604</v>
      </c>
      <c r="Q11" s="17">
        <v>0.24085097945424</v>
      </c>
      <c r="R11" s="17"/>
      <c r="S11" s="17">
        <v>0.26806938475370601</v>
      </c>
      <c r="T11" s="17">
        <v>0.28573098487098397</v>
      </c>
      <c r="U11" s="17">
        <v>0.203331022768</v>
      </c>
      <c r="V11" s="17">
        <v>0.237734386041243</v>
      </c>
      <c r="W11" s="17">
        <v>0.26189751455389398</v>
      </c>
      <c r="X11" s="17">
        <v>0.26521902636977501</v>
      </c>
      <c r="Y11" s="17">
        <v>0.21012911674410301</v>
      </c>
      <c r="Z11" s="17">
        <v>0.23899711341163599</v>
      </c>
      <c r="AA11" s="17">
        <v>0.27002217629399</v>
      </c>
      <c r="AB11" s="17">
        <v>0.30761755251425099</v>
      </c>
      <c r="AC11" s="17">
        <v>0.14863592621145999</v>
      </c>
      <c r="AD11" s="17">
        <v>0.33395340549251001</v>
      </c>
      <c r="AE11" s="17"/>
      <c r="AF11" s="17">
        <v>9.0347383092131098E-2</v>
      </c>
      <c r="AG11" s="17">
        <v>0.33186764061142898</v>
      </c>
      <c r="AH11" s="17">
        <v>0.21793806839264501</v>
      </c>
      <c r="AI11" s="17">
        <v>0.32835625035789701</v>
      </c>
      <c r="AJ11" s="17">
        <v>0.25397249830033197</v>
      </c>
      <c r="AK11" s="17">
        <v>0.28515430749782</v>
      </c>
      <c r="AL11" s="17">
        <v>0.29016694961463502</v>
      </c>
      <c r="AM11" s="17">
        <v>0.21612025069739699</v>
      </c>
      <c r="AN11" s="17">
        <v>0.240259419519671</v>
      </c>
      <c r="AO11" s="17">
        <v>0.20440697433114199</v>
      </c>
      <c r="AP11" s="17">
        <v>0.27723196173717102</v>
      </c>
      <c r="AQ11" s="17">
        <v>0.25448718369004297</v>
      </c>
      <c r="AR11" s="17">
        <v>0.264336470767772</v>
      </c>
      <c r="AS11" s="17">
        <v>0.13935695716560501</v>
      </c>
      <c r="AT11" s="17">
        <v>0.23446176936384699</v>
      </c>
      <c r="AU11" s="17">
        <v>0.25139757871816998</v>
      </c>
      <c r="AV11" s="17"/>
      <c r="AW11" s="17">
        <v>0.246014668121467</v>
      </c>
      <c r="AX11" s="17">
        <v>0.26933847566786001</v>
      </c>
      <c r="AY11" s="17"/>
      <c r="AZ11" s="17">
        <v>0.25085724218144201</v>
      </c>
      <c r="BA11" s="17">
        <v>0.25683871472983499</v>
      </c>
      <c r="BB11" s="17"/>
      <c r="BC11" s="17">
        <v>0.24701281734487801</v>
      </c>
      <c r="BD11" s="17">
        <v>0.25961326272971702</v>
      </c>
      <c r="BE11" s="17"/>
      <c r="BF11" s="17">
        <v>0.21766765036543301</v>
      </c>
      <c r="BG11" s="17">
        <v>0.25880932275082003</v>
      </c>
      <c r="BH11" s="17"/>
      <c r="BI11" s="17">
        <v>0.17008040101990499</v>
      </c>
      <c r="BJ11" s="17">
        <v>0.28673954737927998</v>
      </c>
      <c r="BK11" s="17">
        <v>0.32928876402188501</v>
      </c>
      <c r="BL11" s="17">
        <v>0.116584363230156</v>
      </c>
      <c r="BM11" s="17">
        <v>0.35819116488998398</v>
      </c>
      <c r="BN11" s="17"/>
      <c r="BO11" s="17">
        <v>0.29647339861157901</v>
      </c>
      <c r="BP11" s="17">
        <v>0.19462082796425101</v>
      </c>
      <c r="BQ11" s="17">
        <v>0.32770412632245199</v>
      </c>
      <c r="BR11" s="17">
        <v>0.115885482114199</v>
      </c>
      <c r="BS11" s="17">
        <v>0.37655731465801301</v>
      </c>
      <c r="BT11" s="17">
        <v>0.36011490388975498</v>
      </c>
      <c r="BU11" s="17"/>
      <c r="BV11" s="17">
        <v>0.28939836928887203</v>
      </c>
      <c r="BW11" s="17">
        <v>0.28180815196353298</v>
      </c>
      <c r="BX11" s="17"/>
      <c r="BY11" s="17">
        <v>0.198359149089223</v>
      </c>
      <c r="BZ11" s="17"/>
      <c r="CA11" s="17">
        <v>0.28644439935365101</v>
      </c>
      <c r="CB11" s="17"/>
      <c r="CC11" s="17">
        <v>0.29966919514101498</v>
      </c>
    </row>
    <row r="12" spans="2:81" x14ac:dyDescent="0.3">
      <c r="B12" s="18" t="s">
        <v>90</v>
      </c>
      <c r="C12" s="17">
        <v>0.202468596621691</v>
      </c>
      <c r="D12" s="17">
        <v>0.17616058217689201</v>
      </c>
      <c r="E12" s="17">
        <v>0.22703592893148999</v>
      </c>
      <c r="F12" s="17"/>
      <c r="G12" s="17">
        <v>0.17057973188396899</v>
      </c>
      <c r="H12" s="17">
        <v>0.15841992779483499</v>
      </c>
      <c r="I12" s="17">
        <v>0.22882749136566299</v>
      </c>
      <c r="J12" s="17">
        <v>0.20230872457673099</v>
      </c>
      <c r="K12" s="17">
        <v>0.217027690667777</v>
      </c>
      <c r="L12" s="17">
        <v>0.22856765891987399</v>
      </c>
      <c r="M12" s="17"/>
      <c r="N12" s="17">
        <v>0.18760515505314099</v>
      </c>
      <c r="O12" s="17">
        <v>0.21210750427549799</v>
      </c>
      <c r="P12" s="17">
        <v>0.18367093037091101</v>
      </c>
      <c r="Q12" s="17">
        <v>0.22429727519151499</v>
      </c>
      <c r="R12" s="17"/>
      <c r="S12" s="17">
        <v>0.12875039519008299</v>
      </c>
      <c r="T12" s="17">
        <v>0.248786112915167</v>
      </c>
      <c r="U12" s="17">
        <v>0.19680116413054699</v>
      </c>
      <c r="V12" s="17">
        <v>0.22928656203179801</v>
      </c>
      <c r="W12" s="17">
        <v>0.18512722847913499</v>
      </c>
      <c r="X12" s="17">
        <v>0.20149033154689699</v>
      </c>
      <c r="Y12" s="17">
        <v>0.28250020601282499</v>
      </c>
      <c r="Z12" s="17">
        <v>0.230707193308785</v>
      </c>
      <c r="AA12" s="17">
        <v>0.21575915607096799</v>
      </c>
      <c r="AB12" s="17">
        <v>0.16899774969585701</v>
      </c>
      <c r="AC12" s="17">
        <v>0.19145135979542599</v>
      </c>
      <c r="AD12" s="17">
        <v>0.14190373080573301</v>
      </c>
      <c r="AE12" s="17"/>
      <c r="AF12" s="17">
        <v>0.31970104341746602</v>
      </c>
      <c r="AG12" s="17">
        <v>0.172511519926314</v>
      </c>
      <c r="AH12" s="17">
        <v>0.25467595635448997</v>
      </c>
      <c r="AI12" s="17">
        <v>0.17881170210288799</v>
      </c>
      <c r="AJ12" s="17">
        <v>0.20235422594139399</v>
      </c>
      <c r="AK12" s="17">
        <v>0.239489347749089</v>
      </c>
      <c r="AL12" s="17">
        <v>0.14871784374365399</v>
      </c>
      <c r="AM12" s="17">
        <v>0.26277329638165298</v>
      </c>
      <c r="AN12" s="17">
        <v>0.24447819374400301</v>
      </c>
      <c r="AO12" s="17">
        <v>0.227848857733362</v>
      </c>
      <c r="AP12" s="17">
        <v>0.194818299949513</v>
      </c>
      <c r="AQ12" s="17">
        <v>0.204733241063069</v>
      </c>
      <c r="AR12" s="17">
        <v>0.13879432993104901</v>
      </c>
      <c r="AS12" s="17">
        <v>0.18039225596946901</v>
      </c>
      <c r="AT12" s="17">
        <v>0.13446605229772099</v>
      </c>
      <c r="AU12" s="17">
        <v>0.111051149295516</v>
      </c>
      <c r="AV12" s="17"/>
      <c r="AW12" s="17">
        <v>0.204347574217005</v>
      </c>
      <c r="AX12" s="17">
        <v>0.19997610668251101</v>
      </c>
      <c r="AY12" s="17"/>
      <c r="AZ12" s="17">
        <v>0.21534221172494</v>
      </c>
      <c r="BA12" s="17">
        <v>0.19960137642433601</v>
      </c>
      <c r="BB12" s="17"/>
      <c r="BC12" s="17">
        <v>0.22056973380119699</v>
      </c>
      <c r="BD12" s="17">
        <v>0.19219906061174799</v>
      </c>
      <c r="BE12" s="17"/>
      <c r="BF12" s="17">
        <v>0.234602872779272</v>
      </c>
      <c r="BG12" s="17">
        <v>0.199886360561113</v>
      </c>
      <c r="BH12" s="17"/>
      <c r="BI12" s="17">
        <v>0.25120868677710401</v>
      </c>
      <c r="BJ12" s="17">
        <v>0.13449811855616101</v>
      </c>
      <c r="BK12" s="17">
        <v>0.222818727332835</v>
      </c>
      <c r="BL12" s="17">
        <v>0.23388578085372499</v>
      </c>
      <c r="BM12" s="17">
        <v>0.24875984171916399</v>
      </c>
      <c r="BN12" s="17"/>
      <c r="BO12" s="17">
        <v>6.1110396249076902E-2</v>
      </c>
      <c r="BP12" s="17">
        <v>0.246200566016609</v>
      </c>
      <c r="BQ12" s="17">
        <v>0.267740156119741</v>
      </c>
      <c r="BR12" s="17">
        <v>0.23122510991582401</v>
      </c>
      <c r="BS12" s="17">
        <v>0.28162312766022601</v>
      </c>
      <c r="BT12" s="17">
        <v>0.29585497048693299</v>
      </c>
      <c r="BU12" s="17"/>
      <c r="BV12" s="17">
        <v>6.05031560956217E-2</v>
      </c>
      <c r="BW12" s="17">
        <v>0.27173875785955598</v>
      </c>
      <c r="BX12" s="17"/>
      <c r="BY12" s="17">
        <v>0.15209114939412199</v>
      </c>
      <c r="BZ12" s="17"/>
      <c r="CA12" s="17">
        <v>0.121793056133157</v>
      </c>
      <c r="CB12" s="17"/>
      <c r="CC12" s="17">
        <v>0.12832081034590401</v>
      </c>
    </row>
    <row r="13" spans="2:81" x14ac:dyDescent="0.3">
      <c r="B13" s="18" t="s">
        <v>91</v>
      </c>
      <c r="C13" s="17">
        <v>0.27555033977517002</v>
      </c>
      <c r="D13" s="17">
        <v>0.27196237765400999</v>
      </c>
      <c r="E13" s="17">
        <v>0.27913412926194497</v>
      </c>
      <c r="F13" s="17"/>
      <c r="G13" s="17">
        <v>8.9762272588082004E-2</v>
      </c>
      <c r="H13" s="17">
        <v>0.15525765555902599</v>
      </c>
      <c r="I13" s="17">
        <v>0.19659745364137399</v>
      </c>
      <c r="J13" s="17">
        <v>0.36174733320173702</v>
      </c>
      <c r="K13" s="17">
        <v>0.41378085941341503</v>
      </c>
      <c r="L13" s="17">
        <v>0.39885311939776802</v>
      </c>
      <c r="M13" s="17"/>
      <c r="N13" s="17">
        <v>0.20856763816928101</v>
      </c>
      <c r="O13" s="17">
        <v>0.24727972435697601</v>
      </c>
      <c r="P13" s="17">
        <v>0.32426576858723699</v>
      </c>
      <c r="Q13" s="17">
        <v>0.33303575568172</v>
      </c>
      <c r="R13" s="17"/>
      <c r="S13" s="17">
        <v>0.153545703696186</v>
      </c>
      <c r="T13" s="17">
        <v>0.27408623826169698</v>
      </c>
      <c r="U13" s="17">
        <v>0.40840839833881099</v>
      </c>
      <c r="V13" s="17">
        <v>0.303319335437927</v>
      </c>
      <c r="W13" s="17">
        <v>0.33245690927586902</v>
      </c>
      <c r="X13" s="17">
        <v>0.25673280164350398</v>
      </c>
      <c r="Y13" s="17">
        <v>0.28066128462572298</v>
      </c>
      <c r="Z13" s="17">
        <v>0.22205957020893599</v>
      </c>
      <c r="AA13" s="17">
        <v>0.26781536061315597</v>
      </c>
      <c r="AB13" s="17">
        <v>0.27946266168179701</v>
      </c>
      <c r="AC13" s="17">
        <v>0.412392157643378</v>
      </c>
      <c r="AD13" s="17">
        <v>0.183203809231581</v>
      </c>
      <c r="AE13" s="17"/>
      <c r="AF13" s="17">
        <v>0.29076058299454499</v>
      </c>
      <c r="AG13" s="17">
        <v>0.28043943173143998</v>
      </c>
      <c r="AH13" s="17">
        <v>0.30151134468447399</v>
      </c>
      <c r="AI13" s="17">
        <v>0.352689844164711</v>
      </c>
      <c r="AJ13" s="17">
        <v>0.31519930515331201</v>
      </c>
      <c r="AK13" s="17">
        <v>0.284876674053408</v>
      </c>
      <c r="AL13" s="17">
        <v>0.29061004218375103</v>
      </c>
      <c r="AM13" s="17">
        <v>0.30436649077751399</v>
      </c>
      <c r="AN13" s="17">
        <v>0.30144314270773598</v>
      </c>
      <c r="AO13" s="17">
        <v>0.21477044420621799</v>
      </c>
      <c r="AP13" s="17">
        <v>0.24217942588065</v>
      </c>
      <c r="AQ13" s="17">
        <v>0.19377361301513801</v>
      </c>
      <c r="AR13" s="17">
        <v>0.246784416877701</v>
      </c>
      <c r="AS13" s="17">
        <v>0.19008219422377101</v>
      </c>
      <c r="AT13" s="17">
        <v>0.22409239119178101</v>
      </c>
      <c r="AU13" s="17">
        <v>0.14262585369578201</v>
      </c>
      <c r="AV13" s="17"/>
      <c r="AW13" s="17">
        <v>0.29096256190176301</v>
      </c>
      <c r="AX13" s="17">
        <v>0.25293774502662703</v>
      </c>
      <c r="AY13" s="17"/>
      <c r="AZ13" s="17">
        <v>0.29472802212888499</v>
      </c>
      <c r="BA13" s="17">
        <v>0.27127907348811497</v>
      </c>
      <c r="BB13" s="17"/>
      <c r="BC13" s="17">
        <v>0.25839081354604998</v>
      </c>
      <c r="BD13" s="17">
        <v>0.28954331665173799</v>
      </c>
      <c r="BE13" s="17"/>
      <c r="BF13" s="17">
        <v>0.23575917222534501</v>
      </c>
      <c r="BG13" s="17">
        <v>0.278747865906949</v>
      </c>
      <c r="BH13" s="17"/>
      <c r="BI13" s="17">
        <v>0.44871111985252998</v>
      </c>
      <c r="BJ13" s="17">
        <v>0.10352631701891001</v>
      </c>
      <c r="BK13" s="17">
        <v>0.18492665343943401</v>
      </c>
      <c r="BL13" s="17">
        <v>0.55700356388045302</v>
      </c>
      <c r="BM13" s="17">
        <v>0.21530929507737001</v>
      </c>
      <c r="BN13" s="17"/>
      <c r="BO13" s="17">
        <v>8.1978581596322802E-3</v>
      </c>
      <c r="BP13" s="17">
        <v>0.39027204722446801</v>
      </c>
      <c r="BQ13" s="17">
        <v>0.18687323193380601</v>
      </c>
      <c r="BR13" s="17">
        <v>0.570662819362318</v>
      </c>
      <c r="BS13" s="17">
        <v>0.185659734607035</v>
      </c>
      <c r="BT13" s="17">
        <v>0.204577048970599</v>
      </c>
      <c r="BU13" s="17"/>
      <c r="BV13" s="17">
        <v>9.4335726143348307E-3</v>
      </c>
      <c r="BW13" s="17">
        <v>0.27804290526343101</v>
      </c>
      <c r="BX13" s="17"/>
      <c r="BY13" s="17">
        <v>0.17079553500504599</v>
      </c>
      <c r="BZ13" s="17"/>
      <c r="CA13" s="17">
        <v>5.5991902325608099E-2</v>
      </c>
      <c r="CB13" s="17"/>
      <c r="CC13" s="17">
        <v>6.9795466737278294E-2</v>
      </c>
    </row>
    <row r="14" spans="2:81" x14ac:dyDescent="0.3">
      <c r="B14" s="18" t="s">
        <v>92</v>
      </c>
      <c r="C14" s="19">
        <v>2.2625987424233801E-2</v>
      </c>
      <c r="D14" s="19">
        <v>1.3985380648355999E-2</v>
      </c>
      <c r="E14" s="19">
        <v>3.1152047373295799E-2</v>
      </c>
      <c r="F14" s="19"/>
      <c r="G14" s="19">
        <v>4.2859703859260703E-2</v>
      </c>
      <c r="H14" s="19">
        <v>3.7692636372437298E-2</v>
      </c>
      <c r="I14" s="19">
        <v>2.9482799571256001E-2</v>
      </c>
      <c r="J14" s="19">
        <v>1.8599457396039701E-2</v>
      </c>
      <c r="K14" s="19">
        <v>6.5599639853996796E-3</v>
      </c>
      <c r="L14" s="19">
        <v>5.3460423033670603E-3</v>
      </c>
      <c r="M14" s="19"/>
      <c r="N14" s="19">
        <v>5.6452369234321204E-3</v>
      </c>
      <c r="O14" s="19">
        <v>2.5886620187980498E-2</v>
      </c>
      <c r="P14" s="19">
        <v>1.8292473320206101E-2</v>
      </c>
      <c r="Q14" s="19">
        <v>4.1566865690180803E-2</v>
      </c>
      <c r="R14" s="19"/>
      <c r="S14" s="19">
        <v>1.9847369136010099E-2</v>
      </c>
      <c r="T14" s="19">
        <v>1.0936793887392699E-2</v>
      </c>
      <c r="U14" s="19">
        <v>3.18359211143035E-2</v>
      </c>
      <c r="V14" s="19">
        <v>5.46746907405018E-3</v>
      </c>
      <c r="W14" s="19">
        <v>2.2790769605299299E-2</v>
      </c>
      <c r="X14" s="19">
        <v>3.4916198809162698E-2</v>
      </c>
      <c r="Y14" s="19">
        <v>3.08941990232749E-2</v>
      </c>
      <c r="Z14" s="19">
        <v>4.2095859087290202E-2</v>
      </c>
      <c r="AA14" s="19">
        <v>2.31161020696041E-2</v>
      </c>
      <c r="AB14" s="19">
        <v>2.6098729039749601E-2</v>
      </c>
      <c r="AC14" s="19">
        <v>8.6948885203131602E-3</v>
      </c>
      <c r="AD14" s="19">
        <v>3.8862739911251998E-2</v>
      </c>
      <c r="AE14" s="19"/>
      <c r="AF14" s="19">
        <v>0</v>
      </c>
      <c r="AG14" s="19">
        <v>4.7980026782936197E-2</v>
      </c>
      <c r="AH14" s="19">
        <v>6.2080768907492999E-2</v>
      </c>
      <c r="AI14" s="19">
        <v>2.51831732531821E-2</v>
      </c>
      <c r="AJ14" s="19">
        <v>2.30365072846427E-2</v>
      </c>
      <c r="AK14" s="19">
        <v>2.78254267291583E-2</v>
      </c>
      <c r="AL14" s="19">
        <v>1.05066230754268E-2</v>
      </c>
      <c r="AM14" s="19">
        <v>1.28016351864478E-2</v>
      </c>
      <c r="AN14" s="19">
        <v>1.72316761874713E-2</v>
      </c>
      <c r="AO14" s="19">
        <v>1.9613234717779E-2</v>
      </c>
      <c r="AP14" s="19">
        <v>1.2956576098789E-2</v>
      </c>
      <c r="AQ14" s="19">
        <v>0</v>
      </c>
      <c r="AR14" s="19">
        <v>0</v>
      </c>
      <c r="AS14" s="19">
        <v>0</v>
      </c>
      <c r="AT14" s="19">
        <v>1.8940897628204899E-2</v>
      </c>
      <c r="AU14" s="19">
        <v>0</v>
      </c>
      <c r="AV14" s="19"/>
      <c r="AW14" s="19">
        <v>1.7523368957693099E-2</v>
      </c>
      <c r="AX14" s="19">
        <v>3.02080409509464E-2</v>
      </c>
      <c r="AY14" s="19"/>
      <c r="AZ14" s="19">
        <v>2.6344587303246798E-2</v>
      </c>
      <c r="BA14" s="19">
        <v>2.17977783630279E-2</v>
      </c>
      <c r="BB14" s="19"/>
      <c r="BC14" s="19">
        <v>2.5644597411879601E-2</v>
      </c>
      <c r="BD14" s="19">
        <v>1.93708283518635E-2</v>
      </c>
      <c r="BE14" s="19"/>
      <c r="BF14" s="19">
        <v>2.7413529518072601E-2</v>
      </c>
      <c r="BG14" s="19">
        <v>2.2241271621841901E-2</v>
      </c>
      <c r="BH14" s="19"/>
      <c r="BI14" s="19">
        <v>2.36354986292675E-3</v>
      </c>
      <c r="BJ14" s="19">
        <v>8.5201203050028693E-3</v>
      </c>
      <c r="BK14" s="19">
        <v>2.5444138525795201E-2</v>
      </c>
      <c r="BL14" s="19">
        <v>1.16799193562259E-2</v>
      </c>
      <c r="BM14" s="19">
        <v>1.0122099755513E-2</v>
      </c>
      <c r="BN14" s="19"/>
      <c r="BO14" s="19">
        <v>8.0631611357247397E-3</v>
      </c>
      <c r="BP14" s="19">
        <v>4.8924124609461802E-3</v>
      </c>
      <c r="BQ14" s="19">
        <v>1.20231947569745E-2</v>
      </c>
      <c r="BR14" s="19">
        <v>7.9648063245638303E-3</v>
      </c>
      <c r="BS14" s="19">
        <v>3.16992574478141E-2</v>
      </c>
      <c r="BT14" s="19">
        <v>8.3434163013205803E-2</v>
      </c>
      <c r="BU14" s="19"/>
      <c r="BV14" s="19">
        <v>4.2360355132139401E-3</v>
      </c>
      <c r="BW14" s="19">
        <v>1.6465938724312301E-2</v>
      </c>
      <c r="BX14" s="19"/>
      <c r="BY14" s="19">
        <v>0</v>
      </c>
      <c r="BZ14" s="19"/>
      <c r="CA14" s="19">
        <v>6.6628591083494303E-3</v>
      </c>
      <c r="CB14" s="19"/>
      <c r="CC14" s="19">
        <v>2.5070955500934001E-3</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C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97</v>
      </c>
      <c r="C9" s="17">
        <v>0.57490194494768698</v>
      </c>
      <c r="D9" s="17">
        <v>0.54463439471979302</v>
      </c>
      <c r="E9" s="17">
        <v>0.60381443297563597</v>
      </c>
      <c r="F9" s="17"/>
      <c r="G9" s="17">
        <v>0.58103670943872499</v>
      </c>
      <c r="H9" s="17">
        <v>0.65897138954786905</v>
      </c>
      <c r="I9" s="17">
        <v>0.65912544110729498</v>
      </c>
      <c r="J9" s="17">
        <v>0.61583021216928402</v>
      </c>
      <c r="K9" s="17">
        <v>0.489181360209548</v>
      </c>
      <c r="L9" s="17">
        <v>0.45852907847317598</v>
      </c>
      <c r="M9" s="17"/>
      <c r="N9" s="17">
        <v>0.52059970476217499</v>
      </c>
      <c r="O9" s="17">
        <v>0.60125846596812205</v>
      </c>
      <c r="P9" s="17">
        <v>0.57690016940697197</v>
      </c>
      <c r="Q9" s="17">
        <v>0.60539898822003602</v>
      </c>
      <c r="R9" s="17"/>
      <c r="S9" s="17">
        <v>0.56062134466626401</v>
      </c>
      <c r="T9" s="17">
        <v>0.50050541836927198</v>
      </c>
      <c r="U9" s="17">
        <v>0.64165701987907497</v>
      </c>
      <c r="V9" s="17">
        <v>0.525971371940951</v>
      </c>
      <c r="W9" s="17">
        <v>0.52591440090806596</v>
      </c>
      <c r="X9" s="17">
        <v>0.57462642592023905</v>
      </c>
      <c r="Y9" s="17">
        <v>0.55323775751204596</v>
      </c>
      <c r="Z9" s="17">
        <v>0.62027208660959499</v>
      </c>
      <c r="AA9" s="17">
        <v>0.654268209034782</v>
      </c>
      <c r="AB9" s="17">
        <v>0.64249769059418405</v>
      </c>
      <c r="AC9" s="17">
        <v>0.58655745311989205</v>
      </c>
      <c r="AD9" s="17">
        <v>0.53097865685920398</v>
      </c>
      <c r="AE9" s="17"/>
      <c r="AF9" s="17">
        <v>0.69029544940988896</v>
      </c>
      <c r="AG9" s="17">
        <v>0.63432924472068397</v>
      </c>
      <c r="AH9" s="17">
        <v>0.616693481693807</v>
      </c>
      <c r="AI9" s="17">
        <v>0.63199502014447595</v>
      </c>
      <c r="AJ9" s="17">
        <v>0.61776970170508305</v>
      </c>
      <c r="AK9" s="17">
        <v>0.60392653625231696</v>
      </c>
      <c r="AL9" s="17">
        <v>0.57024809595912596</v>
      </c>
      <c r="AM9" s="17">
        <v>0.52929659566017495</v>
      </c>
      <c r="AN9" s="17">
        <v>0.53748761236167397</v>
      </c>
      <c r="AO9" s="17">
        <v>0.538682256204571</v>
      </c>
      <c r="AP9" s="17">
        <v>0.58283158954924197</v>
      </c>
      <c r="AQ9" s="17">
        <v>0.54279391177421998</v>
      </c>
      <c r="AR9" s="17">
        <v>0.57001932389474097</v>
      </c>
      <c r="AS9" s="17">
        <v>0.52895809950853201</v>
      </c>
      <c r="AT9" s="17">
        <v>0.49239864630923602</v>
      </c>
      <c r="AU9" s="17">
        <v>0.51370210000572603</v>
      </c>
      <c r="AV9" s="17"/>
      <c r="AW9" s="17">
        <v>0.57961561041407805</v>
      </c>
      <c r="AX9" s="17">
        <v>0.56971308877008298</v>
      </c>
      <c r="AY9" s="17"/>
      <c r="AZ9" s="17">
        <v>0.58810169623509601</v>
      </c>
      <c r="BA9" s="17">
        <v>0.57196208748047295</v>
      </c>
      <c r="BB9" s="17"/>
      <c r="BC9" s="17">
        <v>0.58273832738515596</v>
      </c>
      <c r="BD9" s="17">
        <v>0.57365513440117999</v>
      </c>
      <c r="BE9" s="17"/>
      <c r="BF9" s="17">
        <v>0.58481151907738804</v>
      </c>
      <c r="BG9" s="17">
        <v>0.57410563450530405</v>
      </c>
      <c r="BH9" s="17"/>
      <c r="BI9" s="17">
        <v>0.51197753673729296</v>
      </c>
      <c r="BJ9" s="17">
        <v>0.60198575573517399</v>
      </c>
      <c r="BK9" s="17">
        <v>0.57501492523822295</v>
      </c>
      <c r="BL9" s="17">
        <v>0.51217794041647402</v>
      </c>
      <c r="BM9" s="17">
        <v>0.44819831120128401</v>
      </c>
      <c r="BN9" s="17"/>
      <c r="BO9" s="17">
        <v>0.57870831533229405</v>
      </c>
      <c r="BP9" s="17">
        <v>0.54836267137629802</v>
      </c>
      <c r="BQ9" s="17">
        <v>0.56620442180120301</v>
      </c>
      <c r="BR9" s="17">
        <v>0.53722623694951399</v>
      </c>
      <c r="BS9" s="17">
        <v>0.50952891077353302</v>
      </c>
      <c r="BT9" s="17">
        <v>0.60604705784276203</v>
      </c>
      <c r="BU9" s="17"/>
      <c r="BV9" s="17">
        <v>0.57873446415480301</v>
      </c>
      <c r="BW9" s="17">
        <v>0.64511061200929398</v>
      </c>
      <c r="BX9" s="17"/>
      <c r="BY9" s="17">
        <v>0.62608586493287299</v>
      </c>
      <c r="BZ9" s="17"/>
      <c r="CA9" s="17">
        <v>0.60459210134412</v>
      </c>
      <c r="CB9" s="17"/>
      <c r="CC9" s="17">
        <v>0.58476559381971704</v>
      </c>
    </row>
    <row r="10" spans="2:81" x14ac:dyDescent="0.3">
      <c r="B10" s="18" t="s">
        <v>98</v>
      </c>
      <c r="C10" s="17">
        <v>0.44555064518934201</v>
      </c>
      <c r="D10" s="17">
        <v>0.37999390988061599</v>
      </c>
      <c r="E10" s="17">
        <v>0.50737436343184195</v>
      </c>
      <c r="F10" s="17"/>
      <c r="G10" s="17">
        <v>0.37181467024854398</v>
      </c>
      <c r="H10" s="17">
        <v>0.38098791588710201</v>
      </c>
      <c r="I10" s="17">
        <v>0.38792405557839599</v>
      </c>
      <c r="J10" s="17">
        <v>0.45868302361414798</v>
      </c>
      <c r="K10" s="17">
        <v>0.48355314603596999</v>
      </c>
      <c r="L10" s="17">
        <v>0.55782192227344496</v>
      </c>
      <c r="M10" s="17"/>
      <c r="N10" s="17">
        <v>0.46247069440668798</v>
      </c>
      <c r="O10" s="17">
        <v>0.498824241828491</v>
      </c>
      <c r="P10" s="17">
        <v>0.397276664657296</v>
      </c>
      <c r="Q10" s="17">
        <v>0.41586921194943199</v>
      </c>
      <c r="R10" s="17"/>
      <c r="S10" s="17">
        <v>0.33820517364999098</v>
      </c>
      <c r="T10" s="17">
        <v>0.48504824200221902</v>
      </c>
      <c r="U10" s="17">
        <v>0.48827683316037401</v>
      </c>
      <c r="V10" s="17">
        <v>0.477887291208964</v>
      </c>
      <c r="W10" s="17">
        <v>0.42039841448200999</v>
      </c>
      <c r="X10" s="17">
        <v>0.47638430123789599</v>
      </c>
      <c r="Y10" s="17">
        <v>0.36899379780396302</v>
      </c>
      <c r="Z10" s="17">
        <v>0.39804136714073501</v>
      </c>
      <c r="AA10" s="17">
        <v>0.45035998561649598</v>
      </c>
      <c r="AB10" s="17">
        <v>0.50171775063012303</v>
      </c>
      <c r="AC10" s="17">
        <v>0.437928110252926</v>
      </c>
      <c r="AD10" s="17">
        <v>0.62424224175097898</v>
      </c>
      <c r="AE10" s="17"/>
      <c r="AF10" s="17">
        <v>0.27544083346669301</v>
      </c>
      <c r="AG10" s="17">
        <v>0.452118919501588</v>
      </c>
      <c r="AH10" s="17">
        <v>0.45923395727442301</v>
      </c>
      <c r="AI10" s="17">
        <v>0.37381183209563001</v>
      </c>
      <c r="AJ10" s="17">
        <v>0.46279238664876898</v>
      </c>
      <c r="AK10" s="17">
        <v>0.39861299297097103</v>
      </c>
      <c r="AL10" s="17">
        <v>0.495163698347591</v>
      </c>
      <c r="AM10" s="17">
        <v>0.48081801942484598</v>
      </c>
      <c r="AN10" s="17">
        <v>0.55133115501102603</v>
      </c>
      <c r="AO10" s="17">
        <v>0.37701264947813101</v>
      </c>
      <c r="AP10" s="17">
        <v>0.42735231820123798</v>
      </c>
      <c r="AQ10" s="17">
        <v>0.54512074687802503</v>
      </c>
      <c r="AR10" s="17">
        <v>0.56531087794452906</v>
      </c>
      <c r="AS10" s="17">
        <v>0.40464775051816498</v>
      </c>
      <c r="AT10" s="17">
        <v>0.38487232894798101</v>
      </c>
      <c r="AU10" s="17">
        <v>0.32760143499733002</v>
      </c>
      <c r="AV10" s="17"/>
      <c r="AW10" s="17">
        <v>0.45765670795765201</v>
      </c>
      <c r="AX10" s="17">
        <v>0.42889794082721799</v>
      </c>
      <c r="AY10" s="17"/>
      <c r="AZ10" s="17">
        <v>0.46105901418421003</v>
      </c>
      <c r="BA10" s="17">
        <v>0.44209661083663698</v>
      </c>
      <c r="BB10" s="17"/>
      <c r="BC10" s="17">
        <v>0.42107099844160201</v>
      </c>
      <c r="BD10" s="17">
        <v>0.46277932573707697</v>
      </c>
      <c r="BE10" s="17"/>
      <c r="BF10" s="17">
        <v>0.38175909051383899</v>
      </c>
      <c r="BG10" s="17">
        <v>0.45067678688413698</v>
      </c>
      <c r="BH10" s="17"/>
      <c r="BI10" s="17">
        <v>0.42165778751150101</v>
      </c>
      <c r="BJ10" s="17">
        <v>0.50298333332760004</v>
      </c>
      <c r="BK10" s="17">
        <v>0.46298705164766601</v>
      </c>
      <c r="BL10" s="17">
        <v>0.30503591393541402</v>
      </c>
      <c r="BM10" s="17">
        <v>0.47415650389855002</v>
      </c>
      <c r="BN10" s="17"/>
      <c r="BO10" s="17">
        <v>0.52858878103602402</v>
      </c>
      <c r="BP10" s="17">
        <v>0.37618416337722299</v>
      </c>
      <c r="BQ10" s="17">
        <v>0.47069434953421602</v>
      </c>
      <c r="BR10" s="17">
        <v>0.34260617889673101</v>
      </c>
      <c r="BS10" s="17">
        <v>0.45251873335516402</v>
      </c>
      <c r="BT10" s="17">
        <v>0.51802841168246205</v>
      </c>
      <c r="BU10" s="17"/>
      <c r="BV10" s="17">
        <v>0.53258206354134596</v>
      </c>
      <c r="BW10" s="17">
        <v>0.44808569540705301</v>
      </c>
      <c r="BX10" s="17"/>
      <c r="BY10" s="17">
        <v>0.37728965263056102</v>
      </c>
      <c r="BZ10" s="17"/>
      <c r="CA10" s="17">
        <v>0.44461604082533002</v>
      </c>
      <c r="CB10" s="17"/>
      <c r="CC10" s="17">
        <v>0.483099605522401</v>
      </c>
    </row>
    <row r="11" spans="2:81" x14ac:dyDescent="0.3">
      <c r="B11" s="18" t="s">
        <v>99</v>
      </c>
      <c r="C11" s="17">
        <v>0.34781715890459802</v>
      </c>
      <c r="D11" s="17">
        <v>0.35216422132261899</v>
      </c>
      <c r="E11" s="17">
        <v>0.34494448504824698</v>
      </c>
      <c r="F11" s="17"/>
      <c r="G11" s="17">
        <v>0.19215645007891399</v>
      </c>
      <c r="H11" s="17">
        <v>0.22392872569015801</v>
      </c>
      <c r="I11" s="17">
        <v>0.29353423059156097</v>
      </c>
      <c r="J11" s="17">
        <v>0.35859912613394301</v>
      </c>
      <c r="K11" s="17">
        <v>0.52100541288556301</v>
      </c>
      <c r="L11" s="17">
        <v>0.47162024579790901</v>
      </c>
      <c r="M11" s="17"/>
      <c r="N11" s="17">
        <v>0.28163398151204699</v>
      </c>
      <c r="O11" s="17">
        <v>0.326428207132961</v>
      </c>
      <c r="P11" s="17">
        <v>0.405842650293678</v>
      </c>
      <c r="Q11" s="17">
        <v>0.38939985939674598</v>
      </c>
      <c r="R11" s="17"/>
      <c r="S11" s="17">
        <v>0.23232851636374999</v>
      </c>
      <c r="T11" s="17">
        <v>0.38611552891082701</v>
      </c>
      <c r="U11" s="17">
        <v>0.36985578222321702</v>
      </c>
      <c r="V11" s="17">
        <v>0.394116006393675</v>
      </c>
      <c r="W11" s="17">
        <v>0.37962476020401198</v>
      </c>
      <c r="X11" s="17">
        <v>0.37778518028520502</v>
      </c>
      <c r="Y11" s="17">
        <v>0.43499003867623198</v>
      </c>
      <c r="Z11" s="17">
        <v>0.35844900367981197</v>
      </c>
      <c r="AA11" s="17">
        <v>0.35244271982427899</v>
      </c>
      <c r="AB11" s="17">
        <v>0.28974281897861498</v>
      </c>
      <c r="AC11" s="17">
        <v>0.379969554150276</v>
      </c>
      <c r="AD11" s="17">
        <v>0.215099089894317</v>
      </c>
      <c r="AE11" s="17"/>
      <c r="AF11" s="17">
        <v>0.29853775147185702</v>
      </c>
      <c r="AG11" s="17">
        <v>0.34732626499309599</v>
      </c>
      <c r="AH11" s="17">
        <v>0.34838272675536403</v>
      </c>
      <c r="AI11" s="17">
        <v>0.392499736349194</v>
      </c>
      <c r="AJ11" s="17">
        <v>0.43310935160342401</v>
      </c>
      <c r="AK11" s="17">
        <v>0.41147853225427899</v>
      </c>
      <c r="AL11" s="17">
        <v>0.37290365434559603</v>
      </c>
      <c r="AM11" s="17">
        <v>0.39317438842419999</v>
      </c>
      <c r="AN11" s="17">
        <v>0.35728774203942498</v>
      </c>
      <c r="AO11" s="17">
        <v>0.30828666461306498</v>
      </c>
      <c r="AP11" s="17">
        <v>0.26948097015240102</v>
      </c>
      <c r="AQ11" s="17">
        <v>0.29274452988056898</v>
      </c>
      <c r="AR11" s="17">
        <v>0.215159366631198</v>
      </c>
      <c r="AS11" s="17">
        <v>0.37654738265995003</v>
      </c>
      <c r="AT11" s="17">
        <v>0.231967410143715</v>
      </c>
      <c r="AU11" s="17">
        <v>0.20444097714243101</v>
      </c>
      <c r="AV11" s="17"/>
      <c r="AW11" s="17">
        <v>0.38500447327773801</v>
      </c>
      <c r="AX11" s="17">
        <v>0.29399857426266501</v>
      </c>
      <c r="AY11" s="17"/>
      <c r="AZ11" s="17">
        <v>0.34985245826840999</v>
      </c>
      <c r="BA11" s="17">
        <v>0.34736385566407202</v>
      </c>
      <c r="BB11" s="17"/>
      <c r="BC11" s="17">
        <v>0.34300831272930399</v>
      </c>
      <c r="BD11" s="17">
        <v>0.351455774004858</v>
      </c>
      <c r="BE11" s="17"/>
      <c r="BF11" s="17">
        <v>0.29996142422530497</v>
      </c>
      <c r="BG11" s="17">
        <v>0.35166273498629802</v>
      </c>
      <c r="BH11" s="17"/>
      <c r="BI11" s="17">
        <v>0.48711839582139799</v>
      </c>
      <c r="BJ11" s="17">
        <v>0.21030635125800701</v>
      </c>
      <c r="BK11" s="17">
        <v>0.23639729467231599</v>
      </c>
      <c r="BL11" s="17">
        <v>0.72495015705538501</v>
      </c>
      <c r="BM11" s="17">
        <v>0.17078618181779301</v>
      </c>
      <c r="BN11" s="17"/>
      <c r="BO11" s="17">
        <v>0.156340542664368</v>
      </c>
      <c r="BP11" s="17">
        <v>0.421335310263797</v>
      </c>
      <c r="BQ11" s="17">
        <v>0.25225219068699101</v>
      </c>
      <c r="BR11" s="17">
        <v>0.71210389438585098</v>
      </c>
      <c r="BS11" s="17">
        <v>9.3492441922941996E-2</v>
      </c>
      <c r="BT11" s="17">
        <v>0.34058429373672899</v>
      </c>
      <c r="BU11" s="17"/>
      <c r="BV11" s="17">
        <v>0.16188026936111199</v>
      </c>
      <c r="BW11" s="17">
        <v>0.30012363364439198</v>
      </c>
      <c r="BX11" s="17"/>
      <c r="BY11" s="17">
        <v>0.29472263596991399</v>
      </c>
      <c r="BZ11" s="17"/>
      <c r="CA11" s="17">
        <v>0.16507300109759801</v>
      </c>
      <c r="CB11" s="17"/>
      <c r="CC11" s="17">
        <v>0.188873244696316</v>
      </c>
    </row>
    <row r="12" spans="2:81" x14ac:dyDescent="0.3">
      <c r="B12" s="18" t="s">
        <v>100</v>
      </c>
      <c r="C12" s="17">
        <v>0.32252181436683902</v>
      </c>
      <c r="D12" s="17">
        <v>0.35478612444515001</v>
      </c>
      <c r="E12" s="17">
        <v>0.29140723553283698</v>
      </c>
      <c r="F12" s="17"/>
      <c r="G12" s="17">
        <v>0.28622133309328301</v>
      </c>
      <c r="H12" s="17">
        <v>0.30103539868488799</v>
      </c>
      <c r="I12" s="17">
        <v>0.292729657746713</v>
      </c>
      <c r="J12" s="17">
        <v>0.31197492119213999</v>
      </c>
      <c r="K12" s="17">
        <v>0.349631330920746</v>
      </c>
      <c r="L12" s="17">
        <v>0.37873232238537702</v>
      </c>
      <c r="M12" s="17"/>
      <c r="N12" s="17">
        <v>0.35534450671095902</v>
      </c>
      <c r="O12" s="17">
        <v>0.34354022449156901</v>
      </c>
      <c r="P12" s="17">
        <v>0.254837985738186</v>
      </c>
      <c r="Q12" s="17">
        <v>0.32557880481150397</v>
      </c>
      <c r="R12" s="17"/>
      <c r="S12" s="17">
        <v>0.30451384838263001</v>
      </c>
      <c r="T12" s="17">
        <v>0.40091646294275601</v>
      </c>
      <c r="U12" s="17">
        <v>0.36400085564711798</v>
      </c>
      <c r="V12" s="17">
        <v>0.32706484249189499</v>
      </c>
      <c r="W12" s="17">
        <v>0.35147815847777097</v>
      </c>
      <c r="X12" s="17">
        <v>0.28098494028466398</v>
      </c>
      <c r="Y12" s="17">
        <v>0.31670384992617101</v>
      </c>
      <c r="Z12" s="17">
        <v>0.236353316651366</v>
      </c>
      <c r="AA12" s="17">
        <v>0.29173073167680302</v>
      </c>
      <c r="AB12" s="17">
        <v>0.330978372430003</v>
      </c>
      <c r="AC12" s="17">
        <v>0.28205348149729997</v>
      </c>
      <c r="AD12" s="17">
        <v>0.28442436473260702</v>
      </c>
      <c r="AE12" s="17"/>
      <c r="AF12" s="17">
        <v>0.193938592338709</v>
      </c>
      <c r="AG12" s="17">
        <v>0.27914384500851402</v>
      </c>
      <c r="AH12" s="17">
        <v>0.30033351469049702</v>
      </c>
      <c r="AI12" s="17">
        <v>0.28381094905154802</v>
      </c>
      <c r="AJ12" s="17">
        <v>0.31070221233941098</v>
      </c>
      <c r="AK12" s="17">
        <v>0.318831800675206</v>
      </c>
      <c r="AL12" s="17">
        <v>0.28115197173552198</v>
      </c>
      <c r="AM12" s="17">
        <v>0.30127710301723498</v>
      </c>
      <c r="AN12" s="17">
        <v>0.31549296578276897</v>
      </c>
      <c r="AO12" s="17">
        <v>0.36111473827570001</v>
      </c>
      <c r="AP12" s="17">
        <v>0.34828996782928101</v>
      </c>
      <c r="AQ12" s="17">
        <v>0.34638515120032098</v>
      </c>
      <c r="AR12" s="17">
        <v>0.34562967495310698</v>
      </c>
      <c r="AS12" s="17">
        <v>0.266025186836018</v>
      </c>
      <c r="AT12" s="17">
        <v>0.37579374227383799</v>
      </c>
      <c r="AU12" s="17">
        <v>0.41800398855559401</v>
      </c>
      <c r="AV12" s="17"/>
      <c r="AW12" s="17">
        <v>0.317300265561751</v>
      </c>
      <c r="AX12" s="17">
        <v>0.32883628854577701</v>
      </c>
      <c r="AY12" s="17"/>
      <c r="AZ12" s="17">
        <v>0.27539404336908602</v>
      </c>
      <c r="BA12" s="17">
        <v>0.33301814315850597</v>
      </c>
      <c r="BB12" s="17"/>
      <c r="BC12" s="17">
        <v>0.28205049567908702</v>
      </c>
      <c r="BD12" s="17">
        <v>0.35127659566219499</v>
      </c>
      <c r="BE12" s="17"/>
      <c r="BF12" s="17">
        <v>0.26184312534908399</v>
      </c>
      <c r="BG12" s="17">
        <v>0.32739781338178098</v>
      </c>
      <c r="BH12" s="17"/>
      <c r="BI12" s="17">
        <v>0.38725554868594703</v>
      </c>
      <c r="BJ12" s="17">
        <v>0.33201975080548901</v>
      </c>
      <c r="BK12" s="17">
        <v>0.35321116370252698</v>
      </c>
      <c r="BL12" s="17">
        <v>0.29098966677272198</v>
      </c>
      <c r="BM12" s="17">
        <v>0.22235489381752099</v>
      </c>
      <c r="BN12" s="17"/>
      <c r="BO12" s="17">
        <v>0.32183449504945899</v>
      </c>
      <c r="BP12" s="17">
        <v>0.42268830044262001</v>
      </c>
      <c r="BQ12" s="17">
        <v>0.344599390711677</v>
      </c>
      <c r="BR12" s="17">
        <v>0.275508865188059</v>
      </c>
      <c r="BS12" s="17">
        <v>0.227981573800247</v>
      </c>
      <c r="BT12" s="17">
        <v>0.32102935333099603</v>
      </c>
      <c r="BU12" s="17"/>
      <c r="BV12" s="17">
        <v>0.33572908435835602</v>
      </c>
      <c r="BW12" s="17">
        <v>0.32513994046088102</v>
      </c>
      <c r="BX12" s="17"/>
      <c r="BY12" s="17">
        <v>0.30240591440387599</v>
      </c>
      <c r="BZ12" s="17"/>
      <c r="CA12" s="17">
        <v>0.315152015793976</v>
      </c>
      <c r="CB12" s="17"/>
      <c r="CC12" s="17">
        <v>0.30769703160495898</v>
      </c>
    </row>
    <row r="13" spans="2:81" x14ac:dyDescent="0.3">
      <c r="B13" s="18" t="s">
        <v>101</v>
      </c>
      <c r="C13" s="17">
        <v>0.15022461544466301</v>
      </c>
      <c r="D13" s="17">
        <v>0.14519076792055599</v>
      </c>
      <c r="E13" s="17">
        <v>0.15573225697630899</v>
      </c>
      <c r="F13" s="17"/>
      <c r="G13" s="17">
        <v>0.17586040913172901</v>
      </c>
      <c r="H13" s="17">
        <v>0.1681380429097</v>
      </c>
      <c r="I13" s="17">
        <v>0.148726709524476</v>
      </c>
      <c r="J13" s="17">
        <v>0.159033429509538</v>
      </c>
      <c r="K13" s="17">
        <v>0.14508359129020501</v>
      </c>
      <c r="L13" s="17">
        <v>0.11607860327794101</v>
      </c>
      <c r="M13" s="17"/>
      <c r="N13" s="17">
        <v>0.15282320206657099</v>
      </c>
      <c r="O13" s="17">
        <v>0.12459711715012201</v>
      </c>
      <c r="P13" s="17">
        <v>0.168011804188476</v>
      </c>
      <c r="Q13" s="17">
        <v>0.159611520829157</v>
      </c>
      <c r="R13" s="17"/>
      <c r="S13" s="17">
        <v>0.193462992640798</v>
      </c>
      <c r="T13" s="17">
        <v>0.147913416748299</v>
      </c>
      <c r="U13" s="17">
        <v>0.160466411808972</v>
      </c>
      <c r="V13" s="17">
        <v>0.12791282426852499</v>
      </c>
      <c r="W13" s="17">
        <v>0.16472957107508601</v>
      </c>
      <c r="X13" s="17">
        <v>0.20058976993982799</v>
      </c>
      <c r="Y13" s="17">
        <v>0.19299160298867499</v>
      </c>
      <c r="Z13" s="17">
        <v>0.160558936727945</v>
      </c>
      <c r="AA13" s="17">
        <v>0.13452915528522699</v>
      </c>
      <c r="AB13" s="17">
        <v>7.9058862348704295E-2</v>
      </c>
      <c r="AC13" s="17">
        <v>8.8181604463682506E-2</v>
      </c>
      <c r="AD13" s="17">
        <v>5.9193707962834803E-2</v>
      </c>
      <c r="AE13" s="17"/>
      <c r="AF13" s="17">
        <v>0.104423181261926</v>
      </c>
      <c r="AG13" s="17">
        <v>0.16845541108546799</v>
      </c>
      <c r="AH13" s="17">
        <v>0.122090927873718</v>
      </c>
      <c r="AI13" s="17">
        <v>0.16984059553337799</v>
      </c>
      <c r="AJ13" s="17">
        <v>0.14517345129137399</v>
      </c>
      <c r="AK13" s="17">
        <v>0.16169216545336701</v>
      </c>
      <c r="AL13" s="17">
        <v>0.138289717920896</v>
      </c>
      <c r="AM13" s="17">
        <v>9.8562069961077498E-2</v>
      </c>
      <c r="AN13" s="17">
        <v>0.15997710845080501</v>
      </c>
      <c r="AO13" s="17">
        <v>0.177526176095714</v>
      </c>
      <c r="AP13" s="17">
        <v>0.16638445990312301</v>
      </c>
      <c r="AQ13" s="17">
        <v>0.11368780604218599</v>
      </c>
      <c r="AR13" s="17">
        <v>0.200084802323829</v>
      </c>
      <c r="AS13" s="17">
        <v>0.22537148240749399</v>
      </c>
      <c r="AT13" s="17">
        <v>6.0275196724284698E-2</v>
      </c>
      <c r="AU13" s="17">
        <v>0.19894072314101799</v>
      </c>
      <c r="AV13" s="17"/>
      <c r="AW13" s="17">
        <v>0.149110395366615</v>
      </c>
      <c r="AX13" s="17">
        <v>0.15047612585161099</v>
      </c>
      <c r="AY13" s="17"/>
      <c r="AZ13" s="17">
        <v>0.14833452700904901</v>
      </c>
      <c r="BA13" s="17">
        <v>0.150645577209786</v>
      </c>
      <c r="BB13" s="17"/>
      <c r="BC13" s="17">
        <v>0.143237170559434</v>
      </c>
      <c r="BD13" s="17">
        <v>0.15524837500623301</v>
      </c>
      <c r="BE13" s="17"/>
      <c r="BF13" s="17">
        <v>0.17966889372415601</v>
      </c>
      <c r="BG13" s="17">
        <v>0.14785854138784699</v>
      </c>
      <c r="BH13" s="17"/>
      <c r="BI13" s="17">
        <v>0.17750956803960299</v>
      </c>
      <c r="BJ13" s="17">
        <v>0.126856670643897</v>
      </c>
      <c r="BK13" s="17">
        <v>0.112269946209929</v>
      </c>
      <c r="BL13" s="17">
        <v>0.25257248248935898</v>
      </c>
      <c r="BM13" s="17">
        <v>0.111377412472816</v>
      </c>
      <c r="BN13" s="17"/>
      <c r="BO13" s="17">
        <v>0.128237294890819</v>
      </c>
      <c r="BP13" s="17">
        <v>0.16024918984512301</v>
      </c>
      <c r="BQ13" s="17">
        <v>9.6797722826664906E-2</v>
      </c>
      <c r="BR13" s="17">
        <v>0.21087467906756599</v>
      </c>
      <c r="BS13" s="17">
        <v>0.11121398878106201</v>
      </c>
      <c r="BT13" s="17">
        <v>0.177747502208358</v>
      </c>
      <c r="BU13" s="17"/>
      <c r="BV13" s="17">
        <v>0.12822189830450401</v>
      </c>
      <c r="BW13" s="17">
        <v>0.124324542635368</v>
      </c>
      <c r="BX13" s="17"/>
      <c r="BY13" s="17">
        <v>0.15538771720948699</v>
      </c>
      <c r="BZ13" s="17"/>
      <c r="CA13" s="17">
        <v>0.118233719736898</v>
      </c>
      <c r="CB13" s="17"/>
      <c r="CC13" s="17">
        <v>0.11689165731795199</v>
      </c>
    </row>
    <row r="14" spans="2:81" x14ac:dyDescent="0.3">
      <c r="B14" s="18" t="s">
        <v>102</v>
      </c>
      <c r="C14" s="17">
        <v>0.14398517305960501</v>
      </c>
      <c r="D14" s="17">
        <v>0.15679106192004499</v>
      </c>
      <c r="E14" s="17">
        <v>0.13204921814752199</v>
      </c>
      <c r="F14" s="17"/>
      <c r="G14" s="17">
        <v>0.17624122984535801</v>
      </c>
      <c r="H14" s="17">
        <v>0.19818898142201299</v>
      </c>
      <c r="I14" s="17">
        <v>0.12369700646133699</v>
      </c>
      <c r="J14" s="17">
        <v>0.172848943336053</v>
      </c>
      <c r="K14" s="17">
        <v>0.119927887926048</v>
      </c>
      <c r="L14" s="17">
        <v>8.7581437249397806E-2</v>
      </c>
      <c r="M14" s="17"/>
      <c r="N14" s="17">
        <v>0.140769044572847</v>
      </c>
      <c r="O14" s="17">
        <v>0.130494653552122</v>
      </c>
      <c r="P14" s="17">
        <v>0.138774444451609</v>
      </c>
      <c r="Q14" s="17">
        <v>0.167223412563376</v>
      </c>
      <c r="R14" s="17"/>
      <c r="S14" s="17">
        <v>0.202072480924887</v>
      </c>
      <c r="T14" s="17">
        <v>0.13665090717154299</v>
      </c>
      <c r="U14" s="17">
        <v>0.13349408895814099</v>
      </c>
      <c r="V14" s="17">
        <v>0.13808265638231701</v>
      </c>
      <c r="W14" s="17">
        <v>7.5760559710076295E-2</v>
      </c>
      <c r="X14" s="17">
        <v>0.12520860489333099</v>
      </c>
      <c r="Y14" s="17">
        <v>0.12796375576762101</v>
      </c>
      <c r="Z14" s="17">
        <v>0.11131296522572801</v>
      </c>
      <c r="AA14" s="17">
        <v>0.16899169037484199</v>
      </c>
      <c r="AB14" s="17">
        <v>0.16953337848551001</v>
      </c>
      <c r="AC14" s="17">
        <v>9.5882653195186393E-2</v>
      </c>
      <c r="AD14" s="17">
        <v>0.163203440681153</v>
      </c>
      <c r="AE14" s="17"/>
      <c r="AF14" s="17">
        <v>8.8791091571332595E-2</v>
      </c>
      <c r="AG14" s="17">
        <v>0.184496351554575</v>
      </c>
      <c r="AH14" s="17">
        <v>0.120174593877989</v>
      </c>
      <c r="AI14" s="17">
        <v>0.112575858727529</v>
      </c>
      <c r="AJ14" s="17">
        <v>0.14641936584621501</v>
      </c>
      <c r="AK14" s="17">
        <v>0.16019322398003499</v>
      </c>
      <c r="AL14" s="17">
        <v>0.116581620339844</v>
      </c>
      <c r="AM14" s="17">
        <v>0.11173341636060199</v>
      </c>
      <c r="AN14" s="17">
        <v>0.12752378886249</v>
      </c>
      <c r="AO14" s="17">
        <v>0.124944564234554</v>
      </c>
      <c r="AP14" s="17">
        <v>0.16950281569548001</v>
      </c>
      <c r="AQ14" s="17">
        <v>0.12126745900994</v>
      </c>
      <c r="AR14" s="17">
        <v>0.22180023527977</v>
      </c>
      <c r="AS14" s="17">
        <v>0.18791033506312399</v>
      </c>
      <c r="AT14" s="17">
        <v>0.16096676912417701</v>
      </c>
      <c r="AU14" s="17">
        <v>0.144787213141297</v>
      </c>
      <c r="AV14" s="17"/>
      <c r="AW14" s="17">
        <v>0.13631493997091401</v>
      </c>
      <c r="AX14" s="17">
        <v>0.15482158775286201</v>
      </c>
      <c r="AY14" s="17"/>
      <c r="AZ14" s="17">
        <v>0.14936120523572499</v>
      </c>
      <c r="BA14" s="17">
        <v>0.142787819564617</v>
      </c>
      <c r="BB14" s="17"/>
      <c r="BC14" s="17">
        <v>0.16910528450340001</v>
      </c>
      <c r="BD14" s="17">
        <v>0.125592132986065</v>
      </c>
      <c r="BE14" s="17"/>
      <c r="BF14" s="17">
        <v>0.166938919846887</v>
      </c>
      <c r="BG14" s="17">
        <v>0.14214066309184201</v>
      </c>
      <c r="BH14" s="17"/>
      <c r="BI14" s="17">
        <v>0.105745945186803</v>
      </c>
      <c r="BJ14" s="17">
        <v>0.157760522830344</v>
      </c>
      <c r="BK14" s="17">
        <v>0.181520416925293</v>
      </c>
      <c r="BL14" s="17">
        <v>9.4168921623591903E-2</v>
      </c>
      <c r="BM14" s="17">
        <v>0.171198634648113</v>
      </c>
      <c r="BN14" s="17"/>
      <c r="BO14" s="17">
        <v>0.18862021440322399</v>
      </c>
      <c r="BP14" s="17">
        <v>0.11062204311252501</v>
      </c>
      <c r="BQ14" s="17">
        <v>0.15836048071111</v>
      </c>
      <c r="BR14" s="17">
        <v>0.111315329094878</v>
      </c>
      <c r="BS14" s="17">
        <v>0.17809291645391001</v>
      </c>
      <c r="BT14" s="17">
        <v>0.15360936516154799</v>
      </c>
      <c r="BU14" s="17"/>
      <c r="BV14" s="17">
        <v>0.174360867789566</v>
      </c>
      <c r="BW14" s="17">
        <v>0.12697137341932099</v>
      </c>
      <c r="BX14" s="17"/>
      <c r="BY14" s="17">
        <v>0.17466869805360899</v>
      </c>
      <c r="BZ14" s="17"/>
      <c r="CA14" s="17">
        <v>0.17182890497199799</v>
      </c>
      <c r="CB14" s="17"/>
      <c r="CC14" s="17">
        <v>0.175102411688837</v>
      </c>
    </row>
    <row r="15" spans="2:81" x14ac:dyDescent="0.3">
      <c r="B15" s="18" t="s">
        <v>103</v>
      </c>
      <c r="C15" s="17">
        <v>0.126404745415545</v>
      </c>
      <c r="D15" s="17">
        <v>0.132517724966838</v>
      </c>
      <c r="E15" s="17">
        <v>0.120934506901099</v>
      </c>
      <c r="F15" s="17"/>
      <c r="G15" s="17">
        <v>0.19773296990901601</v>
      </c>
      <c r="H15" s="17">
        <v>0.17204304458594899</v>
      </c>
      <c r="I15" s="17">
        <v>0.102371662609528</v>
      </c>
      <c r="J15" s="17">
        <v>8.3331742273458603E-2</v>
      </c>
      <c r="K15" s="17">
        <v>0.123009606243765</v>
      </c>
      <c r="L15" s="17">
        <v>9.8347064951268895E-2</v>
      </c>
      <c r="M15" s="17"/>
      <c r="N15" s="17">
        <v>0.17446599880845801</v>
      </c>
      <c r="O15" s="17">
        <v>0.13559215972760999</v>
      </c>
      <c r="P15" s="17">
        <v>0.12370399492798</v>
      </c>
      <c r="Q15" s="17">
        <v>6.6570745376109103E-2</v>
      </c>
      <c r="R15" s="17"/>
      <c r="S15" s="17">
        <v>0.159338521431164</v>
      </c>
      <c r="T15" s="17">
        <v>0.11038444608350299</v>
      </c>
      <c r="U15" s="17">
        <v>0.119909754416578</v>
      </c>
      <c r="V15" s="17">
        <v>0.15966038587680001</v>
      </c>
      <c r="W15" s="17">
        <v>9.3235921930729299E-2</v>
      </c>
      <c r="X15" s="17">
        <v>9.5835274224392905E-2</v>
      </c>
      <c r="Y15" s="17">
        <v>0.172156025485382</v>
      </c>
      <c r="Z15" s="17">
        <v>0.199193356116484</v>
      </c>
      <c r="AA15" s="17">
        <v>9.7114926928333498E-2</v>
      </c>
      <c r="AB15" s="17">
        <v>0.118109883006984</v>
      </c>
      <c r="AC15" s="17">
        <v>7.2724217800485394E-2</v>
      </c>
      <c r="AD15" s="17">
        <v>0.131140962571662</v>
      </c>
      <c r="AE15" s="17"/>
      <c r="AF15" s="17">
        <v>0</v>
      </c>
      <c r="AG15" s="17">
        <v>6.6211537042130106E-2</v>
      </c>
      <c r="AH15" s="17">
        <v>9.5131719409161597E-2</v>
      </c>
      <c r="AI15" s="17">
        <v>7.06890875939538E-2</v>
      </c>
      <c r="AJ15" s="17">
        <v>0.117993429870659</v>
      </c>
      <c r="AK15" s="17">
        <v>0.14317898311073099</v>
      </c>
      <c r="AL15" s="17">
        <v>0.15193270746498599</v>
      </c>
      <c r="AM15" s="17">
        <v>0.12543894078753701</v>
      </c>
      <c r="AN15" s="17">
        <v>7.0657149002972097E-2</v>
      </c>
      <c r="AO15" s="17">
        <v>0.14858659453200901</v>
      </c>
      <c r="AP15" s="17">
        <v>9.1796165935146598E-2</v>
      </c>
      <c r="AQ15" s="17">
        <v>0.13925809282425899</v>
      </c>
      <c r="AR15" s="17">
        <v>9.7159451645856806E-2</v>
      </c>
      <c r="AS15" s="17">
        <v>0.27722376506149399</v>
      </c>
      <c r="AT15" s="17">
        <v>0.12919119089334499</v>
      </c>
      <c r="AU15" s="17">
        <v>0.30663341855676801</v>
      </c>
      <c r="AV15" s="17"/>
      <c r="AW15" s="17">
        <v>0.121157601527797</v>
      </c>
      <c r="AX15" s="17">
        <v>0.13371841181041999</v>
      </c>
      <c r="AY15" s="17"/>
      <c r="AZ15" s="17">
        <v>0.116135966458025</v>
      </c>
      <c r="BA15" s="17">
        <v>0.12869181475799699</v>
      </c>
      <c r="BB15" s="17"/>
      <c r="BC15" s="17">
        <v>0.108128812968078</v>
      </c>
      <c r="BD15" s="17">
        <v>0.137947540255518</v>
      </c>
      <c r="BE15" s="17"/>
      <c r="BF15" s="17">
        <v>0.106452191304672</v>
      </c>
      <c r="BG15" s="17">
        <v>0.12800808648577999</v>
      </c>
      <c r="BH15" s="17"/>
      <c r="BI15" s="17">
        <v>0.17606652429337799</v>
      </c>
      <c r="BJ15" s="17">
        <v>0.10789651530017801</v>
      </c>
      <c r="BK15" s="17">
        <v>0.10533407835488801</v>
      </c>
      <c r="BL15" s="17">
        <v>0.14601407256606799</v>
      </c>
      <c r="BM15" s="17">
        <v>9.7670954127946699E-2</v>
      </c>
      <c r="BN15" s="17"/>
      <c r="BO15" s="17">
        <v>0.123040293229415</v>
      </c>
      <c r="BP15" s="17">
        <v>0.16419518684690401</v>
      </c>
      <c r="BQ15" s="17">
        <v>0.108921546668538</v>
      </c>
      <c r="BR15" s="17">
        <v>0.17119176374081299</v>
      </c>
      <c r="BS15" s="17">
        <v>9.0497720084022695E-2</v>
      </c>
      <c r="BT15" s="17">
        <v>7.5928567984539994E-2</v>
      </c>
      <c r="BU15" s="17"/>
      <c r="BV15" s="17">
        <v>0.111099107166026</v>
      </c>
      <c r="BW15" s="17">
        <v>0.10195657370846201</v>
      </c>
      <c r="BX15" s="17"/>
      <c r="BY15" s="17">
        <v>0.17790167802898199</v>
      </c>
      <c r="BZ15" s="17"/>
      <c r="CA15" s="17">
        <v>0.119080173632757</v>
      </c>
      <c r="CB15" s="17"/>
      <c r="CC15" s="17">
        <v>0.11172574087465099</v>
      </c>
    </row>
    <row r="16" spans="2:81" ht="28.8" x14ac:dyDescent="0.3">
      <c r="B16" s="18" t="s">
        <v>104</v>
      </c>
      <c r="C16" s="17">
        <v>0.124916056324128</v>
      </c>
      <c r="D16" s="17">
        <v>9.5513691333705505E-2</v>
      </c>
      <c r="E16" s="17">
        <v>0.15311128387929199</v>
      </c>
      <c r="F16" s="17"/>
      <c r="G16" s="17">
        <v>0.17045857434151501</v>
      </c>
      <c r="H16" s="17">
        <v>0.100605648364943</v>
      </c>
      <c r="I16" s="17">
        <v>0.14716402859393399</v>
      </c>
      <c r="J16" s="17">
        <v>0.14850934388501599</v>
      </c>
      <c r="K16" s="17">
        <v>0.108186181258616</v>
      </c>
      <c r="L16" s="17">
        <v>8.8337442015583204E-2</v>
      </c>
      <c r="M16" s="17"/>
      <c r="N16" s="17">
        <v>9.4062481007182494E-2</v>
      </c>
      <c r="O16" s="17">
        <v>0.103505820882571</v>
      </c>
      <c r="P16" s="17">
        <v>0.13881188917993501</v>
      </c>
      <c r="Q16" s="17">
        <v>0.16690286476799701</v>
      </c>
      <c r="R16" s="17"/>
      <c r="S16" s="17">
        <v>0.110946023162439</v>
      </c>
      <c r="T16" s="17">
        <v>0.10294209701927701</v>
      </c>
      <c r="U16" s="17">
        <v>0.10380265327465001</v>
      </c>
      <c r="V16" s="17">
        <v>9.9844571384492098E-2</v>
      </c>
      <c r="W16" s="17">
        <v>0.16601052912794401</v>
      </c>
      <c r="X16" s="17">
        <v>0.102491386424385</v>
      </c>
      <c r="Y16" s="17">
        <v>9.3439360936154903E-2</v>
      </c>
      <c r="Z16" s="17">
        <v>0.13262902742725</v>
      </c>
      <c r="AA16" s="17">
        <v>0.16822951761722599</v>
      </c>
      <c r="AB16" s="17">
        <v>0.17644592693582201</v>
      </c>
      <c r="AC16" s="17">
        <v>0.139717783072977</v>
      </c>
      <c r="AD16" s="17">
        <v>0.124496556599949</v>
      </c>
      <c r="AE16" s="17"/>
      <c r="AF16" s="17">
        <v>0.42757770658224797</v>
      </c>
      <c r="AG16" s="17">
        <v>0.16217996796452899</v>
      </c>
      <c r="AH16" s="17">
        <v>0.15079597742790901</v>
      </c>
      <c r="AI16" s="17">
        <v>0.16716086673354699</v>
      </c>
      <c r="AJ16" s="17">
        <v>0.139444001093118</v>
      </c>
      <c r="AK16" s="17">
        <v>0.120784339686428</v>
      </c>
      <c r="AL16" s="17">
        <v>0.140810345940794</v>
      </c>
      <c r="AM16" s="17">
        <v>0.114901194706778</v>
      </c>
      <c r="AN16" s="17">
        <v>7.3505962714393705E-2</v>
      </c>
      <c r="AO16" s="17">
        <v>6.9827177937453896E-2</v>
      </c>
      <c r="AP16" s="17">
        <v>0.101371345995936</v>
      </c>
      <c r="AQ16" s="17">
        <v>0.182623182287001</v>
      </c>
      <c r="AR16" s="17">
        <v>7.7097634225095898E-2</v>
      </c>
      <c r="AS16" s="17">
        <v>6.7086985344552194E-2</v>
      </c>
      <c r="AT16" s="17">
        <v>0.15869248444026501</v>
      </c>
      <c r="AU16" s="17">
        <v>0.11717085787695899</v>
      </c>
      <c r="AV16" s="17"/>
      <c r="AW16" s="17">
        <v>0.12043131144220801</v>
      </c>
      <c r="AX16" s="17">
        <v>0.132343514243386</v>
      </c>
      <c r="AY16" s="17"/>
      <c r="AZ16" s="17">
        <v>0.14269750400749501</v>
      </c>
      <c r="BA16" s="17">
        <v>0.12095576036009199</v>
      </c>
      <c r="BB16" s="17"/>
      <c r="BC16" s="17">
        <v>0.15935728913594199</v>
      </c>
      <c r="BD16" s="17">
        <v>9.9492243311838396E-2</v>
      </c>
      <c r="BE16" s="17"/>
      <c r="BF16" s="17">
        <v>0.19653224570778399</v>
      </c>
      <c r="BG16" s="17">
        <v>0.119161145093491</v>
      </c>
      <c r="BH16" s="17"/>
      <c r="BI16" s="17">
        <v>7.3022556501082206E-2</v>
      </c>
      <c r="BJ16" s="17">
        <v>0.13811821150554601</v>
      </c>
      <c r="BK16" s="17">
        <v>8.7507771714516E-2</v>
      </c>
      <c r="BL16" s="17">
        <v>9.2682092151542605E-2</v>
      </c>
      <c r="BM16" s="17">
        <v>0.18578144700139099</v>
      </c>
      <c r="BN16" s="17"/>
      <c r="BO16" s="17">
        <v>0.119867488448268</v>
      </c>
      <c r="BP16" s="17">
        <v>6.7244147341287003E-2</v>
      </c>
      <c r="BQ16" s="17">
        <v>0.151408241829151</v>
      </c>
      <c r="BR16" s="17">
        <v>0.111620178426296</v>
      </c>
      <c r="BS16" s="17">
        <v>0.217356746492472</v>
      </c>
      <c r="BT16" s="17">
        <v>0.14577449737926401</v>
      </c>
      <c r="BU16" s="17"/>
      <c r="BV16" s="17">
        <v>0.12118520626066499</v>
      </c>
      <c r="BW16" s="17">
        <v>0.16952435575995201</v>
      </c>
      <c r="BX16" s="17"/>
      <c r="BY16" s="17">
        <v>8.3053603394059594E-2</v>
      </c>
      <c r="BZ16" s="17"/>
      <c r="CA16" s="17">
        <v>0.160738043716396</v>
      </c>
      <c r="CB16" s="17"/>
      <c r="CC16" s="17">
        <v>0.14201293796738701</v>
      </c>
    </row>
    <row r="17" spans="2:81" x14ac:dyDescent="0.3">
      <c r="B17" s="18" t="s">
        <v>105</v>
      </c>
      <c r="C17" s="17">
        <v>0.119270102347711</v>
      </c>
      <c r="D17" s="17">
        <v>0.106814705263561</v>
      </c>
      <c r="E17" s="17">
        <v>0.129847650472079</v>
      </c>
      <c r="F17" s="17"/>
      <c r="G17" s="17">
        <v>0.14275108251104099</v>
      </c>
      <c r="H17" s="17">
        <v>0.118845213070131</v>
      </c>
      <c r="I17" s="17">
        <v>0.130747848261903</v>
      </c>
      <c r="J17" s="17">
        <v>0.110706053358889</v>
      </c>
      <c r="K17" s="17">
        <v>0.120075555651611</v>
      </c>
      <c r="L17" s="17">
        <v>0.101040468335444</v>
      </c>
      <c r="M17" s="17"/>
      <c r="N17" s="17">
        <v>0.149360885844354</v>
      </c>
      <c r="O17" s="17">
        <v>0.125286772936405</v>
      </c>
      <c r="P17" s="17">
        <v>8.9416394404174301E-2</v>
      </c>
      <c r="Q17" s="17">
        <v>0.105389938228848</v>
      </c>
      <c r="R17" s="17"/>
      <c r="S17" s="17">
        <v>0.109750832810624</v>
      </c>
      <c r="T17" s="17">
        <v>0.14436163364900301</v>
      </c>
      <c r="U17" s="17">
        <v>7.9275378949703101E-2</v>
      </c>
      <c r="V17" s="17">
        <v>9.7997266659550303E-2</v>
      </c>
      <c r="W17" s="17">
        <v>0.16064749355527799</v>
      </c>
      <c r="X17" s="17">
        <v>0.14126143633698901</v>
      </c>
      <c r="Y17" s="17">
        <v>0.111890725520014</v>
      </c>
      <c r="Z17" s="17">
        <v>0.105486339610092</v>
      </c>
      <c r="AA17" s="17">
        <v>0.104318795640201</v>
      </c>
      <c r="AB17" s="17">
        <v>0.10168949523411901</v>
      </c>
      <c r="AC17" s="17">
        <v>0.177781634241897</v>
      </c>
      <c r="AD17" s="17">
        <v>0.11207157213938999</v>
      </c>
      <c r="AE17" s="17"/>
      <c r="AF17" s="17">
        <v>0.203861440098906</v>
      </c>
      <c r="AG17" s="17">
        <v>9.2514804230422298E-2</v>
      </c>
      <c r="AH17" s="17">
        <v>0.124958623842051</v>
      </c>
      <c r="AI17" s="17">
        <v>0.13533888709288999</v>
      </c>
      <c r="AJ17" s="17">
        <v>8.7850486197354499E-2</v>
      </c>
      <c r="AK17" s="17">
        <v>8.43728352764717E-2</v>
      </c>
      <c r="AL17" s="17">
        <v>0.12633731858747599</v>
      </c>
      <c r="AM17" s="17">
        <v>8.9630604444751905E-2</v>
      </c>
      <c r="AN17" s="17">
        <v>9.77841491951216E-2</v>
      </c>
      <c r="AO17" s="17">
        <v>0.168148474238486</v>
      </c>
      <c r="AP17" s="17">
        <v>0.16504743986107501</v>
      </c>
      <c r="AQ17" s="17">
        <v>0.15828776294449001</v>
      </c>
      <c r="AR17" s="17">
        <v>0.16441342437579501</v>
      </c>
      <c r="AS17" s="17">
        <v>4.8059641619016699E-2</v>
      </c>
      <c r="AT17" s="17">
        <v>0.131371177148666</v>
      </c>
      <c r="AU17" s="17">
        <v>0.14781694398378201</v>
      </c>
      <c r="AV17" s="17"/>
      <c r="AW17" s="17">
        <v>0.114633773092364</v>
      </c>
      <c r="AX17" s="17">
        <v>0.12687687233314299</v>
      </c>
      <c r="AY17" s="17"/>
      <c r="AZ17" s="17">
        <v>0.102204666135846</v>
      </c>
      <c r="BA17" s="17">
        <v>0.123070927756184</v>
      </c>
      <c r="BB17" s="17"/>
      <c r="BC17" s="17">
        <v>0.11700697957303</v>
      </c>
      <c r="BD17" s="17">
        <v>0.121460438605756</v>
      </c>
      <c r="BE17" s="17"/>
      <c r="BF17" s="17">
        <v>0.110406577596108</v>
      </c>
      <c r="BG17" s="17">
        <v>0.119982354683042</v>
      </c>
      <c r="BH17" s="17"/>
      <c r="BI17" s="17">
        <v>8.2415231165106198E-2</v>
      </c>
      <c r="BJ17" s="17">
        <v>0.151520905427663</v>
      </c>
      <c r="BK17" s="17">
        <v>0.14951447691282099</v>
      </c>
      <c r="BL17" s="17">
        <v>4.0422674212781201E-2</v>
      </c>
      <c r="BM17" s="17">
        <v>0.275745149782822</v>
      </c>
      <c r="BN17" s="17"/>
      <c r="BO17" s="17">
        <v>0.15854229661039301</v>
      </c>
      <c r="BP17" s="17">
        <v>9.8476975493064403E-2</v>
      </c>
      <c r="BQ17" s="17">
        <v>0.167234843764445</v>
      </c>
      <c r="BR17" s="17">
        <v>3.5579986497245503E-2</v>
      </c>
      <c r="BS17" s="17">
        <v>0.309521266672313</v>
      </c>
      <c r="BT17" s="17">
        <v>5.2738791830026603E-2</v>
      </c>
      <c r="BU17" s="17"/>
      <c r="BV17" s="17">
        <v>0.164236258242169</v>
      </c>
      <c r="BW17" s="17">
        <v>0.12793736553247501</v>
      </c>
      <c r="BX17" s="17"/>
      <c r="BY17" s="17">
        <v>0.12018288414556</v>
      </c>
      <c r="BZ17" s="17"/>
      <c r="CA17" s="17">
        <v>0.19037139096028499</v>
      </c>
      <c r="CB17" s="17"/>
      <c r="CC17" s="17">
        <v>0.18301079147757199</v>
      </c>
    </row>
    <row r="18" spans="2:81" ht="43.2" x14ac:dyDescent="0.3">
      <c r="B18" s="18" t="s">
        <v>106</v>
      </c>
      <c r="C18" s="17">
        <v>0.110909963804786</v>
      </c>
      <c r="D18" s="17">
        <v>0.121391473234759</v>
      </c>
      <c r="E18" s="17">
        <v>0.100077640251727</v>
      </c>
      <c r="F18" s="17"/>
      <c r="G18" s="17">
        <v>9.57880132887476E-2</v>
      </c>
      <c r="H18" s="17">
        <v>0.11137350041218801</v>
      </c>
      <c r="I18" s="17">
        <v>0.12886970064803899</v>
      </c>
      <c r="J18" s="17">
        <v>0.13387151302158101</v>
      </c>
      <c r="K18" s="17">
        <v>8.55707260485081E-2</v>
      </c>
      <c r="L18" s="17">
        <v>0.104449972555056</v>
      </c>
      <c r="M18" s="17"/>
      <c r="N18" s="17">
        <v>0.13923577737745599</v>
      </c>
      <c r="O18" s="17">
        <v>0.11007283525123</v>
      </c>
      <c r="P18" s="17">
        <v>0.104638749022036</v>
      </c>
      <c r="Q18" s="17">
        <v>8.7598834464639896E-2</v>
      </c>
      <c r="R18" s="17"/>
      <c r="S18" s="17">
        <v>0.10742303671176</v>
      </c>
      <c r="T18" s="17">
        <v>8.6162077861552402E-2</v>
      </c>
      <c r="U18" s="17">
        <v>8.7378557333944007E-2</v>
      </c>
      <c r="V18" s="17">
        <v>9.6101507923418303E-2</v>
      </c>
      <c r="W18" s="17">
        <v>0.13042000041239599</v>
      </c>
      <c r="X18" s="17">
        <v>8.6982097896346006E-2</v>
      </c>
      <c r="Y18" s="17">
        <v>0.10380631705360301</v>
      </c>
      <c r="Z18" s="17">
        <v>9.8914437760018098E-2</v>
      </c>
      <c r="AA18" s="17">
        <v>0.154058207136687</v>
      </c>
      <c r="AB18" s="17">
        <v>0.14388197394676899</v>
      </c>
      <c r="AC18" s="17">
        <v>7.1535024165663999E-2</v>
      </c>
      <c r="AD18" s="17">
        <v>0.21165294791594499</v>
      </c>
      <c r="AE18" s="17"/>
      <c r="AF18" s="17">
        <v>0.179138474663464</v>
      </c>
      <c r="AG18" s="17">
        <v>9.7716232730821001E-2</v>
      </c>
      <c r="AH18" s="17">
        <v>0.143811189118208</v>
      </c>
      <c r="AI18" s="17">
        <v>0.117635030916035</v>
      </c>
      <c r="AJ18" s="17">
        <v>7.9580608071284101E-2</v>
      </c>
      <c r="AK18" s="17">
        <v>0.10787698911233</v>
      </c>
      <c r="AL18" s="17">
        <v>0.101320627313687</v>
      </c>
      <c r="AM18" s="17">
        <v>0.113168222560938</v>
      </c>
      <c r="AN18" s="17">
        <v>9.2931010351022206E-2</v>
      </c>
      <c r="AO18" s="17">
        <v>0.118736151437817</v>
      </c>
      <c r="AP18" s="17">
        <v>0.121793871579508</v>
      </c>
      <c r="AQ18" s="17">
        <v>7.5929051939141207E-2</v>
      </c>
      <c r="AR18" s="17">
        <v>9.3843841555291505E-2</v>
      </c>
      <c r="AS18" s="17">
        <v>0.12830491552324499</v>
      </c>
      <c r="AT18" s="17">
        <v>0.18219610833911201</v>
      </c>
      <c r="AU18" s="17">
        <v>0.131091958501138</v>
      </c>
      <c r="AV18" s="17"/>
      <c r="AW18" s="17">
        <v>0.110375491281197</v>
      </c>
      <c r="AX18" s="17">
        <v>0.10997724386701201</v>
      </c>
      <c r="AY18" s="17"/>
      <c r="AZ18" s="17">
        <v>0.111687466941537</v>
      </c>
      <c r="BA18" s="17">
        <v>0.110736797784261</v>
      </c>
      <c r="BB18" s="17"/>
      <c r="BC18" s="17">
        <v>0.12032698368754501</v>
      </c>
      <c r="BD18" s="17">
        <v>0.10519916449099</v>
      </c>
      <c r="BE18" s="17"/>
      <c r="BF18" s="17">
        <v>0.15486908595014501</v>
      </c>
      <c r="BG18" s="17">
        <v>0.107377510488008</v>
      </c>
      <c r="BH18" s="17"/>
      <c r="BI18" s="17">
        <v>5.7047270684159102E-2</v>
      </c>
      <c r="BJ18" s="17">
        <v>0.138575225658362</v>
      </c>
      <c r="BK18" s="17">
        <v>0.145372089207358</v>
      </c>
      <c r="BL18" s="17">
        <v>4.3090897044116297E-2</v>
      </c>
      <c r="BM18" s="17">
        <v>0.22168422003366201</v>
      </c>
      <c r="BN18" s="17"/>
      <c r="BO18" s="17">
        <v>0.12907523695102499</v>
      </c>
      <c r="BP18" s="17">
        <v>7.3338581776633396E-2</v>
      </c>
      <c r="BQ18" s="17">
        <v>0.11271028024505</v>
      </c>
      <c r="BR18" s="17">
        <v>3.6991986815593098E-2</v>
      </c>
      <c r="BS18" s="17">
        <v>0.23260514591826001</v>
      </c>
      <c r="BT18" s="17">
        <v>0.13037049574069501</v>
      </c>
      <c r="BU18" s="17"/>
      <c r="BV18" s="17">
        <v>0.129602874328374</v>
      </c>
      <c r="BW18" s="17">
        <v>0.15521651030309599</v>
      </c>
      <c r="BX18" s="17"/>
      <c r="BY18" s="17">
        <v>6.6480439172885097E-2</v>
      </c>
      <c r="BZ18" s="17"/>
      <c r="CA18" s="17">
        <v>0.144987714779481</v>
      </c>
      <c r="CB18" s="17"/>
      <c r="CC18" s="17">
        <v>0.14504003540837901</v>
      </c>
    </row>
    <row r="19" spans="2:81" ht="28.8" x14ac:dyDescent="0.3">
      <c r="B19" s="18" t="s">
        <v>107</v>
      </c>
      <c r="C19" s="17">
        <v>9.3624823228350806E-2</v>
      </c>
      <c r="D19" s="17">
        <v>9.3445336383221597E-2</v>
      </c>
      <c r="E19" s="17">
        <v>9.41693526631594E-2</v>
      </c>
      <c r="F19" s="17"/>
      <c r="G19" s="17">
        <v>4.7831578380659399E-2</v>
      </c>
      <c r="H19" s="17">
        <v>4.4274831080606897E-2</v>
      </c>
      <c r="I19" s="17">
        <v>9.5156158857296697E-2</v>
      </c>
      <c r="J19" s="17">
        <v>9.1822665548776994E-2</v>
      </c>
      <c r="K19" s="17">
        <v>0.12208102834200001</v>
      </c>
      <c r="L19" s="17">
        <v>0.145448541131625</v>
      </c>
      <c r="M19" s="17"/>
      <c r="N19" s="17">
        <v>0.100535487685075</v>
      </c>
      <c r="O19" s="17">
        <v>8.4295467798953999E-2</v>
      </c>
      <c r="P19" s="17">
        <v>0.100314274263212</v>
      </c>
      <c r="Q19" s="17">
        <v>8.8663228672460598E-2</v>
      </c>
      <c r="R19" s="17"/>
      <c r="S19" s="17">
        <v>7.8581617956748395E-2</v>
      </c>
      <c r="T19" s="17">
        <v>0.111137633458533</v>
      </c>
      <c r="U19" s="17">
        <v>0.121996555023104</v>
      </c>
      <c r="V19" s="17">
        <v>0.121388336478103</v>
      </c>
      <c r="W19" s="17">
        <v>8.6888425642702702E-2</v>
      </c>
      <c r="X19" s="17">
        <v>0.118499621287917</v>
      </c>
      <c r="Y19" s="17">
        <v>0.117010944635171</v>
      </c>
      <c r="Z19" s="17">
        <v>5.5511349181818798E-2</v>
      </c>
      <c r="AA19" s="17">
        <v>5.8897056977710499E-2</v>
      </c>
      <c r="AB19" s="17">
        <v>7.4310681307855703E-2</v>
      </c>
      <c r="AC19" s="17">
        <v>9.7414398336039307E-2</v>
      </c>
      <c r="AD19" s="17">
        <v>3.6613129922104401E-2</v>
      </c>
      <c r="AE19" s="17"/>
      <c r="AF19" s="17">
        <v>0</v>
      </c>
      <c r="AG19" s="17">
        <v>9.0291479640005903E-2</v>
      </c>
      <c r="AH19" s="17">
        <v>6.2406438983974501E-2</v>
      </c>
      <c r="AI19" s="17">
        <v>9.55250825679754E-2</v>
      </c>
      <c r="AJ19" s="17">
        <v>6.63370572506949E-2</v>
      </c>
      <c r="AK19" s="17">
        <v>0.11521326166904999</v>
      </c>
      <c r="AL19" s="17">
        <v>9.0774474149730194E-2</v>
      </c>
      <c r="AM19" s="17">
        <v>0.15772323319082099</v>
      </c>
      <c r="AN19" s="17">
        <v>0.10782368420132001</v>
      </c>
      <c r="AO19" s="17">
        <v>0.108538132925974</v>
      </c>
      <c r="AP19" s="17">
        <v>0.105075398973874</v>
      </c>
      <c r="AQ19" s="17">
        <v>0.101127815337544</v>
      </c>
      <c r="AR19" s="17">
        <v>0.100072362190117</v>
      </c>
      <c r="AS19" s="17">
        <v>8.0221278210607594E-2</v>
      </c>
      <c r="AT19" s="17">
        <v>3.6876895619304399E-2</v>
      </c>
      <c r="AU19" s="17">
        <v>3.7710298293803499E-2</v>
      </c>
      <c r="AV19" s="17"/>
      <c r="AW19" s="17">
        <v>9.3792697820565193E-2</v>
      </c>
      <c r="AX19" s="17">
        <v>9.3005712056881698E-2</v>
      </c>
      <c r="AY19" s="17"/>
      <c r="AZ19" s="17">
        <v>8.3691018317548604E-2</v>
      </c>
      <c r="BA19" s="17">
        <v>9.5837286926263393E-2</v>
      </c>
      <c r="BB19" s="17"/>
      <c r="BC19" s="17">
        <v>7.7392499084948205E-2</v>
      </c>
      <c r="BD19" s="17">
        <v>0.105688438596345</v>
      </c>
      <c r="BE19" s="17"/>
      <c r="BF19" s="17">
        <v>8.4913421653057403E-2</v>
      </c>
      <c r="BG19" s="17">
        <v>9.4324851297307097E-2</v>
      </c>
      <c r="BH19" s="17"/>
      <c r="BI19" s="17">
        <v>0.11424868050494399</v>
      </c>
      <c r="BJ19" s="17">
        <v>7.85915645106708E-2</v>
      </c>
      <c r="BK19" s="17">
        <v>8.5914050029370803E-2</v>
      </c>
      <c r="BL19" s="17">
        <v>0.12824707120749501</v>
      </c>
      <c r="BM19" s="17">
        <v>8.9793801763520906E-2</v>
      </c>
      <c r="BN19" s="17"/>
      <c r="BO19" s="17">
        <v>6.5854159563487599E-2</v>
      </c>
      <c r="BP19" s="17">
        <v>0.103799880046932</v>
      </c>
      <c r="BQ19" s="17">
        <v>8.5608192068970704E-2</v>
      </c>
      <c r="BR19" s="17">
        <v>0.134669617039469</v>
      </c>
      <c r="BS19" s="17">
        <v>5.9547096739963799E-2</v>
      </c>
      <c r="BT19" s="17">
        <v>0.10436997322143</v>
      </c>
      <c r="BU19" s="17"/>
      <c r="BV19" s="17">
        <v>7.1033421381902606E-2</v>
      </c>
      <c r="BW19" s="17">
        <v>9.2609875493555205E-2</v>
      </c>
      <c r="BX19" s="17"/>
      <c r="BY19" s="17">
        <v>0.102453436759518</v>
      </c>
      <c r="BZ19" s="17"/>
      <c r="CA19" s="17">
        <v>7.1406294876558807E-2</v>
      </c>
      <c r="CB19" s="17"/>
      <c r="CC19" s="17">
        <v>6.7060106666317496E-2</v>
      </c>
    </row>
    <row r="20" spans="2:81" x14ac:dyDescent="0.3">
      <c r="B20" s="18" t="s">
        <v>108</v>
      </c>
      <c r="C20" s="17">
        <v>8.92413015964829E-2</v>
      </c>
      <c r="D20" s="17">
        <v>0.108374954983618</v>
      </c>
      <c r="E20" s="17">
        <v>7.0910901059013903E-2</v>
      </c>
      <c r="F20" s="17"/>
      <c r="G20" s="17">
        <v>0.10896862249570299</v>
      </c>
      <c r="H20" s="17">
        <v>8.1135528910445204E-2</v>
      </c>
      <c r="I20" s="17">
        <v>0.111790979668038</v>
      </c>
      <c r="J20" s="17">
        <v>8.8740938017773399E-2</v>
      </c>
      <c r="K20" s="17">
        <v>6.9787577496968997E-2</v>
      </c>
      <c r="L20" s="17">
        <v>7.7826333556975005E-2</v>
      </c>
      <c r="M20" s="17"/>
      <c r="N20" s="17">
        <v>9.18850008967E-2</v>
      </c>
      <c r="O20" s="17">
        <v>9.7680129649883304E-2</v>
      </c>
      <c r="P20" s="17">
        <v>8.5601571108390201E-2</v>
      </c>
      <c r="Q20" s="17">
        <v>8.1527161066548295E-2</v>
      </c>
      <c r="R20" s="17"/>
      <c r="S20" s="17">
        <v>0.123228780782523</v>
      </c>
      <c r="T20" s="17">
        <v>0.119787612975865</v>
      </c>
      <c r="U20" s="17">
        <v>5.8654533476552202E-2</v>
      </c>
      <c r="V20" s="17">
        <v>7.2197213843964395E-2</v>
      </c>
      <c r="W20" s="17">
        <v>5.9979364244578899E-2</v>
      </c>
      <c r="X20" s="17">
        <v>5.1959727280501099E-2</v>
      </c>
      <c r="Y20" s="17">
        <v>8.4203155116946704E-2</v>
      </c>
      <c r="Z20" s="17">
        <v>0.111488910800612</v>
      </c>
      <c r="AA20" s="17">
        <v>7.4528344126703699E-2</v>
      </c>
      <c r="AB20" s="17">
        <v>0.116730640354049</v>
      </c>
      <c r="AC20" s="17">
        <v>6.3063571436615007E-2</v>
      </c>
      <c r="AD20" s="17">
        <v>0.11018992376324201</v>
      </c>
      <c r="AE20" s="17"/>
      <c r="AF20" s="17">
        <v>0</v>
      </c>
      <c r="AG20" s="17">
        <v>6.6717291744706794E-2</v>
      </c>
      <c r="AH20" s="17">
        <v>0.107517764907631</v>
      </c>
      <c r="AI20" s="17">
        <v>6.2836142321867294E-2</v>
      </c>
      <c r="AJ20" s="17">
        <v>5.5073425437340298E-2</v>
      </c>
      <c r="AK20" s="17">
        <v>9.8548158137705594E-2</v>
      </c>
      <c r="AL20" s="17">
        <v>6.9923305407274594E-2</v>
      </c>
      <c r="AM20" s="17">
        <v>8.1130742819719506E-2</v>
      </c>
      <c r="AN20" s="17">
        <v>9.5791189979050506E-2</v>
      </c>
      <c r="AO20" s="17">
        <v>0.115931751834286</v>
      </c>
      <c r="AP20" s="17">
        <v>0.11148662483372999</v>
      </c>
      <c r="AQ20" s="17">
        <v>0.124318014906699</v>
      </c>
      <c r="AR20" s="17">
        <v>0.10084209719864499</v>
      </c>
      <c r="AS20" s="17">
        <v>6.7107473534882403E-2</v>
      </c>
      <c r="AT20" s="17">
        <v>9.0228507951458106E-2</v>
      </c>
      <c r="AU20" s="17">
        <v>0.12729126285356401</v>
      </c>
      <c r="AV20" s="17"/>
      <c r="AW20" s="17">
        <v>7.1768633574261706E-2</v>
      </c>
      <c r="AX20" s="17">
        <v>0.115289707252978</v>
      </c>
      <c r="AY20" s="17"/>
      <c r="AZ20" s="17">
        <v>7.6512349317437195E-2</v>
      </c>
      <c r="BA20" s="17">
        <v>9.2076302392524803E-2</v>
      </c>
      <c r="BB20" s="17"/>
      <c r="BC20" s="17">
        <v>8.33001003419441E-2</v>
      </c>
      <c r="BD20" s="17">
        <v>9.2536263508411806E-2</v>
      </c>
      <c r="BE20" s="17"/>
      <c r="BF20" s="17">
        <v>8.9431822557452606E-2</v>
      </c>
      <c r="BG20" s="17">
        <v>8.9225991773000293E-2</v>
      </c>
      <c r="BH20" s="17"/>
      <c r="BI20" s="17">
        <v>5.1877909415572798E-2</v>
      </c>
      <c r="BJ20" s="17">
        <v>0.121180644842944</v>
      </c>
      <c r="BK20" s="17">
        <v>0.15348058729988001</v>
      </c>
      <c r="BL20" s="17">
        <v>1.76986062635387E-2</v>
      </c>
      <c r="BM20" s="17">
        <v>0.116536123476023</v>
      </c>
      <c r="BN20" s="17"/>
      <c r="BO20" s="17">
        <v>0.13268528040564201</v>
      </c>
      <c r="BP20" s="17">
        <v>6.0412450823143803E-2</v>
      </c>
      <c r="BQ20" s="17">
        <v>0.13606197199221401</v>
      </c>
      <c r="BR20" s="17">
        <v>3.05492050853002E-2</v>
      </c>
      <c r="BS20" s="17">
        <v>0.10872331679646</v>
      </c>
      <c r="BT20" s="17">
        <v>7.7643985624597997E-2</v>
      </c>
      <c r="BU20" s="17"/>
      <c r="BV20" s="17">
        <v>0.130409550726617</v>
      </c>
      <c r="BW20" s="17">
        <v>0.104063520900599</v>
      </c>
      <c r="BX20" s="17"/>
      <c r="BY20" s="17">
        <v>0.107527303149454</v>
      </c>
      <c r="BZ20" s="17"/>
      <c r="CA20" s="17">
        <v>0.15586332209676801</v>
      </c>
      <c r="CB20" s="17"/>
      <c r="CC20" s="17">
        <v>0.12643691071681901</v>
      </c>
    </row>
    <row r="21" spans="2:81" ht="28.8" x14ac:dyDescent="0.3">
      <c r="B21" s="18" t="s">
        <v>109</v>
      </c>
      <c r="C21" s="17">
        <v>7.6444767172689401E-2</v>
      </c>
      <c r="D21" s="17">
        <v>0.102214274942248</v>
      </c>
      <c r="E21" s="17">
        <v>5.15845464675323E-2</v>
      </c>
      <c r="F21" s="17"/>
      <c r="G21" s="17">
        <v>2.5188507859368801E-2</v>
      </c>
      <c r="H21" s="17">
        <v>4.33226670487495E-2</v>
      </c>
      <c r="I21" s="17">
        <v>5.8449377825751797E-2</v>
      </c>
      <c r="J21" s="17">
        <v>5.19555788769578E-2</v>
      </c>
      <c r="K21" s="17">
        <v>9.3240783198286895E-2</v>
      </c>
      <c r="L21" s="17">
        <v>0.16073827090816301</v>
      </c>
      <c r="M21" s="17"/>
      <c r="N21" s="17">
        <v>8.8120302841592099E-2</v>
      </c>
      <c r="O21" s="17">
        <v>8.2134168489624196E-2</v>
      </c>
      <c r="P21" s="17">
        <v>7.4442561734244905E-2</v>
      </c>
      <c r="Q21" s="17">
        <v>5.8498010103055803E-2</v>
      </c>
      <c r="R21" s="17"/>
      <c r="S21" s="17">
        <v>6.74722024723588E-2</v>
      </c>
      <c r="T21" s="17">
        <v>6.2417583760651603E-2</v>
      </c>
      <c r="U21" s="17">
        <v>9.3466149511396507E-2</v>
      </c>
      <c r="V21" s="17">
        <v>8.6374175961425007E-2</v>
      </c>
      <c r="W21" s="17">
        <v>9.8236362775025302E-2</v>
      </c>
      <c r="X21" s="17">
        <v>5.4941162274394897E-2</v>
      </c>
      <c r="Y21" s="17">
        <v>6.6226440737574596E-2</v>
      </c>
      <c r="Z21" s="17">
        <v>0.115691583820827</v>
      </c>
      <c r="AA21" s="17">
        <v>8.5933446646157596E-2</v>
      </c>
      <c r="AB21" s="17">
        <v>3.6422519636103601E-2</v>
      </c>
      <c r="AC21" s="17">
        <v>0.16030805409886001</v>
      </c>
      <c r="AD21" s="17">
        <v>3.8978978009673898E-2</v>
      </c>
      <c r="AE21" s="17"/>
      <c r="AF21" s="17">
        <v>0</v>
      </c>
      <c r="AG21" s="17">
        <v>4.75054281998432E-2</v>
      </c>
      <c r="AH21" s="17">
        <v>7.2167929026338701E-2</v>
      </c>
      <c r="AI21" s="17">
        <v>0.10823378052475301</v>
      </c>
      <c r="AJ21" s="17">
        <v>9.3584733522667995E-2</v>
      </c>
      <c r="AK21" s="17">
        <v>6.4453717929126797E-2</v>
      </c>
      <c r="AL21" s="17">
        <v>8.5898391049486794E-2</v>
      </c>
      <c r="AM21" s="17">
        <v>9.8517880163684401E-2</v>
      </c>
      <c r="AN21" s="17">
        <v>0.113357303530016</v>
      </c>
      <c r="AO21" s="17">
        <v>9.0882549631794998E-2</v>
      </c>
      <c r="AP21" s="17">
        <v>1.7688995996206099E-2</v>
      </c>
      <c r="AQ21" s="17">
        <v>4.6535753482968803E-2</v>
      </c>
      <c r="AR21" s="17">
        <v>6.8760703159995704E-2</v>
      </c>
      <c r="AS21" s="17">
        <v>7.0818712532981207E-2</v>
      </c>
      <c r="AT21" s="17">
        <v>0.12979424079572599</v>
      </c>
      <c r="AU21" s="17">
        <v>6.8876804033266806E-2</v>
      </c>
      <c r="AV21" s="17"/>
      <c r="AW21" s="17">
        <v>8.4669883139475002E-2</v>
      </c>
      <c r="AX21" s="17">
        <v>6.5043793571478298E-2</v>
      </c>
      <c r="AY21" s="17"/>
      <c r="AZ21" s="17">
        <v>7.1224638416989797E-2</v>
      </c>
      <c r="BA21" s="17">
        <v>7.7607397753229099E-2</v>
      </c>
      <c r="BB21" s="17"/>
      <c r="BC21" s="17">
        <v>7.7025452903719802E-2</v>
      </c>
      <c r="BD21" s="17">
        <v>7.7512338273782705E-2</v>
      </c>
      <c r="BE21" s="17"/>
      <c r="BF21" s="17">
        <v>8.6001288145949997E-2</v>
      </c>
      <c r="BG21" s="17">
        <v>7.5676827264853502E-2</v>
      </c>
      <c r="BH21" s="17"/>
      <c r="BI21" s="17">
        <v>0.12840739652436201</v>
      </c>
      <c r="BJ21" s="17">
        <v>5.7407938734298003E-2</v>
      </c>
      <c r="BK21" s="17">
        <v>0.103146388132519</v>
      </c>
      <c r="BL21" s="17">
        <v>8.5936802748492497E-2</v>
      </c>
      <c r="BM21" s="17">
        <v>6.3146029969892506E-2</v>
      </c>
      <c r="BN21" s="17"/>
      <c r="BO21" s="17">
        <v>6.9556986944839402E-2</v>
      </c>
      <c r="BP21" s="17">
        <v>0.13236095464063399</v>
      </c>
      <c r="BQ21" s="17">
        <v>7.0196690451626298E-2</v>
      </c>
      <c r="BR21" s="17">
        <v>6.9769120453773495E-2</v>
      </c>
      <c r="BS21" s="17">
        <v>2.5621873391429101E-2</v>
      </c>
      <c r="BT21" s="17">
        <v>8.6456613774369195E-2</v>
      </c>
      <c r="BU21" s="17"/>
      <c r="BV21" s="17">
        <v>6.3785450518362E-2</v>
      </c>
      <c r="BW21" s="17">
        <v>4.5579379528302898E-2</v>
      </c>
      <c r="BX21" s="17"/>
      <c r="BY21" s="17">
        <v>3.7098732143438999E-2</v>
      </c>
      <c r="BZ21" s="17"/>
      <c r="CA21" s="17">
        <v>3.3543684904616199E-2</v>
      </c>
      <c r="CB21" s="17"/>
      <c r="CC21" s="17">
        <v>5.3989301658478102E-2</v>
      </c>
    </row>
    <row r="22" spans="2:81" x14ac:dyDescent="0.3">
      <c r="B22" s="18" t="s">
        <v>110</v>
      </c>
      <c r="C22" s="17">
        <v>5.6533664887768703E-2</v>
      </c>
      <c r="D22" s="17">
        <v>6.4034826329361597E-2</v>
      </c>
      <c r="E22" s="17">
        <v>4.9432398629562203E-2</v>
      </c>
      <c r="F22" s="17"/>
      <c r="G22" s="17">
        <v>5.9074117454912298E-2</v>
      </c>
      <c r="H22" s="17">
        <v>4.0678899356973199E-2</v>
      </c>
      <c r="I22" s="17">
        <v>6.2292002848212999E-2</v>
      </c>
      <c r="J22" s="17">
        <v>4.0668544717978601E-2</v>
      </c>
      <c r="K22" s="17">
        <v>6.4197848579804706E-2</v>
      </c>
      <c r="L22" s="17">
        <v>7.0773105085335797E-2</v>
      </c>
      <c r="M22" s="17"/>
      <c r="N22" s="17">
        <v>6.0837202423043003E-2</v>
      </c>
      <c r="O22" s="17">
        <v>4.3784367971169198E-2</v>
      </c>
      <c r="P22" s="17">
        <v>5.8542033025487702E-2</v>
      </c>
      <c r="Q22" s="17">
        <v>6.3828303864820995E-2</v>
      </c>
      <c r="R22" s="17"/>
      <c r="S22" s="17">
        <v>6.0285191222016497E-2</v>
      </c>
      <c r="T22" s="17">
        <v>6.7112565976427896E-2</v>
      </c>
      <c r="U22" s="17">
        <v>4.9101131161361E-2</v>
      </c>
      <c r="V22" s="17">
        <v>5.2526607760671598E-2</v>
      </c>
      <c r="W22" s="17">
        <v>7.7713600907417302E-2</v>
      </c>
      <c r="X22" s="17">
        <v>4.7650191873889601E-2</v>
      </c>
      <c r="Y22" s="17">
        <v>3.6391248755138397E-2</v>
      </c>
      <c r="Z22" s="17">
        <v>5.8546035641713103E-2</v>
      </c>
      <c r="AA22" s="17">
        <v>5.2839765326366403E-2</v>
      </c>
      <c r="AB22" s="17">
        <v>3.7090560853885901E-2</v>
      </c>
      <c r="AC22" s="17">
        <v>9.0785373515989795E-2</v>
      </c>
      <c r="AD22" s="17">
        <v>6.8898308106186495E-2</v>
      </c>
      <c r="AE22" s="17"/>
      <c r="AF22" s="17">
        <v>0.104423181261926</v>
      </c>
      <c r="AG22" s="17">
        <v>5.7065686665432103E-2</v>
      </c>
      <c r="AH22" s="17">
        <v>2.7539871087595799E-2</v>
      </c>
      <c r="AI22" s="17">
        <v>4.7753146231093099E-2</v>
      </c>
      <c r="AJ22" s="17">
        <v>5.17846050846398E-2</v>
      </c>
      <c r="AK22" s="17">
        <v>4.4554609913548503E-2</v>
      </c>
      <c r="AL22" s="17">
        <v>5.5118609087958799E-2</v>
      </c>
      <c r="AM22" s="17">
        <v>7.4906734393715299E-2</v>
      </c>
      <c r="AN22" s="17">
        <v>7.0987146701144602E-2</v>
      </c>
      <c r="AO22" s="17">
        <v>7.8434132392429703E-2</v>
      </c>
      <c r="AP22" s="17">
        <v>6.5235785075878697E-2</v>
      </c>
      <c r="AQ22" s="17">
        <v>5.4135939647632199E-2</v>
      </c>
      <c r="AR22" s="17">
        <v>0</v>
      </c>
      <c r="AS22" s="17">
        <v>8.2078054880882906E-2</v>
      </c>
      <c r="AT22" s="17">
        <v>8.8320877443886697E-2</v>
      </c>
      <c r="AU22" s="17">
        <v>4.6990311412684803E-2</v>
      </c>
      <c r="AV22" s="17"/>
      <c r="AW22" s="17">
        <v>5.3687232006072803E-2</v>
      </c>
      <c r="AX22" s="17">
        <v>6.0022054069623403E-2</v>
      </c>
      <c r="AY22" s="17"/>
      <c r="AZ22" s="17">
        <v>7.1294795973310607E-2</v>
      </c>
      <c r="BA22" s="17">
        <v>5.3246055863821001E-2</v>
      </c>
      <c r="BB22" s="17"/>
      <c r="BC22" s="17">
        <v>5.8777874007165699E-2</v>
      </c>
      <c r="BD22" s="17">
        <v>5.5226722254979502E-2</v>
      </c>
      <c r="BE22" s="17"/>
      <c r="BF22" s="17">
        <v>5.6413720390496802E-2</v>
      </c>
      <c r="BG22" s="17">
        <v>5.6543303349970403E-2</v>
      </c>
      <c r="BH22" s="17"/>
      <c r="BI22" s="17">
        <v>8.4125788451626896E-2</v>
      </c>
      <c r="BJ22" s="17">
        <v>2.9466006150688801E-2</v>
      </c>
      <c r="BK22" s="17">
        <v>2.9184679952655699E-2</v>
      </c>
      <c r="BL22" s="17">
        <v>0.12703750308688</v>
      </c>
      <c r="BM22" s="17">
        <v>3.9597781218450402E-2</v>
      </c>
      <c r="BN22" s="17"/>
      <c r="BO22" s="17">
        <v>3.5585099612224398E-2</v>
      </c>
      <c r="BP22" s="17">
        <v>7.8805069647430198E-2</v>
      </c>
      <c r="BQ22" s="17">
        <v>4.5268883607127101E-2</v>
      </c>
      <c r="BR22" s="17">
        <v>8.6993603923743501E-2</v>
      </c>
      <c r="BS22" s="17">
        <v>4.7824790951906303E-2</v>
      </c>
      <c r="BT22" s="17">
        <v>3.0169678429626898E-2</v>
      </c>
      <c r="BU22" s="17"/>
      <c r="BV22" s="17">
        <v>2.9645667074747702E-2</v>
      </c>
      <c r="BW22" s="17">
        <v>2.9132783735868001E-2</v>
      </c>
      <c r="BX22" s="17"/>
      <c r="BY22" s="17">
        <v>3.4219781798841102E-2</v>
      </c>
      <c r="BZ22" s="17"/>
      <c r="CA22" s="17">
        <v>2.0357767780475801E-2</v>
      </c>
      <c r="CB22" s="17"/>
      <c r="CC22" s="17">
        <v>3.0471214450988899E-2</v>
      </c>
    </row>
    <row r="23" spans="2:81" ht="28.8" x14ac:dyDescent="0.3">
      <c r="B23" s="18" t="s">
        <v>111</v>
      </c>
      <c r="C23" s="17">
        <v>5.1426921875962102E-2</v>
      </c>
      <c r="D23" s="17">
        <v>6.55803789544772E-2</v>
      </c>
      <c r="E23" s="17">
        <v>3.7810112099176403E-2</v>
      </c>
      <c r="F23" s="17"/>
      <c r="G23" s="17">
        <v>8.8593443044462206E-2</v>
      </c>
      <c r="H23" s="17">
        <v>0.10699482741142401</v>
      </c>
      <c r="I23" s="17">
        <v>5.5927420311616301E-2</v>
      </c>
      <c r="J23" s="17">
        <v>5.0797548194785901E-2</v>
      </c>
      <c r="K23" s="17">
        <v>1.57542924590881E-2</v>
      </c>
      <c r="L23" s="17">
        <v>2.2264624654470102E-3</v>
      </c>
      <c r="M23" s="17"/>
      <c r="N23" s="17">
        <v>5.4562613648910102E-2</v>
      </c>
      <c r="O23" s="17">
        <v>4.7534803996651297E-2</v>
      </c>
      <c r="P23" s="17">
        <v>6.3852921426801795E-2</v>
      </c>
      <c r="Q23" s="17">
        <v>4.1561105981871897E-2</v>
      </c>
      <c r="R23" s="17"/>
      <c r="S23" s="17">
        <v>0.10281565612204401</v>
      </c>
      <c r="T23" s="17">
        <v>2.4259695093196101E-2</v>
      </c>
      <c r="U23" s="17">
        <v>3.6370890270189901E-2</v>
      </c>
      <c r="V23" s="17">
        <v>5.4514166018785302E-2</v>
      </c>
      <c r="W23" s="17">
        <v>4.9441804516977397E-2</v>
      </c>
      <c r="X23" s="17">
        <v>5.3878296213438301E-2</v>
      </c>
      <c r="Y23" s="17">
        <v>5.6216644388209502E-2</v>
      </c>
      <c r="Z23" s="17">
        <v>5.4145431468490698E-2</v>
      </c>
      <c r="AA23" s="17">
        <v>4.2855527196755103E-2</v>
      </c>
      <c r="AB23" s="17">
        <v>2.5091941836382799E-2</v>
      </c>
      <c r="AC23" s="17">
        <v>4.5506833146975102E-2</v>
      </c>
      <c r="AD23" s="17">
        <v>6.1679589459177897E-2</v>
      </c>
      <c r="AE23" s="17"/>
      <c r="AF23" s="17">
        <v>9.6165996511710802E-2</v>
      </c>
      <c r="AG23" s="17">
        <v>7.3765126172267007E-2</v>
      </c>
      <c r="AH23" s="17">
        <v>4.4737972865329802E-2</v>
      </c>
      <c r="AI23" s="17">
        <v>3.3434369912202402E-2</v>
      </c>
      <c r="AJ23" s="17">
        <v>5.26146691132581E-2</v>
      </c>
      <c r="AK23" s="17">
        <v>6.7422296951847205E-2</v>
      </c>
      <c r="AL23" s="17">
        <v>4.60323627798487E-2</v>
      </c>
      <c r="AM23" s="17">
        <v>4.09675402843723E-2</v>
      </c>
      <c r="AN23" s="17">
        <v>5.9823679401814898E-2</v>
      </c>
      <c r="AO23" s="17">
        <v>5.8879104824840399E-2</v>
      </c>
      <c r="AP23" s="17">
        <v>6.7586463666380006E-2</v>
      </c>
      <c r="AQ23" s="17">
        <v>3.8719670438503898E-2</v>
      </c>
      <c r="AR23" s="17">
        <v>3.3463005588089803E-2</v>
      </c>
      <c r="AS23" s="17">
        <v>1.6894860828712801E-2</v>
      </c>
      <c r="AT23" s="17">
        <v>7.9187595505502403E-2</v>
      </c>
      <c r="AU23" s="17">
        <v>4.6591815401543099E-2</v>
      </c>
      <c r="AV23" s="17"/>
      <c r="AW23" s="17">
        <v>4.0987798033759001E-2</v>
      </c>
      <c r="AX23" s="17">
        <v>6.6975914266385994E-2</v>
      </c>
      <c r="AY23" s="17"/>
      <c r="AZ23" s="17">
        <v>5.3319356106369703E-2</v>
      </c>
      <c r="BA23" s="17">
        <v>5.10054376538479E-2</v>
      </c>
      <c r="BB23" s="17"/>
      <c r="BC23" s="17">
        <v>5.6004439893292499E-2</v>
      </c>
      <c r="BD23" s="17">
        <v>4.7837415445619501E-2</v>
      </c>
      <c r="BE23" s="17"/>
      <c r="BF23" s="17">
        <v>5.2003519499492598E-2</v>
      </c>
      <c r="BG23" s="17">
        <v>5.1380587825410599E-2</v>
      </c>
      <c r="BH23" s="17"/>
      <c r="BI23" s="17">
        <v>1.9347354882369799E-2</v>
      </c>
      <c r="BJ23" s="17">
        <v>6.9639157322116105E-2</v>
      </c>
      <c r="BK23" s="17">
        <v>4.6999787024571901E-2</v>
      </c>
      <c r="BL23" s="17">
        <v>3.3127824245824902E-2</v>
      </c>
      <c r="BM23" s="17">
        <v>0.116252433682866</v>
      </c>
      <c r="BN23" s="17"/>
      <c r="BO23" s="17">
        <v>7.9595037727159201E-2</v>
      </c>
      <c r="BP23" s="17">
        <v>5.1214348696453901E-2</v>
      </c>
      <c r="BQ23" s="17">
        <v>4.5806420161224298E-2</v>
      </c>
      <c r="BR23" s="17">
        <v>2.7652787794068899E-2</v>
      </c>
      <c r="BS23" s="17">
        <v>8.6853658270198905E-2</v>
      </c>
      <c r="BT23" s="17">
        <v>2.10781869444534E-2</v>
      </c>
      <c r="BU23" s="17"/>
      <c r="BV23" s="17">
        <v>7.8507274814458794E-2</v>
      </c>
      <c r="BW23" s="17">
        <v>5.3191198250365002E-2</v>
      </c>
      <c r="BX23" s="17"/>
      <c r="BY23" s="17">
        <v>0.112166791237348</v>
      </c>
      <c r="BZ23" s="17"/>
      <c r="CA23" s="17">
        <v>0.101184469900962</v>
      </c>
      <c r="CB23" s="17"/>
      <c r="CC23" s="17">
        <v>9.7773032568671703E-2</v>
      </c>
    </row>
    <row r="24" spans="2:81" x14ac:dyDescent="0.3">
      <c r="B24" s="18" t="s">
        <v>112</v>
      </c>
      <c r="C24" s="17">
        <v>3.5800363065170503E-2</v>
      </c>
      <c r="D24" s="17">
        <v>3.9117081250167399E-2</v>
      </c>
      <c r="E24" s="17">
        <v>3.2703073650226698E-2</v>
      </c>
      <c r="F24" s="17"/>
      <c r="G24" s="17">
        <v>3.2195903476064998E-2</v>
      </c>
      <c r="H24" s="17">
        <v>3.13205355204813E-2</v>
      </c>
      <c r="I24" s="17">
        <v>6.1357197037374703E-2</v>
      </c>
      <c r="J24" s="17">
        <v>2.7794829694046602E-2</v>
      </c>
      <c r="K24" s="17">
        <v>2.3464740597946E-2</v>
      </c>
      <c r="L24" s="17">
        <v>3.5889297294823201E-2</v>
      </c>
      <c r="M24" s="17"/>
      <c r="N24" s="17">
        <v>2.4198466874796199E-2</v>
      </c>
      <c r="O24" s="17">
        <v>2.68949658649387E-2</v>
      </c>
      <c r="P24" s="17">
        <v>6.3946420316098596E-2</v>
      </c>
      <c r="Q24" s="17">
        <v>3.3100020675669001E-2</v>
      </c>
      <c r="R24" s="17"/>
      <c r="S24" s="17">
        <v>6.0373033820086901E-2</v>
      </c>
      <c r="T24" s="17">
        <v>4.0253414752860997E-2</v>
      </c>
      <c r="U24" s="17">
        <v>1.4552528447923501E-2</v>
      </c>
      <c r="V24" s="17">
        <v>3.57884329910578E-2</v>
      </c>
      <c r="W24" s="17">
        <v>4.6758782659798603E-2</v>
      </c>
      <c r="X24" s="17">
        <v>1.5629405612038599E-2</v>
      </c>
      <c r="Y24" s="17">
        <v>1.6739904585598198E-2</v>
      </c>
      <c r="Z24" s="17">
        <v>2.6549271666784099E-2</v>
      </c>
      <c r="AA24" s="17">
        <v>2.89382871495748E-2</v>
      </c>
      <c r="AB24" s="17">
        <v>4.8738631206915697E-2</v>
      </c>
      <c r="AC24" s="17">
        <v>2.02092874057429E-2</v>
      </c>
      <c r="AD24" s="17">
        <v>6.9399927894632701E-2</v>
      </c>
      <c r="AE24" s="17"/>
      <c r="AF24" s="17">
        <v>0.22247231512528501</v>
      </c>
      <c r="AG24" s="17">
        <v>1.12192823772157E-2</v>
      </c>
      <c r="AH24" s="17">
        <v>3.8956136195081703E-2</v>
      </c>
      <c r="AI24" s="17">
        <v>4.10995240379032E-2</v>
      </c>
      <c r="AJ24" s="17">
        <v>4.8453070477557703E-2</v>
      </c>
      <c r="AK24" s="17">
        <v>1.52706928632904E-2</v>
      </c>
      <c r="AL24" s="17">
        <v>1.7164602959010199E-2</v>
      </c>
      <c r="AM24" s="17">
        <v>5.2150589422763002E-2</v>
      </c>
      <c r="AN24" s="17">
        <v>4.2188687861793701E-2</v>
      </c>
      <c r="AO24" s="17">
        <v>6.3474572487405095E-2</v>
      </c>
      <c r="AP24" s="17">
        <v>2.4372854108770301E-2</v>
      </c>
      <c r="AQ24" s="17">
        <v>2.7906994413572299E-2</v>
      </c>
      <c r="AR24" s="17">
        <v>5.2104074462835097E-2</v>
      </c>
      <c r="AS24" s="17">
        <v>6.9937561512977905E-2</v>
      </c>
      <c r="AT24" s="17">
        <v>0</v>
      </c>
      <c r="AU24" s="17">
        <v>4.8443483609365498E-2</v>
      </c>
      <c r="AV24" s="17"/>
      <c r="AW24" s="17">
        <v>3.5907234123317602E-2</v>
      </c>
      <c r="AX24" s="17">
        <v>3.5905256510328103E-2</v>
      </c>
      <c r="AY24" s="17"/>
      <c r="AZ24" s="17">
        <v>4.8938996175438197E-2</v>
      </c>
      <c r="BA24" s="17">
        <v>3.2874117879396002E-2</v>
      </c>
      <c r="BB24" s="17"/>
      <c r="BC24" s="17">
        <v>4.0349067736600797E-2</v>
      </c>
      <c r="BD24" s="17">
        <v>3.2532514124109901E-2</v>
      </c>
      <c r="BE24" s="17"/>
      <c r="BF24" s="17">
        <v>2.8938380017544601E-2</v>
      </c>
      <c r="BG24" s="17">
        <v>3.6351776141530602E-2</v>
      </c>
      <c r="BH24" s="17"/>
      <c r="BI24" s="17">
        <v>3.5699705116664801E-2</v>
      </c>
      <c r="BJ24" s="17">
        <v>4.2111576343750401E-2</v>
      </c>
      <c r="BK24" s="17">
        <v>4.0960043804320098E-2</v>
      </c>
      <c r="BL24" s="17">
        <v>3.2130111771958098E-2</v>
      </c>
      <c r="BM24" s="17">
        <v>2.26365523130693E-2</v>
      </c>
      <c r="BN24" s="17"/>
      <c r="BO24" s="17">
        <v>4.6134283212162501E-2</v>
      </c>
      <c r="BP24" s="17">
        <v>4.72748062892357E-2</v>
      </c>
      <c r="BQ24" s="17">
        <v>3.8120991103712303E-2</v>
      </c>
      <c r="BR24" s="17">
        <v>2.43982820317678E-2</v>
      </c>
      <c r="BS24" s="17">
        <v>3.4480849438393003E-2</v>
      </c>
      <c r="BT24" s="17">
        <v>1.7291600686665302E-2</v>
      </c>
      <c r="BU24" s="17"/>
      <c r="BV24" s="17">
        <v>4.6865706301378103E-2</v>
      </c>
      <c r="BW24" s="17">
        <v>3.32939512917182E-2</v>
      </c>
      <c r="BX24" s="17"/>
      <c r="BY24" s="17">
        <v>8.1426820534677799E-2</v>
      </c>
      <c r="BZ24" s="17"/>
      <c r="CA24" s="17">
        <v>5.9565392426447102E-2</v>
      </c>
      <c r="CB24" s="17"/>
      <c r="CC24" s="17">
        <v>5.3872225384471603E-2</v>
      </c>
    </row>
    <row r="25" spans="2:81" ht="28.8" x14ac:dyDescent="0.3">
      <c r="B25" s="18" t="s">
        <v>113</v>
      </c>
      <c r="C25" s="17">
        <v>2.7595953252651999E-2</v>
      </c>
      <c r="D25" s="17">
        <v>2.8903430401122601E-2</v>
      </c>
      <c r="E25" s="17">
        <v>2.6428157090851698E-2</v>
      </c>
      <c r="F25" s="17"/>
      <c r="G25" s="17">
        <v>4.3617364767862203E-2</v>
      </c>
      <c r="H25" s="17">
        <v>3.8768294597564597E-2</v>
      </c>
      <c r="I25" s="17">
        <v>4.3940256005913697E-2</v>
      </c>
      <c r="J25" s="17">
        <v>2.2421833643237299E-2</v>
      </c>
      <c r="K25" s="17">
        <v>1.6434672238320101E-2</v>
      </c>
      <c r="L25" s="17">
        <v>6.2498779803521597E-3</v>
      </c>
      <c r="M25" s="17"/>
      <c r="N25" s="17">
        <v>4.1729540673970597E-2</v>
      </c>
      <c r="O25" s="17">
        <v>2.5478239335750399E-2</v>
      </c>
      <c r="P25" s="17">
        <v>2.38237512343649E-2</v>
      </c>
      <c r="Q25" s="17">
        <v>1.57162225908637E-2</v>
      </c>
      <c r="R25" s="17"/>
      <c r="S25" s="17">
        <v>4.1709032510730097E-2</v>
      </c>
      <c r="T25" s="17">
        <v>1.4540085958261499E-2</v>
      </c>
      <c r="U25" s="17">
        <v>2.6132532435019E-2</v>
      </c>
      <c r="V25" s="17">
        <v>2.7812457822541801E-2</v>
      </c>
      <c r="W25" s="17">
        <v>3.38974314823937E-2</v>
      </c>
      <c r="X25" s="17">
        <v>4.4490853757865802E-2</v>
      </c>
      <c r="Y25" s="17">
        <v>1.8958559066291202E-2</v>
      </c>
      <c r="Z25" s="17">
        <v>3.1057983489609999E-2</v>
      </c>
      <c r="AA25" s="17">
        <v>2.20794130636735E-2</v>
      </c>
      <c r="AB25" s="17">
        <v>1.6750938508115602E-2</v>
      </c>
      <c r="AC25" s="17">
        <v>4.4094214808520098E-2</v>
      </c>
      <c r="AD25" s="17">
        <v>0</v>
      </c>
      <c r="AE25" s="17"/>
      <c r="AF25" s="17">
        <v>0.114933986236054</v>
      </c>
      <c r="AG25" s="17">
        <v>9.7393598183838307E-3</v>
      </c>
      <c r="AH25" s="17">
        <v>7.2566639936835998E-3</v>
      </c>
      <c r="AI25" s="17">
        <v>1.54790164621668E-2</v>
      </c>
      <c r="AJ25" s="17">
        <v>2.5997763224129701E-2</v>
      </c>
      <c r="AK25" s="17">
        <v>1.2445172432776199E-2</v>
      </c>
      <c r="AL25" s="17">
        <v>3.6624801454881201E-2</v>
      </c>
      <c r="AM25" s="17">
        <v>1.7906276416796801E-2</v>
      </c>
      <c r="AN25" s="17">
        <v>7.27472295896183E-3</v>
      </c>
      <c r="AO25" s="17">
        <v>3.5581529810113401E-2</v>
      </c>
      <c r="AP25" s="17">
        <v>5.5771701166988798E-2</v>
      </c>
      <c r="AQ25" s="17">
        <v>9.6661964339630098E-3</v>
      </c>
      <c r="AR25" s="17">
        <v>1.79205323665305E-2</v>
      </c>
      <c r="AS25" s="17">
        <v>4.7314428961226798E-2</v>
      </c>
      <c r="AT25" s="17">
        <v>8.6154172234745904E-2</v>
      </c>
      <c r="AU25" s="17">
        <v>4.9006897376042503E-2</v>
      </c>
      <c r="AV25" s="17"/>
      <c r="AW25" s="17">
        <v>3.1754498639438002E-2</v>
      </c>
      <c r="AX25" s="17">
        <v>2.0346782452574701E-2</v>
      </c>
      <c r="AY25" s="17"/>
      <c r="AZ25" s="17">
        <v>4.1300727258601899E-2</v>
      </c>
      <c r="BA25" s="17">
        <v>2.4543616786562601E-2</v>
      </c>
      <c r="BB25" s="17"/>
      <c r="BC25" s="17">
        <v>3.3472749200824298E-2</v>
      </c>
      <c r="BD25" s="17">
        <v>2.1714074855060599E-2</v>
      </c>
      <c r="BE25" s="17"/>
      <c r="BF25" s="17">
        <v>5.5201122144272301E-2</v>
      </c>
      <c r="BG25" s="17">
        <v>2.5377665769818002E-2</v>
      </c>
      <c r="BH25" s="17"/>
      <c r="BI25" s="17">
        <v>2.6440394409298702E-2</v>
      </c>
      <c r="BJ25" s="17">
        <v>3.7804021001703603E-2</v>
      </c>
      <c r="BK25" s="17">
        <v>4.5501316233393402E-2</v>
      </c>
      <c r="BL25" s="17">
        <v>3.3449026981226E-3</v>
      </c>
      <c r="BM25" s="17">
        <v>4.0874015347239903E-2</v>
      </c>
      <c r="BN25" s="17"/>
      <c r="BO25" s="17">
        <v>5.5254253666343602E-2</v>
      </c>
      <c r="BP25" s="17">
        <v>2.0865937043390102E-2</v>
      </c>
      <c r="BQ25" s="17">
        <v>1.96981831779054E-2</v>
      </c>
      <c r="BR25" s="17">
        <v>6.9847616156950201E-3</v>
      </c>
      <c r="BS25" s="17">
        <v>4.6075374815631703E-2</v>
      </c>
      <c r="BT25" s="17">
        <v>1.39599162355626E-2</v>
      </c>
      <c r="BU25" s="17"/>
      <c r="BV25" s="17">
        <v>5.3591235292180101E-2</v>
      </c>
      <c r="BW25" s="17">
        <v>8.5230090247040997E-3</v>
      </c>
      <c r="BX25" s="17"/>
      <c r="BY25" s="17">
        <v>3.1497867606633902E-2</v>
      </c>
      <c r="BZ25" s="17"/>
      <c r="CA25" s="17">
        <v>3.3226679304578302E-2</v>
      </c>
      <c r="CB25" s="17"/>
      <c r="CC25" s="17">
        <v>3.8804607319484798E-2</v>
      </c>
    </row>
    <row r="26" spans="2:81" x14ac:dyDescent="0.3">
      <c r="B26" s="18" t="s">
        <v>114</v>
      </c>
      <c r="C26" s="17">
        <v>5.1056288534434395E-4</v>
      </c>
      <c r="D26" s="17">
        <v>0</v>
      </c>
      <c r="E26" s="17">
        <v>1.0110979279618999E-3</v>
      </c>
      <c r="F26" s="17"/>
      <c r="G26" s="17">
        <v>3.6484740011245901E-3</v>
      </c>
      <c r="H26" s="17">
        <v>0</v>
      </c>
      <c r="I26" s="17">
        <v>0</v>
      </c>
      <c r="J26" s="17">
        <v>0</v>
      </c>
      <c r="K26" s="17">
        <v>0</v>
      </c>
      <c r="L26" s="17">
        <v>0</v>
      </c>
      <c r="M26" s="17"/>
      <c r="N26" s="17">
        <v>0</v>
      </c>
      <c r="O26" s="17">
        <v>0</v>
      </c>
      <c r="P26" s="17">
        <v>0</v>
      </c>
      <c r="Q26" s="17">
        <v>2.0463278688026901E-3</v>
      </c>
      <c r="R26" s="17"/>
      <c r="S26" s="17">
        <v>0</v>
      </c>
      <c r="T26" s="17">
        <v>0</v>
      </c>
      <c r="U26" s="17">
        <v>0</v>
      </c>
      <c r="V26" s="17">
        <v>0</v>
      </c>
      <c r="W26" s="17">
        <v>0</v>
      </c>
      <c r="X26" s="17">
        <v>0</v>
      </c>
      <c r="Y26" s="17">
        <v>0</v>
      </c>
      <c r="Z26" s="17">
        <v>0</v>
      </c>
      <c r="AA26" s="17">
        <v>0</v>
      </c>
      <c r="AB26" s="17">
        <v>5.6641176411372099E-3</v>
      </c>
      <c r="AC26" s="17">
        <v>0</v>
      </c>
      <c r="AD26" s="17">
        <v>0</v>
      </c>
      <c r="AE26" s="17"/>
      <c r="AF26" s="17">
        <v>0</v>
      </c>
      <c r="AG26" s="17">
        <v>1.16287820821676E-2</v>
      </c>
      <c r="AH26" s="17">
        <v>0</v>
      </c>
      <c r="AI26" s="17">
        <v>0</v>
      </c>
      <c r="AJ26" s="17">
        <v>0</v>
      </c>
      <c r="AK26" s="17">
        <v>0</v>
      </c>
      <c r="AL26" s="17">
        <v>0</v>
      </c>
      <c r="AM26" s="17">
        <v>0</v>
      </c>
      <c r="AN26" s="17">
        <v>0</v>
      </c>
      <c r="AO26" s="17">
        <v>0</v>
      </c>
      <c r="AP26" s="17">
        <v>0</v>
      </c>
      <c r="AQ26" s="17">
        <v>0</v>
      </c>
      <c r="AR26" s="17">
        <v>0</v>
      </c>
      <c r="AS26" s="17">
        <v>0</v>
      </c>
      <c r="AT26" s="17">
        <v>0</v>
      </c>
      <c r="AU26" s="17">
        <v>0</v>
      </c>
      <c r="AV26" s="17"/>
      <c r="AW26" s="17">
        <v>8.6433703133554501E-4</v>
      </c>
      <c r="AX26" s="17">
        <v>0</v>
      </c>
      <c r="AY26" s="17"/>
      <c r="AZ26" s="17">
        <v>2.80295398875196E-3</v>
      </c>
      <c r="BA26" s="17">
        <v>0</v>
      </c>
      <c r="BB26" s="17"/>
      <c r="BC26" s="17">
        <v>1.2693199870711699E-3</v>
      </c>
      <c r="BD26" s="17">
        <v>0</v>
      </c>
      <c r="BE26" s="17"/>
      <c r="BF26" s="17">
        <v>0</v>
      </c>
      <c r="BG26" s="17">
        <v>5.5159053716583896E-4</v>
      </c>
      <c r="BH26" s="17"/>
      <c r="BI26" s="17">
        <v>0</v>
      </c>
      <c r="BJ26" s="17">
        <v>0</v>
      </c>
      <c r="BK26" s="17">
        <v>0</v>
      </c>
      <c r="BL26" s="17">
        <v>0</v>
      </c>
      <c r="BM26" s="17">
        <v>0</v>
      </c>
      <c r="BN26" s="17"/>
      <c r="BO26" s="17">
        <v>0</v>
      </c>
      <c r="BP26" s="17">
        <v>0</v>
      </c>
      <c r="BQ26" s="17">
        <v>0</v>
      </c>
      <c r="BR26" s="17">
        <v>0</v>
      </c>
      <c r="BS26" s="17">
        <v>0</v>
      </c>
      <c r="BT26" s="17">
        <v>0</v>
      </c>
      <c r="BU26" s="17"/>
      <c r="BV26" s="17">
        <v>0</v>
      </c>
      <c r="BW26" s="17">
        <v>0</v>
      </c>
      <c r="BX26" s="17"/>
      <c r="BY26" s="17">
        <v>0</v>
      </c>
      <c r="BZ26" s="17"/>
      <c r="CA26" s="17">
        <v>0</v>
      </c>
      <c r="CB26" s="17"/>
      <c r="CC26" s="17">
        <v>0</v>
      </c>
    </row>
    <row r="27" spans="2:81" x14ac:dyDescent="0.3">
      <c r="B27" s="18" t="s">
        <v>115</v>
      </c>
      <c r="C27" s="19">
        <v>4.1318709661898904E-3</v>
      </c>
      <c r="D27" s="19">
        <v>5.3278129111221902E-3</v>
      </c>
      <c r="E27" s="19">
        <v>2.9804322316573399E-3</v>
      </c>
      <c r="F27" s="19"/>
      <c r="G27" s="19">
        <v>1.0863651255532099E-2</v>
      </c>
      <c r="H27" s="19">
        <v>9.7014273171917402E-3</v>
      </c>
      <c r="I27" s="19">
        <v>3.2186914732788602E-3</v>
      </c>
      <c r="J27" s="19">
        <v>0</v>
      </c>
      <c r="K27" s="19">
        <v>2.9373657639115E-3</v>
      </c>
      <c r="L27" s="19">
        <v>0</v>
      </c>
      <c r="M27" s="19"/>
      <c r="N27" s="19">
        <v>0</v>
      </c>
      <c r="O27" s="19">
        <v>5.4082026483408298E-3</v>
      </c>
      <c r="P27" s="19">
        <v>7.4497684233530096E-3</v>
      </c>
      <c r="Q27" s="19">
        <v>4.3787934656367702E-3</v>
      </c>
      <c r="R27" s="19"/>
      <c r="S27" s="19">
        <v>0</v>
      </c>
      <c r="T27" s="19">
        <v>0</v>
      </c>
      <c r="U27" s="19">
        <v>0</v>
      </c>
      <c r="V27" s="19">
        <v>0</v>
      </c>
      <c r="W27" s="19">
        <v>8.0014810583652705E-3</v>
      </c>
      <c r="X27" s="19">
        <v>2.7705913487881501E-2</v>
      </c>
      <c r="Y27" s="19">
        <v>6.8177993207162602E-3</v>
      </c>
      <c r="Z27" s="19">
        <v>0</v>
      </c>
      <c r="AA27" s="19">
        <v>0</v>
      </c>
      <c r="AB27" s="19">
        <v>0</v>
      </c>
      <c r="AC27" s="19">
        <v>1.06399098170319E-2</v>
      </c>
      <c r="AD27" s="19">
        <v>0</v>
      </c>
      <c r="AE27" s="19"/>
      <c r="AF27" s="19">
        <v>0</v>
      </c>
      <c r="AG27" s="19">
        <v>0</v>
      </c>
      <c r="AH27" s="19">
        <v>1.5211465388825399E-2</v>
      </c>
      <c r="AI27" s="19">
        <v>0</v>
      </c>
      <c r="AJ27" s="19">
        <v>0</v>
      </c>
      <c r="AK27" s="19">
        <v>0</v>
      </c>
      <c r="AL27" s="19">
        <v>4.7067988301298103E-3</v>
      </c>
      <c r="AM27" s="19">
        <v>6.8615279060952501E-3</v>
      </c>
      <c r="AN27" s="19">
        <v>6.4713499454294903E-3</v>
      </c>
      <c r="AO27" s="19">
        <v>0</v>
      </c>
      <c r="AP27" s="19">
        <v>0</v>
      </c>
      <c r="AQ27" s="19">
        <v>0</v>
      </c>
      <c r="AR27" s="19">
        <v>0</v>
      </c>
      <c r="AS27" s="19">
        <v>0</v>
      </c>
      <c r="AT27" s="19">
        <v>1.8940897628204899E-2</v>
      </c>
      <c r="AU27" s="19">
        <v>0</v>
      </c>
      <c r="AV27" s="19"/>
      <c r="AW27" s="19">
        <v>3.7229583016206999E-3</v>
      </c>
      <c r="AX27" s="19">
        <v>4.7563356612843298E-3</v>
      </c>
      <c r="AY27" s="19"/>
      <c r="AZ27" s="19">
        <v>5.9716845908440296E-3</v>
      </c>
      <c r="BA27" s="19">
        <v>3.7221064407112598E-3</v>
      </c>
      <c r="BB27" s="19"/>
      <c r="BC27" s="19">
        <v>4.0633525554555497E-3</v>
      </c>
      <c r="BD27" s="19">
        <v>3.34653189617703E-3</v>
      </c>
      <c r="BE27" s="19"/>
      <c r="BF27" s="19">
        <v>7.1239108585356998E-3</v>
      </c>
      <c r="BG27" s="19">
        <v>3.8914375652065901E-3</v>
      </c>
      <c r="BH27" s="19"/>
      <c r="BI27" s="19">
        <v>0</v>
      </c>
      <c r="BJ27" s="19">
        <v>1.6224791711968E-3</v>
      </c>
      <c r="BK27" s="19">
        <v>0</v>
      </c>
      <c r="BL27" s="19">
        <v>3.1390559958624901E-3</v>
      </c>
      <c r="BM27" s="19">
        <v>1.8081722038557499E-2</v>
      </c>
      <c r="BN27" s="19"/>
      <c r="BO27" s="19">
        <v>2.1701398257929702E-3</v>
      </c>
      <c r="BP27" s="19">
        <v>0</v>
      </c>
      <c r="BQ27" s="19">
        <v>0</v>
      </c>
      <c r="BR27" s="19">
        <v>2.1125739209498099E-3</v>
      </c>
      <c r="BS27" s="19">
        <v>1.4135259220335599E-2</v>
      </c>
      <c r="BT27" s="19">
        <v>1.6864094115048901E-2</v>
      </c>
      <c r="BU27" s="19"/>
      <c r="BV27" s="19">
        <v>2.4972585803797599E-3</v>
      </c>
      <c r="BW27" s="19">
        <v>0</v>
      </c>
      <c r="BX27" s="19"/>
      <c r="BY27" s="19">
        <v>0</v>
      </c>
      <c r="BZ27" s="19"/>
      <c r="CA27" s="19">
        <v>0</v>
      </c>
      <c r="CB27" s="19"/>
      <c r="CC27" s="19">
        <v>0</v>
      </c>
    </row>
    <row r="28" spans="2:81" x14ac:dyDescent="0.3">
      <c r="B28" s="16"/>
    </row>
    <row r="29" spans="2:81" x14ac:dyDescent="0.3">
      <c r="B29" t="s">
        <v>95</v>
      </c>
    </row>
    <row r="30" spans="2:81" x14ac:dyDescent="0.3">
      <c r="B30" t="s">
        <v>96</v>
      </c>
    </row>
    <row r="32" spans="2:81" x14ac:dyDescent="0.3">
      <c r="B3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C3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98</v>
      </c>
      <c r="C9" s="17">
        <v>0.45878843556589299</v>
      </c>
      <c r="D9" s="17">
        <v>0.40494151366108899</v>
      </c>
      <c r="E9" s="17">
        <v>0.51024977134204896</v>
      </c>
      <c r="F9" s="17"/>
      <c r="G9" s="17">
        <v>0.38027038600525598</v>
      </c>
      <c r="H9" s="17">
        <v>0.38882158615033102</v>
      </c>
      <c r="I9" s="17">
        <v>0.40734150884322301</v>
      </c>
      <c r="J9" s="17">
        <v>0.49387189963813999</v>
      </c>
      <c r="K9" s="17">
        <v>0.47755119109738098</v>
      </c>
      <c r="L9" s="17">
        <v>0.56874173658261695</v>
      </c>
      <c r="M9" s="17"/>
      <c r="N9" s="17">
        <v>0.46550311601399103</v>
      </c>
      <c r="O9" s="17">
        <v>0.52157509100500599</v>
      </c>
      <c r="P9" s="17">
        <v>0.400007727352299</v>
      </c>
      <c r="Q9" s="17">
        <v>0.43782060700999698</v>
      </c>
      <c r="R9" s="17"/>
      <c r="S9" s="17">
        <v>0.31879354892321199</v>
      </c>
      <c r="T9" s="17">
        <v>0.498409195524536</v>
      </c>
      <c r="U9" s="17">
        <v>0.43982845210973198</v>
      </c>
      <c r="V9" s="17">
        <v>0.46024412884128701</v>
      </c>
      <c r="W9" s="17">
        <v>0.51328971876929197</v>
      </c>
      <c r="X9" s="17">
        <v>0.42884845240090003</v>
      </c>
      <c r="Y9" s="17">
        <v>0.44789784314284597</v>
      </c>
      <c r="Z9" s="17">
        <v>0.36829271223517801</v>
      </c>
      <c r="AA9" s="17">
        <v>0.49817061008830299</v>
      </c>
      <c r="AB9" s="17">
        <v>0.54114729773360803</v>
      </c>
      <c r="AC9" s="17">
        <v>0.49881847870760199</v>
      </c>
      <c r="AD9" s="17">
        <v>0.64133401007731305</v>
      </c>
      <c r="AE9" s="17"/>
      <c r="AF9" s="17">
        <v>0.60993752045999305</v>
      </c>
      <c r="AG9" s="17">
        <v>0.45920727532347899</v>
      </c>
      <c r="AH9" s="17">
        <v>0.46040518878470699</v>
      </c>
      <c r="AI9" s="17">
        <v>0.394312668792487</v>
      </c>
      <c r="AJ9" s="17">
        <v>0.45289134223757199</v>
      </c>
      <c r="AK9" s="17">
        <v>0.43312850614230902</v>
      </c>
      <c r="AL9" s="17">
        <v>0.50084638658630298</v>
      </c>
      <c r="AM9" s="17">
        <v>0.462002071576461</v>
      </c>
      <c r="AN9" s="17">
        <v>0.54039200356905204</v>
      </c>
      <c r="AO9" s="17">
        <v>0.439044492220793</v>
      </c>
      <c r="AP9" s="17">
        <v>0.45049104153993003</v>
      </c>
      <c r="AQ9" s="17">
        <v>0.54411058861301398</v>
      </c>
      <c r="AR9" s="17">
        <v>0.58999112194034098</v>
      </c>
      <c r="AS9" s="17">
        <v>0.36063487634161201</v>
      </c>
      <c r="AT9" s="17">
        <v>0.43920523467668698</v>
      </c>
      <c r="AU9" s="17">
        <v>0.30345872075282199</v>
      </c>
      <c r="AV9" s="17"/>
      <c r="AW9" s="17">
        <v>0.45595256593581901</v>
      </c>
      <c r="AX9" s="17">
        <v>0.46368586546673701</v>
      </c>
      <c r="AY9" s="17"/>
      <c r="AZ9" s="17">
        <v>0.44039484989655198</v>
      </c>
      <c r="BA9" s="17">
        <v>0.462885067313071</v>
      </c>
      <c r="BB9" s="17"/>
      <c r="BC9" s="17">
        <v>0.42531445360956499</v>
      </c>
      <c r="BD9" s="17">
        <v>0.48298188567511002</v>
      </c>
      <c r="BE9" s="17"/>
      <c r="BF9" s="17">
        <v>0.46801873633090602</v>
      </c>
      <c r="BG9" s="17">
        <v>0.458046709958989</v>
      </c>
      <c r="BH9" s="17"/>
      <c r="BI9" s="17">
        <v>0.42061893929414301</v>
      </c>
      <c r="BJ9" s="17">
        <v>0.50788977116923195</v>
      </c>
      <c r="BK9" s="17">
        <v>0.51201691198269295</v>
      </c>
      <c r="BL9" s="17">
        <v>0.30609425566995102</v>
      </c>
      <c r="BM9" s="17">
        <v>0.46300089472831901</v>
      </c>
      <c r="BN9" s="17"/>
      <c r="BO9" s="17">
        <v>0.48796282669035801</v>
      </c>
      <c r="BP9" s="17">
        <v>0.40110337728053103</v>
      </c>
      <c r="BQ9" s="17">
        <v>0.55314704259795999</v>
      </c>
      <c r="BR9" s="17">
        <v>0.36549081051545401</v>
      </c>
      <c r="BS9" s="17">
        <v>0.428810895542378</v>
      </c>
      <c r="BT9" s="17">
        <v>0.50898097014272503</v>
      </c>
      <c r="BU9" s="17"/>
      <c r="BV9" s="17">
        <v>0.48791933693023998</v>
      </c>
      <c r="BW9" s="17">
        <v>0.54492952456578703</v>
      </c>
      <c r="BX9" s="17"/>
      <c r="BY9" s="17">
        <v>0.39541519982835299</v>
      </c>
      <c r="BZ9" s="17"/>
      <c r="CA9" s="17">
        <v>0.47923295689058298</v>
      </c>
      <c r="CB9" s="17"/>
      <c r="CC9" s="17">
        <v>0.51986302510440596</v>
      </c>
    </row>
    <row r="10" spans="2:81" x14ac:dyDescent="0.3">
      <c r="B10" s="18" t="s">
        <v>100</v>
      </c>
      <c r="C10" s="17">
        <v>0.38831668139994602</v>
      </c>
      <c r="D10" s="17">
        <v>0.41437003149002699</v>
      </c>
      <c r="E10" s="17">
        <v>0.36250704313794802</v>
      </c>
      <c r="F10" s="17"/>
      <c r="G10" s="17">
        <v>0.35719545488870302</v>
      </c>
      <c r="H10" s="17">
        <v>0.36826556195659699</v>
      </c>
      <c r="I10" s="17">
        <v>0.37948247033383298</v>
      </c>
      <c r="J10" s="17">
        <v>0.41273467982182799</v>
      </c>
      <c r="K10" s="17">
        <v>0.39335009928851999</v>
      </c>
      <c r="L10" s="17">
        <v>0.40938764277518003</v>
      </c>
      <c r="M10" s="17"/>
      <c r="N10" s="17">
        <v>0.430282700476601</v>
      </c>
      <c r="O10" s="17">
        <v>0.39304223963516599</v>
      </c>
      <c r="P10" s="17">
        <v>0.32187423346835697</v>
      </c>
      <c r="Q10" s="17">
        <v>0.39967147737539399</v>
      </c>
      <c r="R10" s="17"/>
      <c r="S10" s="17">
        <v>0.36827352607601799</v>
      </c>
      <c r="T10" s="17">
        <v>0.41852983978654901</v>
      </c>
      <c r="U10" s="17">
        <v>0.39061457566389302</v>
      </c>
      <c r="V10" s="17">
        <v>0.42229403267274601</v>
      </c>
      <c r="W10" s="17">
        <v>0.372440062502297</v>
      </c>
      <c r="X10" s="17">
        <v>0.34288806612260597</v>
      </c>
      <c r="Y10" s="17">
        <v>0.37207264566840798</v>
      </c>
      <c r="Z10" s="17">
        <v>0.43645260853649798</v>
      </c>
      <c r="AA10" s="17">
        <v>0.43746433447003102</v>
      </c>
      <c r="AB10" s="17">
        <v>0.38679929727788498</v>
      </c>
      <c r="AC10" s="17">
        <v>0.306795844836318</v>
      </c>
      <c r="AD10" s="17">
        <v>0.35500549294700001</v>
      </c>
      <c r="AE10" s="17"/>
      <c r="AF10" s="17">
        <v>0.48487515320447699</v>
      </c>
      <c r="AG10" s="17">
        <v>0.28172990899400402</v>
      </c>
      <c r="AH10" s="17">
        <v>0.32563332630323899</v>
      </c>
      <c r="AI10" s="17">
        <v>0.34961020531176501</v>
      </c>
      <c r="AJ10" s="17">
        <v>0.42355753372482802</v>
      </c>
      <c r="AK10" s="17">
        <v>0.39464243511204</v>
      </c>
      <c r="AL10" s="17">
        <v>0.35594076758061999</v>
      </c>
      <c r="AM10" s="17">
        <v>0.35140711200768998</v>
      </c>
      <c r="AN10" s="17">
        <v>0.39878688881000202</v>
      </c>
      <c r="AO10" s="17">
        <v>0.426959028806846</v>
      </c>
      <c r="AP10" s="17">
        <v>0.42978472783508997</v>
      </c>
      <c r="AQ10" s="17">
        <v>0.42088699872184798</v>
      </c>
      <c r="AR10" s="17">
        <v>0.45583784450745901</v>
      </c>
      <c r="AS10" s="17">
        <v>0.22192356129990501</v>
      </c>
      <c r="AT10" s="17">
        <v>0.39275800282402001</v>
      </c>
      <c r="AU10" s="17">
        <v>0.46511314410659099</v>
      </c>
      <c r="AV10" s="17"/>
      <c r="AW10" s="17">
        <v>0.39342032125175302</v>
      </c>
      <c r="AX10" s="17">
        <v>0.37891126965385102</v>
      </c>
      <c r="AY10" s="17"/>
      <c r="AZ10" s="17">
        <v>0.37110545366206199</v>
      </c>
      <c r="BA10" s="17">
        <v>0.39214997759495801</v>
      </c>
      <c r="BB10" s="17"/>
      <c r="BC10" s="17">
        <v>0.34629238366677201</v>
      </c>
      <c r="BD10" s="17">
        <v>0.41553420249902701</v>
      </c>
      <c r="BE10" s="17"/>
      <c r="BF10" s="17">
        <v>0.38698591597924098</v>
      </c>
      <c r="BG10" s="17">
        <v>0.38842361862923502</v>
      </c>
      <c r="BH10" s="17"/>
      <c r="BI10" s="17">
        <v>0.42510216732635497</v>
      </c>
      <c r="BJ10" s="17">
        <v>0.41887698869351098</v>
      </c>
      <c r="BK10" s="17">
        <v>0.41463066173079699</v>
      </c>
      <c r="BL10" s="17">
        <v>0.34227086554688402</v>
      </c>
      <c r="BM10" s="17">
        <v>0.24453326201486</v>
      </c>
      <c r="BN10" s="17"/>
      <c r="BO10" s="17">
        <v>0.39856583682902802</v>
      </c>
      <c r="BP10" s="17">
        <v>0.38926180906936397</v>
      </c>
      <c r="BQ10" s="17">
        <v>0.436579504868855</v>
      </c>
      <c r="BR10" s="17">
        <v>0.357894859821556</v>
      </c>
      <c r="BS10" s="17">
        <v>0.30113101533554398</v>
      </c>
      <c r="BT10" s="17">
        <v>0.45963020149065298</v>
      </c>
      <c r="BU10" s="17"/>
      <c r="BV10" s="17">
        <v>0.41057713896464598</v>
      </c>
      <c r="BW10" s="17">
        <v>0.43427096478369398</v>
      </c>
      <c r="BX10" s="17"/>
      <c r="BY10" s="17">
        <v>0.37248585747968299</v>
      </c>
      <c r="BZ10" s="17"/>
      <c r="CA10" s="17">
        <v>0.444315347339655</v>
      </c>
      <c r="CB10" s="17"/>
      <c r="CC10" s="17">
        <v>0.42643696126841801</v>
      </c>
    </row>
    <row r="11" spans="2:81" x14ac:dyDescent="0.3">
      <c r="B11" s="18" t="s">
        <v>99</v>
      </c>
      <c r="C11" s="17">
        <v>0.35997596091519501</v>
      </c>
      <c r="D11" s="17">
        <v>0.37256779653220701</v>
      </c>
      <c r="E11" s="17">
        <v>0.34910092341105098</v>
      </c>
      <c r="F11" s="17"/>
      <c r="G11" s="17">
        <v>0.24186493697644601</v>
      </c>
      <c r="H11" s="17">
        <v>0.240617038121618</v>
      </c>
      <c r="I11" s="17">
        <v>0.34329536341443601</v>
      </c>
      <c r="J11" s="17">
        <v>0.36660452667048099</v>
      </c>
      <c r="K11" s="17">
        <v>0.50166575301866601</v>
      </c>
      <c r="L11" s="17">
        <v>0.44903318653013002</v>
      </c>
      <c r="M11" s="17"/>
      <c r="N11" s="17">
        <v>0.294538446390329</v>
      </c>
      <c r="O11" s="17">
        <v>0.32784669208699702</v>
      </c>
      <c r="P11" s="17">
        <v>0.418985608694178</v>
      </c>
      <c r="Q11" s="17">
        <v>0.41321346929047797</v>
      </c>
      <c r="R11" s="17"/>
      <c r="S11" s="17">
        <v>0.24877735557407399</v>
      </c>
      <c r="T11" s="17">
        <v>0.37167960480086498</v>
      </c>
      <c r="U11" s="17">
        <v>0.38329543076019101</v>
      </c>
      <c r="V11" s="17">
        <v>0.41224636854598701</v>
      </c>
      <c r="W11" s="17">
        <v>0.37310208389611299</v>
      </c>
      <c r="X11" s="17">
        <v>0.41778087407105302</v>
      </c>
      <c r="Y11" s="17">
        <v>0.402711281610797</v>
      </c>
      <c r="Z11" s="17">
        <v>0.36875717499014099</v>
      </c>
      <c r="AA11" s="17">
        <v>0.37319964014041102</v>
      </c>
      <c r="AB11" s="17">
        <v>0.31432572326660502</v>
      </c>
      <c r="AC11" s="17">
        <v>0.40414818312406398</v>
      </c>
      <c r="AD11" s="17">
        <v>0.293546397516321</v>
      </c>
      <c r="AE11" s="17"/>
      <c r="AF11" s="17">
        <v>0.394703747983568</v>
      </c>
      <c r="AG11" s="17">
        <v>0.37759766387865501</v>
      </c>
      <c r="AH11" s="17">
        <v>0.34029677873265302</v>
      </c>
      <c r="AI11" s="17">
        <v>0.41231269016364103</v>
      </c>
      <c r="AJ11" s="17">
        <v>0.413442334541121</v>
      </c>
      <c r="AK11" s="17">
        <v>0.39398270277486902</v>
      </c>
      <c r="AL11" s="17">
        <v>0.40238261601199299</v>
      </c>
      <c r="AM11" s="17">
        <v>0.32512184806269201</v>
      </c>
      <c r="AN11" s="17">
        <v>0.39236587157639902</v>
      </c>
      <c r="AO11" s="17">
        <v>0.32024540304003302</v>
      </c>
      <c r="AP11" s="17">
        <v>0.33292745500899101</v>
      </c>
      <c r="AQ11" s="17">
        <v>0.33934118995081902</v>
      </c>
      <c r="AR11" s="17">
        <v>0.203632899955038</v>
      </c>
      <c r="AS11" s="17">
        <v>0.37185323918112601</v>
      </c>
      <c r="AT11" s="17">
        <v>0.34757350058306902</v>
      </c>
      <c r="AU11" s="17">
        <v>0.26038663203561402</v>
      </c>
      <c r="AV11" s="17"/>
      <c r="AW11" s="17">
        <v>0.39669758812080702</v>
      </c>
      <c r="AX11" s="17">
        <v>0.30569065434161702</v>
      </c>
      <c r="AY11" s="17"/>
      <c r="AZ11" s="17">
        <v>0.351996044989969</v>
      </c>
      <c r="BA11" s="17">
        <v>0.36175325314667001</v>
      </c>
      <c r="BB11" s="17"/>
      <c r="BC11" s="17">
        <v>0.362530118479576</v>
      </c>
      <c r="BD11" s="17">
        <v>0.36060870154214503</v>
      </c>
      <c r="BE11" s="17"/>
      <c r="BF11" s="17">
        <v>0.33407503650028503</v>
      </c>
      <c r="BG11" s="17">
        <v>0.36205729925617702</v>
      </c>
      <c r="BH11" s="17"/>
      <c r="BI11" s="17">
        <v>0.472659184061058</v>
      </c>
      <c r="BJ11" s="17">
        <v>0.24148991708332801</v>
      </c>
      <c r="BK11" s="17">
        <v>0.22040647464775701</v>
      </c>
      <c r="BL11" s="17">
        <v>0.72776719018701197</v>
      </c>
      <c r="BM11" s="17">
        <v>0.141079290336874</v>
      </c>
      <c r="BN11" s="17"/>
      <c r="BO11" s="17">
        <v>0.18646804775813899</v>
      </c>
      <c r="BP11" s="17">
        <v>0.42790026496702599</v>
      </c>
      <c r="BQ11" s="17">
        <v>0.22211999239142999</v>
      </c>
      <c r="BR11" s="17">
        <v>0.71555190096523802</v>
      </c>
      <c r="BS11" s="17">
        <v>0.17801139576039901</v>
      </c>
      <c r="BT11" s="17">
        <v>0.346022882739766</v>
      </c>
      <c r="BU11" s="17"/>
      <c r="BV11" s="17">
        <v>0.17857777685255899</v>
      </c>
      <c r="BW11" s="17">
        <v>0.35817491911735</v>
      </c>
      <c r="BX11" s="17"/>
      <c r="BY11" s="17">
        <v>0.37806064914267901</v>
      </c>
      <c r="BZ11" s="17"/>
      <c r="CA11" s="17">
        <v>0.153075601545553</v>
      </c>
      <c r="CB11" s="17"/>
      <c r="CC11" s="17">
        <v>0.19138270012653399</v>
      </c>
    </row>
    <row r="12" spans="2:81" ht="28.8" x14ac:dyDescent="0.3">
      <c r="B12" s="18" t="s">
        <v>117</v>
      </c>
      <c r="C12" s="17">
        <v>0.19430607998079999</v>
      </c>
      <c r="D12" s="17">
        <v>0.185387643198963</v>
      </c>
      <c r="E12" s="17">
        <v>0.201726044402705</v>
      </c>
      <c r="F12" s="17"/>
      <c r="G12" s="17">
        <v>0.21976136290458001</v>
      </c>
      <c r="H12" s="17">
        <v>0.158795173686441</v>
      </c>
      <c r="I12" s="17">
        <v>0.20243522160472299</v>
      </c>
      <c r="J12" s="17">
        <v>0.18090534491358001</v>
      </c>
      <c r="K12" s="17">
        <v>0.22313525340205601</v>
      </c>
      <c r="L12" s="17">
        <v>0.19112595645533301</v>
      </c>
      <c r="M12" s="17"/>
      <c r="N12" s="17">
        <v>0.228774442867411</v>
      </c>
      <c r="O12" s="17">
        <v>0.212698749660679</v>
      </c>
      <c r="P12" s="17">
        <v>0.161972547165146</v>
      </c>
      <c r="Q12" s="17">
        <v>0.16561070773408501</v>
      </c>
      <c r="R12" s="17"/>
      <c r="S12" s="17">
        <v>0.223861701278354</v>
      </c>
      <c r="T12" s="17">
        <v>0.23788082628309201</v>
      </c>
      <c r="U12" s="17">
        <v>0.152973843270615</v>
      </c>
      <c r="V12" s="17">
        <v>0.17138082023982601</v>
      </c>
      <c r="W12" s="17">
        <v>0.16386695840382501</v>
      </c>
      <c r="X12" s="17">
        <v>0.193816690592714</v>
      </c>
      <c r="Y12" s="17">
        <v>0.175466818357744</v>
      </c>
      <c r="Z12" s="17">
        <v>0.139578295644843</v>
      </c>
      <c r="AA12" s="17">
        <v>0.18434835499757499</v>
      </c>
      <c r="AB12" s="17">
        <v>0.21206151299419601</v>
      </c>
      <c r="AC12" s="17">
        <v>0.17693251387252601</v>
      </c>
      <c r="AD12" s="17">
        <v>0.254508805878494</v>
      </c>
      <c r="AE12" s="17"/>
      <c r="AF12" s="17">
        <v>0.29265253167023902</v>
      </c>
      <c r="AG12" s="17">
        <v>0.16653661916933099</v>
      </c>
      <c r="AH12" s="17">
        <v>0.20434497740972199</v>
      </c>
      <c r="AI12" s="17">
        <v>0.22201803486637101</v>
      </c>
      <c r="AJ12" s="17">
        <v>0.17565471370474101</v>
      </c>
      <c r="AK12" s="17">
        <v>0.16340297623349101</v>
      </c>
      <c r="AL12" s="17">
        <v>0.170249632009319</v>
      </c>
      <c r="AM12" s="17">
        <v>0.178217186217734</v>
      </c>
      <c r="AN12" s="17">
        <v>0.212997612366739</v>
      </c>
      <c r="AO12" s="17">
        <v>0.239852540376287</v>
      </c>
      <c r="AP12" s="17">
        <v>0.14504339925387599</v>
      </c>
      <c r="AQ12" s="17">
        <v>0.22773361024143299</v>
      </c>
      <c r="AR12" s="17">
        <v>0.27431387837237597</v>
      </c>
      <c r="AS12" s="17">
        <v>0.13445718720125599</v>
      </c>
      <c r="AT12" s="17">
        <v>0.277013084568135</v>
      </c>
      <c r="AU12" s="17">
        <v>0.21236471241166499</v>
      </c>
      <c r="AV12" s="17"/>
      <c r="AW12" s="17">
        <v>0.18362963784252401</v>
      </c>
      <c r="AX12" s="17">
        <v>0.20987836717848399</v>
      </c>
      <c r="AY12" s="17"/>
      <c r="AZ12" s="17">
        <v>0.18744368493393199</v>
      </c>
      <c r="BA12" s="17">
        <v>0.19583447721209901</v>
      </c>
      <c r="BB12" s="17"/>
      <c r="BC12" s="17">
        <v>0.19174879540096401</v>
      </c>
      <c r="BD12" s="17">
        <v>0.198373673761883</v>
      </c>
      <c r="BE12" s="17"/>
      <c r="BF12" s="17">
        <v>0.25984059441256602</v>
      </c>
      <c r="BG12" s="17">
        <v>0.189039878073891</v>
      </c>
      <c r="BH12" s="17"/>
      <c r="BI12" s="17">
        <v>0.14357078469716</v>
      </c>
      <c r="BJ12" s="17">
        <v>0.25864213977793699</v>
      </c>
      <c r="BK12" s="17">
        <v>0.261285463988774</v>
      </c>
      <c r="BL12" s="17">
        <v>6.0977984824282801E-2</v>
      </c>
      <c r="BM12" s="17">
        <v>0.33690371686985199</v>
      </c>
      <c r="BN12" s="17"/>
      <c r="BO12" s="17">
        <v>0.29021386149332901</v>
      </c>
      <c r="BP12" s="17">
        <v>0.157473328558633</v>
      </c>
      <c r="BQ12" s="17">
        <v>0.224613459767629</v>
      </c>
      <c r="BR12" s="17">
        <v>6.21233410997711E-2</v>
      </c>
      <c r="BS12" s="17">
        <v>0.39185668527249001</v>
      </c>
      <c r="BT12" s="17">
        <v>0.14038981901235101</v>
      </c>
      <c r="BU12" s="17"/>
      <c r="BV12" s="17">
        <v>0.29834803961412798</v>
      </c>
      <c r="BW12" s="17">
        <v>0.18499843625499299</v>
      </c>
      <c r="BX12" s="17"/>
      <c r="BY12" s="17">
        <v>0.16694325534106799</v>
      </c>
      <c r="BZ12" s="17"/>
      <c r="CA12" s="17">
        <v>0.30571244212436</v>
      </c>
      <c r="CB12" s="17"/>
      <c r="CC12" s="17">
        <v>0.27413169032266099</v>
      </c>
    </row>
    <row r="13" spans="2:81" x14ac:dyDescent="0.3">
      <c r="B13" s="18" t="s">
        <v>102</v>
      </c>
      <c r="C13" s="17">
        <v>0.176182005662188</v>
      </c>
      <c r="D13" s="17">
        <v>0.19744505837861601</v>
      </c>
      <c r="E13" s="17">
        <v>0.15510896130135601</v>
      </c>
      <c r="F13" s="17"/>
      <c r="G13" s="17">
        <v>0.22596819356431</v>
      </c>
      <c r="H13" s="17">
        <v>0.28525403344029898</v>
      </c>
      <c r="I13" s="17">
        <v>0.16546283821177099</v>
      </c>
      <c r="J13" s="17">
        <v>0.17478472340141099</v>
      </c>
      <c r="K13" s="17">
        <v>0.108085564537937</v>
      </c>
      <c r="L13" s="17">
        <v>0.10975601240892401</v>
      </c>
      <c r="M13" s="17"/>
      <c r="N13" s="17">
        <v>0.169458698729167</v>
      </c>
      <c r="O13" s="17">
        <v>0.161110301946812</v>
      </c>
      <c r="P13" s="17">
        <v>0.180107976676222</v>
      </c>
      <c r="Q13" s="17">
        <v>0.19293771538480001</v>
      </c>
      <c r="R13" s="17"/>
      <c r="S13" s="17">
        <v>0.22186445133167801</v>
      </c>
      <c r="T13" s="17">
        <v>0.177499376327377</v>
      </c>
      <c r="U13" s="17">
        <v>0.163551919039681</v>
      </c>
      <c r="V13" s="17">
        <v>0.18739703974574401</v>
      </c>
      <c r="W13" s="17">
        <v>0.161469768193793</v>
      </c>
      <c r="X13" s="17">
        <v>0.16527119053422101</v>
      </c>
      <c r="Y13" s="17">
        <v>0.19100099455740099</v>
      </c>
      <c r="Z13" s="17">
        <v>0.15345726450202801</v>
      </c>
      <c r="AA13" s="17">
        <v>0.166093308569883</v>
      </c>
      <c r="AB13" s="17">
        <v>0.19482933447609299</v>
      </c>
      <c r="AC13" s="17">
        <v>7.5944654753120996E-2</v>
      </c>
      <c r="AD13" s="17">
        <v>0.16232785772088501</v>
      </c>
      <c r="AE13" s="17"/>
      <c r="AF13" s="17">
        <v>0.605296252016432</v>
      </c>
      <c r="AG13" s="17">
        <v>0.25770324941682599</v>
      </c>
      <c r="AH13" s="17">
        <v>0.20828650592686301</v>
      </c>
      <c r="AI13" s="17">
        <v>0.186632382544171</v>
      </c>
      <c r="AJ13" s="17">
        <v>0.14465507898525501</v>
      </c>
      <c r="AK13" s="17">
        <v>0.201848818913475</v>
      </c>
      <c r="AL13" s="17">
        <v>0.18271284316200601</v>
      </c>
      <c r="AM13" s="17">
        <v>0.16406272702361799</v>
      </c>
      <c r="AN13" s="17">
        <v>0.101789253019533</v>
      </c>
      <c r="AO13" s="17">
        <v>0.102251005128699</v>
      </c>
      <c r="AP13" s="17">
        <v>0.20671209004958899</v>
      </c>
      <c r="AQ13" s="17">
        <v>0.168048400532018</v>
      </c>
      <c r="AR13" s="17">
        <v>0.187742463317431</v>
      </c>
      <c r="AS13" s="17">
        <v>0.26258159969917799</v>
      </c>
      <c r="AT13" s="17">
        <v>9.8546200050349003E-2</v>
      </c>
      <c r="AU13" s="17">
        <v>0.18863044152893901</v>
      </c>
      <c r="AV13" s="17"/>
      <c r="AW13" s="17">
        <v>0.16542658110059999</v>
      </c>
      <c r="AX13" s="17">
        <v>0.19173735556454599</v>
      </c>
      <c r="AY13" s="17"/>
      <c r="AZ13" s="17">
        <v>0.18382421409359401</v>
      </c>
      <c r="BA13" s="17">
        <v>0.17447992787042699</v>
      </c>
      <c r="BB13" s="17"/>
      <c r="BC13" s="17">
        <v>0.20061288844977901</v>
      </c>
      <c r="BD13" s="17">
        <v>0.15830629254172199</v>
      </c>
      <c r="BE13" s="17"/>
      <c r="BF13" s="17">
        <v>0.177197573747822</v>
      </c>
      <c r="BG13" s="17">
        <v>0.17610039696125299</v>
      </c>
      <c r="BH13" s="17"/>
      <c r="BI13" s="17">
        <v>0.115948796072481</v>
      </c>
      <c r="BJ13" s="17">
        <v>0.214935300110909</v>
      </c>
      <c r="BK13" s="17">
        <v>0.18970974100028501</v>
      </c>
      <c r="BL13" s="17">
        <v>0.14170731554532501</v>
      </c>
      <c r="BM13" s="17">
        <v>0.19284639756299601</v>
      </c>
      <c r="BN13" s="17"/>
      <c r="BO13" s="17">
        <v>0.217435732153585</v>
      </c>
      <c r="BP13" s="17">
        <v>0.161088086729444</v>
      </c>
      <c r="BQ13" s="17">
        <v>0.169228583591916</v>
      </c>
      <c r="BR13" s="17">
        <v>0.13970878526557901</v>
      </c>
      <c r="BS13" s="17">
        <v>0.19480472968323501</v>
      </c>
      <c r="BT13" s="17">
        <v>0.17527554016883901</v>
      </c>
      <c r="BU13" s="17"/>
      <c r="BV13" s="17">
        <v>0.21368614892277599</v>
      </c>
      <c r="BW13" s="17">
        <v>0.21725213766235099</v>
      </c>
      <c r="BX13" s="17"/>
      <c r="BY13" s="17">
        <v>0.24140483092279</v>
      </c>
      <c r="BZ13" s="17"/>
      <c r="CA13" s="17">
        <v>0.252153645530659</v>
      </c>
      <c r="CB13" s="17"/>
      <c r="CC13" s="17">
        <v>0.23861986909062299</v>
      </c>
    </row>
    <row r="14" spans="2:81" x14ac:dyDescent="0.3">
      <c r="B14" s="18" t="s">
        <v>101</v>
      </c>
      <c r="C14" s="17">
        <v>0.17040137645008099</v>
      </c>
      <c r="D14" s="17">
        <v>0.168651119940152</v>
      </c>
      <c r="E14" s="17">
        <v>0.17278245169741299</v>
      </c>
      <c r="F14" s="17"/>
      <c r="G14" s="17">
        <v>0.182618414449737</v>
      </c>
      <c r="H14" s="17">
        <v>0.19146674649901599</v>
      </c>
      <c r="I14" s="17">
        <v>0.179358469876928</v>
      </c>
      <c r="J14" s="17">
        <v>0.17131176907499401</v>
      </c>
      <c r="K14" s="17">
        <v>0.15092234590231299</v>
      </c>
      <c r="L14" s="17">
        <v>0.150184033251368</v>
      </c>
      <c r="M14" s="17"/>
      <c r="N14" s="17">
        <v>0.16051926936258201</v>
      </c>
      <c r="O14" s="17">
        <v>0.16460039988803701</v>
      </c>
      <c r="P14" s="17">
        <v>0.16662183410371001</v>
      </c>
      <c r="Q14" s="17">
        <v>0.19179241898407301</v>
      </c>
      <c r="R14" s="17"/>
      <c r="S14" s="17">
        <v>0.23241833639936299</v>
      </c>
      <c r="T14" s="17">
        <v>0.147274888251193</v>
      </c>
      <c r="U14" s="17">
        <v>0.14795251136344101</v>
      </c>
      <c r="V14" s="17">
        <v>0.13896663162778</v>
      </c>
      <c r="W14" s="17">
        <v>0.185844177741567</v>
      </c>
      <c r="X14" s="17">
        <v>0.25290300113487502</v>
      </c>
      <c r="Y14" s="17">
        <v>0.17517110766229901</v>
      </c>
      <c r="Z14" s="17">
        <v>0.12737695463363699</v>
      </c>
      <c r="AA14" s="17">
        <v>0.168314878816263</v>
      </c>
      <c r="AB14" s="17">
        <v>0.105328164672403</v>
      </c>
      <c r="AC14" s="17">
        <v>0.16058711260004799</v>
      </c>
      <c r="AD14" s="17">
        <v>0.115636092226163</v>
      </c>
      <c r="AE14" s="17"/>
      <c r="AF14" s="17">
        <v>0</v>
      </c>
      <c r="AG14" s="17">
        <v>0.18819014905094</v>
      </c>
      <c r="AH14" s="17">
        <v>0.191649276224586</v>
      </c>
      <c r="AI14" s="17">
        <v>0.22141243401146901</v>
      </c>
      <c r="AJ14" s="17">
        <v>0.17600281455442501</v>
      </c>
      <c r="AK14" s="17">
        <v>0.17525341397686101</v>
      </c>
      <c r="AL14" s="17">
        <v>0.18892013947727099</v>
      </c>
      <c r="AM14" s="17">
        <v>0.130139096443427</v>
      </c>
      <c r="AN14" s="17">
        <v>0.139454883575656</v>
      </c>
      <c r="AO14" s="17">
        <v>0.20141000147031901</v>
      </c>
      <c r="AP14" s="17">
        <v>0.19298282384236101</v>
      </c>
      <c r="AQ14" s="17">
        <v>0.103795650928099</v>
      </c>
      <c r="AR14" s="17">
        <v>0.15041170741623</v>
      </c>
      <c r="AS14" s="17">
        <v>0.17673917680897799</v>
      </c>
      <c r="AT14" s="17">
        <v>0.121955789071341</v>
      </c>
      <c r="AU14" s="17">
        <v>0.20362520218494901</v>
      </c>
      <c r="AV14" s="17"/>
      <c r="AW14" s="17">
        <v>0.17365795456039301</v>
      </c>
      <c r="AX14" s="17">
        <v>0.16690608209032301</v>
      </c>
      <c r="AY14" s="17"/>
      <c r="AZ14" s="17">
        <v>0.14893860688806401</v>
      </c>
      <c r="BA14" s="17">
        <v>0.175181578894059</v>
      </c>
      <c r="BB14" s="17"/>
      <c r="BC14" s="17">
        <v>0.185076497478948</v>
      </c>
      <c r="BD14" s="17">
        <v>0.16281718974088599</v>
      </c>
      <c r="BE14" s="17"/>
      <c r="BF14" s="17">
        <v>0.205113738669324</v>
      </c>
      <c r="BG14" s="17">
        <v>0.16761197136030001</v>
      </c>
      <c r="BH14" s="17"/>
      <c r="BI14" s="17">
        <v>0.20630157370570601</v>
      </c>
      <c r="BJ14" s="17">
        <v>0.14919699978269901</v>
      </c>
      <c r="BK14" s="17">
        <v>8.4852079077310197E-2</v>
      </c>
      <c r="BL14" s="17">
        <v>0.20322999891655599</v>
      </c>
      <c r="BM14" s="17">
        <v>0.194995301510998</v>
      </c>
      <c r="BN14" s="17"/>
      <c r="BO14" s="17">
        <v>0.14408255055143901</v>
      </c>
      <c r="BP14" s="17">
        <v>0.18795655870185801</v>
      </c>
      <c r="BQ14" s="17">
        <v>0.13055715044308</v>
      </c>
      <c r="BR14" s="17">
        <v>0.177890925532905</v>
      </c>
      <c r="BS14" s="17">
        <v>0.17302289483889499</v>
      </c>
      <c r="BT14" s="17">
        <v>0.19338312710164901</v>
      </c>
      <c r="BU14" s="17"/>
      <c r="BV14" s="17">
        <v>0.14949833096178899</v>
      </c>
      <c r="BW14" s="17">
        <v>0.14863811195729701</v>
      </c>
      <c r="BX14" s="17"/>
      <c r="BY14" s="17">
        <v>0.20811123368850601</v>
      </c>
      <c r="BZ14" s="17"/>
      <c r="CA14" s="17">
        <v>0.17269847139611</v>
      </c>
      <c r="CB14" s="17"/>
      <c r="CC14" s="17">
        <v>0.162388337014745</v>
      </c>
    </row>
    <row r="15" spans="2:81" ht="28.8" x14ac:dyDescent="0.3">
      <c r="B15" s="18" t="s">
        <v>104</v>
      </c>
      <c r="C15" s="17">
        <v>0.16027794968776601</v>
      </c>
      <c r="D15" s="17">
        <v>0.13198946170336501</v>
      </c>
      <c r="E15" s="17">
        <v>0.18749595203408201</v>
      </c>
      <c r="F15" s="17"/>
      <c r="G15" s="17">
        <v>0.209926702830115</v>
      </c>
      <c r="H15" s="17">
        <v>0.17896093931738899</v>
      </c>
      <c r="I15" s="17">
        <v>0.18546963445586201</v>
      </c>
      <c r="J15" s="17">
        <v>0.16630123867067501</v>
      </c>
      <c r="K15" s="17">
        <v>0.14209601628311699</v>
      </c>
      <c r="L15" s="17">
        <v>9.8846497487471402E-2</v>
      </c>
      <c r="M15" s="17"/>
      <c r="N15" s="17">
        <v>0.14295287348767299</v>
      </c>
      <c r="O15" s="17">
        <v>0.14197971245815999</v>
      </c>
      <c r="P15" s="17">
        <v>0.15306134754182499</v>
      </c>
      <c r="Q15" s="17">
        <v>0.203286239003313</v>
      </c>
      <c r="R15" s="17"/>
      <c r="S15" s="17">
        <v>0.166490105075873</v>
      </c>
      <c r="T15" s="17">
        <v>0.15777661068896801</v>
      </c>
      <c r="U15" s="17">
        <v>0.16813651014169001</v>
      </c>
      <c r="V15" s="17">
        <v>0.100427255454311</v>
      </c>
      <c r="W15" s="17">
        <v>0.13155246409527899</v>
      </c>
      <c r="X15" s="17">
        <v>0.143180587098692</v>
      </c>
      <c r="Y15" s="17">
        <v>0.20046055925490699</v>
      </c>
      <c r="Z15" s="17">
        <v>0.150370843262389</v>
      </c>
      <c r="AA15" s="17">
        <v>0.155444832799465</v>
      </c>
      <c r="AB15" s="17">
        <v>0.195206552831799</v>
      </c>
      <c r="AC15" s="17">
        <v>0.200920467463029</v>
      </c>
      <c r="AD15" s="17">
        <v>0.17020887522853501</v>
      </c>
      <c r="AE15" s="17"/>
      <c r="AF15" s="17">
        <v>0.426197392932672</v>
      </c>
      <c r="AG15" s="17">
        <v>0.20879132818149301</v>
      </c>
      <c r="AH15" s="17">
        <v>0.19311881432316599</v>
      </c>
      <c r="AI15" s="17">
        <v>0.19367170808968101</v>
      </c>
      <c r="AJ15" s="17">
        <v>0.184999075654733</v>
      </c>
      <c r="AK15" s="17">
        <v>0.17576834176504799</v>
      </c>
      <c r="AL15" s="17">
        <v>0.17879154313692999</v>
      </c>
      <c r="AM15" s="17">
        <v>0.117682775114807</v>
      </c>
      <c r="AN15" s="17">
        <v>0.11251797660278599</v>
      </c>
      <c r="AO15" s="17">
        <v>0.15815493718103199</v>
      </c>
      <c r="AP15" s="17">
        <v>0.125523197570133</v>
      </c>
      <c r="AQ15" s="17">
        <v>9.8824591159470093E-2</v>
      </c>
      <c r="AR15" s="17">
        <v>0.20656293540630999</v>
      </c>
      <c r="AS15" s="17">
        <v>0.15273846486678699</v>
      </c>
      <c r="AT15" s="17">
        <v>0.124142666895451</v>
      </c>
      <c r="AU15" s="17">
        <v>0.14459144751973799</v>
      </c>
      <c r="AV15" s="17"/>
      <c r="AW15" s="17">
        <v>0.13899979095431</v>
      </c>
      <c r="AX15" s="17">
        <v>0.19015875405657701</v>
      </c>
      <c r="AY15" s="17"/>
      <c r="AZ15" s="17">
        <v>0.145808695200148</v>
      </c>
      <c r="BA15" s="17">
        <v>0.163500551759898</v>
      </c>
      <c r="BB15" s="17"/>
      <c r="BC15" s="17">
        <v>0.18582570347501201</v>
      </c>
      <c r="BD15" s="17">
        <v>0.142978181509576</v>
      </c>
      <c r="BE15" s="17"/>
      <c r="BF15" s="17">
        <v>0.15861575039352899</v>
      </c>
      <c r="BG15" s="17">
        <v>0.160411520176063</v>
      </c>
      <c r="BH15" s="17"/>
      <c r="BI15" s="17">
        <v>6.7874089890507597E-2</v>
      </c>
      <c r="BJ15" s="17">
        <v>0.16958961650447801</v>
      </c>
      <c r="BK15" s="17">
        <v>0.18212342642996199</v>
      </c>
      <c r="BL15" s="17">
        <v>0.118629198597458</v>
      </c>
      <c r="BM15" s="17">
        <v>0.28456903308713299</v>
      </c>
      <c r="BN15" s="17"/>
      <c r="BO15" s="17">
        <v>0.151529070218233</v>
      </c>
      <c r="BP15" s="17">
        <v>9.4941229581980105E-2</v>
      </c>
      <c r="BQ15" s="17">
        <v>0.16795929823014999</v>
      </c>
      <c r="BR15" s="17">
        <v>0.12892627423048</v>
      </c>
      <c r="BS15" s="17">
        <v>0.32528505182707002</v>
      </c>
      <c r="BT15" s="17">
        <v>0.16874316496994199</v>
      </c>
      <c r="BU15" s="17"/>
      <c r="BV15" s="17">
        <v>0.15065543733576001</v>
      </c>
      <c r="BW15" s="17">
        <v>0.2047073970586</v>
      </c>
      <c r="BX15" s="17"/>
      <c r="BY15" s="17">
        <v>0.121430942843043</v>
      </c>
      <c r="BZ15" s="17"/>
      <c r="CA15" s="17">
        <v>0.159549151761257</v>
      </c>
      <c r="CB15" s="17"/>
      <c r="CC15" s="17">
        <v>0.16113064610833899</v>
      </c>
    </row>
    <row r="16" spans="2:81" x14ac:dyDescent="0.3">
      <c r="B16" s="18" t="s">
        <v>118</v>
      </c>
      <c r="C16" s="17">
        <v>0.157219200665076</v>
      </c>
      <c r="D16" s="17">
        <v>0.15730548923535401</v>
      </c>
      <c r="E16" s="17">
        <v>0.157755052444113</v>
      </c>
      <c r="F16" s="17"/>
      <c r="G16" s="17">
        <v>0.11036842486755601</v>
      </c>
      <c r="H16" s="17">
        <v>0.17201503668514401</v>
      </c>
      <c r="I16" s="17">
        <v>0.147109011204793</v>
      </c>
      <c r="J16" s="17">
        <v>0.17723474835657199</v>
      </c>
      <c r="K16" s="17">
        <v>0.178331964880062</v>
      </c>
      <c r="L16" s="17">
        <v>0.154305886237319</v>
      </c>
      <c r="M16" s="17"/>
      <c r="N16" s="17">
        <v>0.14193230790658101</v>
      </c>
      <c r="O16" s="17">
        <v>0.15462457055581799</v>
      </c>
      <c r="P16" s="17">
        <v>0.19401710594213301</v>
      </c>
      <c r="Q16" s="17">
        <v>0.143493808418933</v>
      </c>
      <c r="R16" s="17"/>
      <c r="S16" s="17">
        <v>0.19514868552556899</v>
      </c>
      <c r="T16" s="17">
        <v>0.17391145708816599</v>
      </c>
      <c r="U16" s="17">
        <v>0.197454964755367</v>
      </c>
      <c r="V16" s="17">
        <v>0.160622835328633</v>
      </c>
      <c r="W16" s="17">
        <v>0.138418999070479</v>
      </c>
      <c r="X16" s="17">
        <v>0.119457329054067</v>
      </c>
      <c r="Y16" s="17">
        <v>0.169990126722455</v>
      </c>
      <c r="Z16" s="17">
        <v>0.143443392622012</v>
      </c>
      <c r="AA16" s="17">
        <v>0.15208702898580001</v>
      </c>
      <c r="AB16" s="17">
        <v>0.125507123242939</v>
      </c>
      <c r="AC16" s="17">
        <v>0.148445406464393</v>
      </c>
      <c r="AD16" s="17">
        <v>5.9821952911780898E-2</v>
      </c>
      <c r="AE16" s="17"/>
      <c r="AF16" s="17">
        <v>0</v>
      </c>
      <c r="AG16" s="17">
        <v>0.117084117069157</v>
      </c>
      <c r="AH16" s="17">
        <v>0.207562047809495</v>
      </c>
      <c r="AI16" s="17">
        <v>0.13779226174001899</v>
      </c>
      <c r="AJ16" s="17">
        <v>0.13430063459827199</v>
      </c>
      <c r="AK16" s="17">
        <v>0.18410452816157</v>
      </c>
      <c r="AL16" s="17">
        <v>0.16477787458880599</v>
      </c>
      <c r="AM16" s="17">
        <v>0.162680746605214</v>
      </c>
      <c r="AN16" s="17">
        <v>0.16541376465216601</v>
      </c>
      <c r="AO16" s="17">
        <v>0.18954062538404601</v>
      </c>
      <c r="AP16" s="17">
        <v>0.12593177444798301</v>
      </c>
      <c r="AQ16" s="17">
        <v>0.17159280307070501</v>
      </c>
      <c r="AR16" s="17">
        <v>0.11406142843405601</v>
      </c>
      <c r="AS16" s="17">
        <v>0.17365338962670501</v>
      </c>
      <c r="AT16" s="17">
        <v>9.8016077966358597E-2</v>
      </c>
      <c r="AU16" s="17">
        <v>0.195409470127659</v>
      </c>
      <c r="AV16" s="17"/>
      <c r="AW16" s="17">
        <v>0.16405889599328399</v>
      </c>
      <c r="AX16" s="17">
        <v>0.147363694578585</v>
      </c>
      <c r="AY16" s="17"/>
      <c r="AZ16" s="17">
        <v>0.18756318366368099</v>
      </c>
      <c r="BA16" s="17">
        <v>0.150460968402886</v>
      </c>
      <c r="BB16" s="17"/>
      <c r="BC16" s="17">
        <v>0.16598393755506699</v>
      </c>
      <c r="BD16" s="17">
        <v>0.149296373539058</v>
      </c>
      <c r="BE16" s="17"/>
      <c r="BF16" s="17">
        <v>0.155268310031174</v>
      </c>
      <c r="BG16" s="17">
        <v>0.15737596972128301</v>
      </c>
      <c r="BH16" s="17"/>
      <c r="BI16" s="17">
        <v>0.19061330683508501</v>
      </c>
      <c r="BJ16" s="17">
        <v>0.11569409843259799</v>
      </c>
      <c r="BK16" s="17">
        <v>0.128076179354429</v>
      </c>
      <c r="BL16" s="17">
        <v>0.27692181814963501</v>
      </c>
      <c r="BM16" s="17">
        <v>0.13573829809471999</v>
      </c>
      <c r="BN16" s="17"/>
      <c r="BO16" s="17">
        <v>0.112885663870382</v>
      </c>
      <c r="BP16" s="17">
        <v>0.15945477022356</v>
      </c>
      <c r="BQ16" s="17">
        <v>0.14402552060920201</v>
      </c>
      <c r="BR16" s="17">
        <v>0.29041354658221802</v>
      </c>
      <c r="BS16" s="17">
        <v>7.1686297823568002E-2</v>
      </c>
      <c r="BT16" s="17">
        <v>0.15231682142790001</v>
      </c>
      <c r="BU16" s="17"/>
      <c r="BV16" s="17">
        <v>0.113298293272902</v>
      </c>
      <c r="BW16" s="17">
        <v>0.120137668924824</v>
      </c>
      <c r="BX16" s="17"/>
      <c r="BY16" s="17">
        <v>0.16252878498821899</v>
      </c>
      <c r="BZ16" s="17"/>
      <c r="CA16" s="17">
        <v>0.101903211634847</v>
      </c>
      <c r="CB16" s="17"/>
      <c r="CC16" s="17">
        <v>0.11713972109883999</v>
      </c>
    </row>
    <row r="17" spans="2:81" ht="28.8" x14ac:dyDescent="0.3">
      <c r="B17" s="18" t="s">
        <v>107</v>
      </c>
      <c r="C17" s="17">
        <v>0.15058095677943101</v>
      </c>
      <c r="D17" s="17">
        <v>0.14283704999869001</v>
      </c>
      <c r="E17" s="17">
        <v>0.158736146393061</v>
      </c>
      <c r="F17" s="17"/>
      <c r="G17" s="17">
        <v>9.7870084901192894E-2</v>
      </c>
      <c r="H17" s="17">
        <v>8.7074348634732804E-2</v>
      </c>
      <c r="I17" s="17">
        <v>0.13925105723752201</v>
      </c>
      <c r="J17" s="17">
        <v>0.15395035076170699</v>
      </c>
      <c r="K17" s="17">
        <v>0.178961372282821</v>
      </c>
      <c r="L17" s="17">
        <v>0.22480581355468901</v>
      </c>
      <c r="M17" s="17"/>
      <c r="N17" s="17">
        <v>0.158755151501557</v>
      </c>
      <c r="O17" s="17">
        <v>0.138691774625818</v>
      </c>
      <c r="P17" s="17">
        <v>0.172478655610213</v>
      </c>
      <c r="Q17" s="17">
        <v>0.13218952852014501</v>
      </c>
      <c r="R17" s="17"/>
      <c r="S17" s="17">
        <v>0.13276283049290499</v>
      </c>
      <c r="T17" s="17">
        <v>0.14060180382147999</v>
      </c>
      <c r="U17" s="17">
        <v>0.169358231009339</v>
      </c>
      <c r="V17" s="17">
        <v>0.17947591113851</v>
      </c>
      <c r="W17" s="17">
        <v>0.152850966277122</v>
      </c>
      <c r="X17" s="17">
        <v>0.108035072199569</v>
      </c>
      <c r="Y17" s="17">
        <v>0.177354022397605</v>
      </c>
      <c r="Z17" s="17">
        <v>0.227921840459889</v>
      </c>
      <c r="AA17" s="17">
        <v>0.126257964185083</v>
      </c>
      <c r="AB17" s="17">
        <v>0.15024686996080699</v>
      </c>
      <c r="AC17" s="17">
        <v>0.19025772954943199</v>
      </c>
      <c r="AD17" s="17">
        <v>0.112439974137151</v>
      </c>
      <c r="AE17" s="17"/>
      <c r="AF17" s="17">
        <v>0</v>
      </c>
      <c r="AG17" s="17">
        <v>0.12184614388244799</v>
      </c>
      <c r="AH17" s="17">
        <v>0.15024263559756701</v>
      </c>
      <c r="AI17" s="17">
        <v>9.4376884667335306E-2</v>
      </c>
      <c r="AJ17" s="17">
        <v>0.16478727064916701</v>
      </c>
      <c r="AK17" s="17">
        <v>0.14733612463107701</v>
      </c>
      <c r="AL17" s="17">
        <v>0.13294140289760401</v>
      </c>
      <c r="AM17" s="17">
        <v>0.20811618345690899</v>
      </c>
      <c r="AN17" s="17">
        <v>0.14614973316961499</v>
      </c>
      <c r="AO17" s="17">
        <v>0.16697600943754001</v>
      </c>
      <c r="AP17" s="17">
        <v>0.174547684188432</v>
      </c>
      <c r="AQ17" s="17">
        <v>0.17876128489249199</v>
      </c>
      <c r="AR17" s="17">
        <v>7.8574707613459804E-2</v>
      </c>
      <c r="AS17" s="17">
        <v>0.16883361625086701</v>
      </c>
      <c r="AT17" s="17">
        <v>7.9200851605017303E-2</v>
      </c>
      <c r="AU17" s="17">
        <v>0.18333944365392901</v>
      </c>
      <c r="AV17" s="17"/>
      <c r="AW17" s="17">
        <v>0.15822020167716799</v>
      </c>
      <c r="AX17" s="17">
        <v>0.138282007210315</v>
      </c>
      <c r="AY17" s="17"/>
      <c r="AZ17" s="17">
        <v>0.16354860842417901</v>
      </c>
      <c r="BA17" s="17">
        <v>0.14769279270043001</v>
      </c>
      <c r="BB17" s="17"/>
      <c r="BC17" s="17">
        <v>0.135304743934898</v>
      </c>
      <c r="BD17" s="17">
        <v>0.16163935063634099</v>
      </c>
      <c r="BE17" s="17"/>
      <c r="BF17" s="17">
        <v>0.14569045408342399</v>
      </c>
      <c r="BG17" s="17">
        <v>0.150973946257522</v>
      </c>
      <c r="BH17" s="17"/>
      <c r="BI17" s="17">
        <v>0.21588889676157699</v>
      </c>
      <c r="BJ17" s="17">
        <v>0.114730079216909</v>
      </c>
      <c r="BK17" s="17">
        <v>0.11624919472522301</v>
      </c>
      <c r="BL17" s="17">
        <v>0.16935749347145301</v>
      </c>
      <c r="BM17" s="17">
        <v>0.122698878228941</v>
      </c>
      <c r="BN17" s="17"/>
      <c r="BO17" s="17">
        <v>0.108326736238123</v>
      </c>
      <c r="BP17" s="17">
        <v>0.21804920221538099</v>
      </c>
      <c r="BQ17" s="17">
        <v>9.1067990333229501E-2</v>
      </c>
      <c r="BR17" s="17">
        <v>0.18121976309274401</v>
      </c>
      <c r="BS17" s="17">
        <v>9.82204591363494E-2</v>
      </c>
      <c r="BT17" s="17">
        <v>0.154717552178084</v>
      </c>
      <c r="BU17" s="17"/>
      <c r="BV17" s="17">
        <v>0.102936617740591</v>
      </c>
      <c r="BW17" s="17">
        <v>0.13660376005664299</v>
      </c>
      <c r="BX17" s="17"/>
      <c r="BY17" s="17">
        <v>0.13965629675451</v>
      </c>
      <c r="BZ17" s="17"/>
      <c r="CA17" s="17">
        <v>0.115254218402005</v>
      </c>
      <c r="CB17" s="17"/>
      <c r="CC17" s="17">
        <v>0.10258200563863699</v>
      </c>
    </row>
    <row r="18" spans="2:81" x14ac:dyDescent="0.3">
      <c r="B18" s="18" t="s">
        <v>103</v>
      </c>
      <c r="C18" s="17">
        <v>0.137811823352541</v>
      </c>
      <c r="D18" s="17">
        <v>0.15713976061683199</v>
      </c>
      <c r="E18" s="17">
        <v>0.119483293359505</v>
      </c>
      <c r="F18" s="17"/>
      <c r="G18" s="17">
        <v>0.17356491587384501</v>
      </c>
      <c r="H18" s="17">
        <v>0.21055318098508599</v>
      </c>
      <c r="I18" s="17">
        <v>0.15055055968492001</v>
      </c>
      <c r="J18" s="17">
        <v>0.111800760380993</v>
      </c>
      <c r="K18" s="17">
        <v>0.12553371832572899</v>
      </c>
      <c r="L18" s="17">
        <v>7.3817502809600005E-2</v>
      </c>
      <c r="M18" s="17"/>
      <c r="N18" s="17">
        <v>0.17149594655054101</v>
      </c>
      <c r="O18" s="17">
        <v>0.124473771616315</v>
      </c>
      <c r="P18" s="17">
        <v>0.140855876634817</v>
      </c>
      <c r="Q18" s="17">
        <v>0.11372965560062701</v>
      </c>
      <c r="R18" s="17"/>
      <c r="S18" s="17">
        <v>0.167580815562756</v>
      </c>
      <c r="T18" s="17">
        <v>0.120514320373347</v>
      </c>
      <c r="U18" s="17">
        <v>0.16816341950630401</v>
      </c>
      <c r="V18" s="17">
        <v>0.16074251894833</v>
      </c>
      <c r="W18" s="17">
        <v>0.108524835910284</v>
      </c>
      <c r="X18" s="17">
        <v>0.11167731359633</v>
      </c>
      <c r="Y18" s="17">
        <v>0.15120408973826499</v>
      </c>
      <c r="Z18" s="17">
        <v>0.17805774707109501</v>
      </c>
      <c r="AA18" s="17">
        <v>0.13160258479405601</v>
      </c>
      <c r="AB18" s="17">
        <v>8.0972900611985602E-2</v>
      </c>
      <c r="AC18" s="17">
        <v>0.185293482078669</v>
      </c>
      <c r="AD18" s="17">
        <v>9.5806385170199196E-2</v>
      </c>
      <c r="AE18" s="17"/>
      <c r="AF18" s="17">
        <v>0</v>
      </c>
      <c r="AG18" s="17">
        <v>9.3593337384310193E-2</v>
      </c>
      <c r="AH18" s="17">
        <v>0.103022955339988</v>
      </c>
      <c r="AI18" s="17">
        <v>0.11102356678384501</v>
      </c>
      <c r="AJ18" s="17">
        <v>0.110364241731105</v>
      </c>
      <c r="AK18" s="17">
        <v>0.156366398414056</v>
      </c>
      <c r="AL18" s="17">
        <v>0.135680735280135</v>
      </c>
      <c r="AM18" s="17">
        <v>0.14016284196234499</v>
      </c>
      <c r="AN18" s="17">
        <v>0.12178009754287999</v>
      </c>
      <c r="AO18" s="17">
        <v>0.164060508315301</v>
      </c>
      <c r="AP18" s="17">
        <v>0.111773333621995</v>
      </c>
      <c r="AQ18" s="17">
        <v>0.15378701799521999</v>
      </c>
      <c r="AR18" s="17">
        <v>0.138473329238051</v>
      </c>
      <c r="AS18" s="17">
        <v>0.22552501610499101</v>
      </c>
      <c r="AT18" s="17">
        <v>0.14130524823233501</v>
      </c>
      <c r="AU18" s="17">
        <v>0.25527588165248999</v>
      </c>
      <c r="AV18" s="17"/>
      <c r="AW18" s="17">
        <v>0.13145625377349399</v>
      </c>
      <c r="AX18" s="17">
        <v>0.14681970947424899</v>
      </c>
      <c r="AY18" s="17"/>
      <c r="AZ18" s="17">
        <v>0.120251903463888</v>
      </c>
      <c r="BA18" s="17">
        <v>0.141722780497436</v>
      </c>
      <c r="BB18" s="17"/>
      <c r="BC18" s="17">
        <v>0.123436124571722</v>
      </c>
      <c r="BD18" s="17">
        <v>0.14858695936264099</v>
      </c>
      <c r="BE18" s="17"/>
      <c r="BF18" s="17">
        <v>0.102334678897646</v>
      </c>
      <c r="BG18" s="17">
        <v>0.14066268457277001</v>
      </c>
      <c r="BH18" s="17"/>
      <c r="BI18" s="17">
        <v>0.16893657581042701</v>
      </c>
      <c r="BJ18" s="17">
        <v>0.132836009574089</v>
      </c>
      <c r="BK18" s="17">
        <v>0.111896151413971</v>
      </c>
      <c r="BL18" s="17">
        <v>0.144094227611892</v>
      </c>
      <c r="BM18" s="17">
        <v>0.123905393720967</v>
      </c>
      <c r="BN18" s="17"/>
      <c r="BO18" s="17">
        <v>0.13874294333057899</v>
      </c>
      <c r="BP18" s="17">
        <v>0.191888268700912</v>
      </c>
      <c r="BQ18" s="17">
        <v>0.10813006590732401</v>
      </c>
      <c r="BR18" s="17">
        <v>0.14620304870449199</v>
      </c>
      <c r="BS18" s="17">
        <v>0.11728963484975399</v>
      </c>
      <c r="BT18" s="17">
        <v>8.3119969400980501E-2</v>
      </c>
      <c r="BU18" s="17"/>
      <c r="BV18" s="17">
        <v>0.139098574221652</v>
      </c>
      <c r="BW18" s="17">
        <v>0.12122064621244399</v>
      </c>
      <c r="BX18" s="17"/>
      <c r="BY18" s="17">
        <v>0.18272197646972199</v>
      </c>
      <c r="BZ18" s="17"/>
      <c r="CA18" s="17">
        <v>0.12356343624734099</v>
      </c>
      <c r="CB18" s="17"/>
      <c r="CC18" s="17">
        <v>0.103481372908279</v>
      </c>
    </row>
    <row r="19" spans="2:81" x14ac:dyDescent="0.3">
      <c r="B19" s="18" t="s">
        <v>119</v>
      </c>
      <c r="C19" s="17">
        <v>0.12689074102064599</v>
      </c>
      <c r="D19" s="17">
        <v>0.12844499939547999</v>
      </c>
      <c r="E19" s="17">
        <v>0.12587362326045501</v>
      </c>
      <c r="F19" s="17"/>
      <c r="G19" s="17">
        <v>0.106945427329705</v>
      </c>
      <c r="H19" s="17">
        <v>0.111031997314037</v>
      </c>
      <c r="I19" s="17">
        <v>0.135668329919331</v>
      </c>
      <c r="J19" s="17">
        <v>8.6584323597065194E-2</v>
      </c>
      <c r="K19" s="17">
        <v>0.13095958104854599</v>
      </c>
      <c r="L19" s="17">
        <v>0.17590480344352899</v>
      </c>
      <c r="M19" s="17"/>
      <c r="N19" s="17">
        <v>0.143001354110112</v>
      </c>
      <c r="O19" s="17">
        <v>0.122601002104635</v>
      </c>
      <c r="P19" s="17">
        <v>0.119955513203185</v>
      </c>
      <c r="Q19" s="17">
        <v>0.11927732080688599</v>
      </c>
      <c r="R19" s="17"/>
      <c r="S19" s="17">
        <v>0.112381554800817</v>
      </c>
      <c r="T19" s="17">
        <v>0.104356379703008</v>
      </c>
      <c r="U19" s="17">
        <v>0.130198928674543</v>
      </c>
      <c r="V19" s="17">
        <v>0.114622839964151</v>
      </c>
      <c r="W19" s="17">
        <v>0.14327512921537</v>
      </c>
      <c r="X19" s="17">
        <v>0.13120762941208799</v>
      </c>
      <c r="Y19" s="17">
        <v>0.118776678138494</v>
      </c>
      <c r="Z19" s="17">
        <v>0.13449770174412701</v>
      </c>
      <c r="AA19" s="17">
        <v>0.12183315878434001</v>
      </c>
      <c r="AB19" s="17">
        <v>0.157710970101929</v>
      </c>
      <c r="AC19" s="17">
        <v>0.1779562190931</v>
      </c>
      <c r="AD19" s="17">
        <v>0.121915287893305</v>
      </c>
      <c r="AE19" s="17"/>
      <c r="AF19" s="17">
        <v>0</v>
      </c>
      <c r="AG19" s="17">
        <v>0.102838917746057</v>
      </c>
      <c r="AH19" s="17">
        <v>0.110177650210001</v>
      </c>
      <c r="AI19" s="17">
        <v>0.101500115471011</v>
      </c>
      <c r="AJ19" s="17">
        <v>0.16005572478795599</v>
      </c>
      <c r="AK19" s="17">
        <v>0.10960478074036201</v>
      </c>
      <c r="AL19" s="17">
        <v>0.12529879091492499</v>
      </c>
      <c r="AM19" s="17">
        <v>0.1439212307801</v>
      </c>
      <c r="AN19" s="17">
        <v>0.17082384083926899</v>
      </c>
      <c r="AO19" s="17">
        <v>0.11969001673695701</v>
      </c>
      <c r="AP19" s="17">
        <v>0.115956331167632</v>
      </c>
      <c r="AQ19" s="17">
        <v>0.13356247783101199</v>
      </c>
      <c r="AR19" s="17">
        <v>9.5049250466680196E-2</v>
      </c>
      <c r="AS19" s="17">
        <v>0.11188036095802401</v>
      </c>
      <c r="AT19" s="17">
        <v>0.18212964378836</v>
      </c>
      <c r="AU19" s="17">
        <v>0.13607714589081801</v>
      </c>
      <c r="AV19" s="17"/>
      <c r="AW19" s="17">
        <v>0.13003058448426499</v>
      </c>
      <c r="AX19" s="17">
        <v>0.123248842101727</v>
      </c>
      <c r="AY19" s="17"/>
      <c r="AZ19" s="17">
        <v>0.152354185798668</v>
      </c>
      <c r="BA19" s="17">
        <v>0.12121950550706</v>
      </c>
      <c r="BB19" s="17"/>
      <c r="BC19" s="17">
        <v>0.14488894263560401</v>
      </c>
      <c r="BD19" s="17">
        <v>0.115336519208719</v>
      </c>
      <c r="BE19" s="17"/>
      <c r="BF19" s="17">
        <v>0.130633267531752</v>
      </c>
      <c r="BG19" s="17">
        <v>0.12659000025190201</v>
      </c>
      <c r="BH19" s="17"/>
      <c r="BI19" s="17">
        <v>0.152738833700299</v>
      </c>
      <c r="BJ19" s="17">
        <v>0.12667698429941901</v>
      </c>
      <c r="BK19" s="17">
        <v>0.16521849887993001</v>
      </c>
      <c r="BL19" s="17">
        <v>0.10351019092685</v>
      </c>
      <c r="BM19" s="17">
        <v>8.33837814261712E-2</v>
      </c>
      <c r="BN19" s="17"/>
      <c r="BO19" s="17">
        <v>0.139581721838553</v>
      </c>
      <c r="BP19" s="17">
        <v>0.15346223187650901</v>
      </c>
      <c r="BQ19" s="17">
        <v>0.14324028111555501</v>
      </c>
      <c r="BR19" s="17">
        <v>0.106645357682977</v>
      </c>
      <c r="BS19" s="17">
        <v>9.6206543786398202E-2</v>
      </c>
      <c r="BT19" s="17">
        <v>0.117013942061707</v>
      </c>
      <c r="BU19" s="17"/>
      <c r="BV19" s="17">
        <v>0.13281097799454999</v>
      </c>
      <c r="BW19" s="17">
        <v>0.115300085275359</v>
      </c>
      <c r="BX19" s="17"/>
      <c r="BY19" s="17">
        <v>0.13001986484550501</v>
      </c>
      <c r="BZ19" s="17"/>
      <c r="CA19" s="17">
        <v>0.11553526235289301</v>
      </c>
      <c r="CB19" s="17"/>
      <c r="CC19" s="17">
        <v>0.14735760496515299</v>
      </c>
    </row>
    <row r="20" spans="2:81" ht="28.8" x14ac:dyDescent="0.3">
      <c r="B20" s="18" t="s">
        <v>120</v>
      </c>
      <c r="C20" s="17">
        <v>8.9820977695894602E-2</v>
      </c>
      <c r="D20" s="17">
        <v>6.4284687113256994E-2</v>
      </c>
      <c r="E20" s="17">
        <v>0.114102889790357</v>
      </c>
      <c r="F20" s="17"/>
      <c r="G20" s="17">
        <v>0.110393153944488</v>
      </c>
      <c r="H20" s="17">
        <v>0.107290707506734</v>
      </c>
      <c r="I20" s="17">
        <v>0.107054708202351</v>
      </c>
      <c r="J20" s="17">
        <v>0.10229056343254</v>
      </c>
      <c r="K20" s="17">
        <v>5.6408182246655898E-2</v>
      </c>
      <c r="L20" s="17">
        <v>6.0212054616410701E-2</v>
      </c>
      <c r="M20" s="17"/>
      <c r="N20" s="17">
        <v>5.8311749420554303E-2</v>
      </c>
      <c r="O20" s="17">
        <v>8.7987876752413902E-2</v>
      </c>
      <c r="P20" s="17">
        <v>0.12510692547011901</v>
      </c>
      <c r="Q20" s="17">
        <v>9.5409240651812402E-2</v>
      </c>
      <c r="R20" s="17"/>
      <c r="S20" s="17">
        <v>7.0563759725544906E-2</v>
      </c>
      <c r="T20" s="17">
        <v>8.0218580039481194E-2</v>
      </c>
      <c r="U20" s="17">
        <v>0.10942713453264501</v>
      </c>
      <c r="V20" s="17">
        <v>9.0907492633629003E-2</v>
      </c>
      <c r="W20" s="17">
        <v>8.1679338469198406E-2</v>
      </c>
      <c r="X20" s="17">
        <v>9.2828520205885806E-2</v>
      </c>
      <c r="Y20" s="17">
        <v>6.6546638179831905E-2</v>
      </c>
      <c r="Z20" s="17">
        <v>0.103968870258294</v>
      </c>
      <c r="AA20" s="17">
        <v>0.10910985469862799</v>
      </c>
      <c r="AB20" s="17">
        <v>0.121866854395938</v>
      </c>
      <c r="AC20" s="17">
        <v>7.85908976345817E-2</v>
      </c>
      <c r="AD20" s="17">
        <v>7.0396962347763894E-2</v>
      </c>
      <c r="AE20" s="17"/>
      <c r="AF20" s="17">
        <v>0</v>
      </c>
      <c r="AG20" s="17">
        <v>9.0272363767026007E-2</v>
      </c>
      <c r="AH20" s="17">
        <v>0.123076673161235</v>
      </c>
      <c r="AI20" s="17">
        <v>6.9139722725714794E-2</v>
      </c>
      <c r="AJ20" s="17">
        <v>7.5446650856579603E-2</v>
      </c>
      <c r="AK20" s="17">
        <v>8.0238662623557597E-2</v>
      </c>
      <c r="AL20" s="17">
        <v>7.7923961075354001E-2</v>
      </c>
      <c r="AM20" s="17">
        <v>0.10128613509786299</v>
      </c>
      <c r="AN20" s="17">
        <v>6.0977383773099601E-2</v>
      </c>
      <c r="AO20" s="17">
        <v>8.9007446329207707E-2</v>
      </c>
      <c r="AP20" s="17">
        <v>8.8386706983307098E-2</v>
      </c>
      <c r="AQ20" s="17">
        <v>0.122763111746648</v>
      </c>
      <c r="AR20" s="17">
        <v>0.141582376543406</v>
      </c>
      <c r="AS20" s="17">
        <v>0.111179330533376</v>
      </c>
      <c r="AT20" s="17">
        <v>7.27146702229029E-2</v>
      </c>
      <c r="AU20" s="17">
        <v>7.9253826815074299E-2</v>
      </c>
      <c r="AV20" s="17"/>
      <c r="AW20" s="17">
        <v>0.10053033447812899</v>
      </c>
      <c r="AX20" s="17">
        <v>7.4905950850313097E-2</v>
      </c>
      <c r="AY20" s="17"/>
      <c r="AZ20" s="17">
        <v>0.13977578188717399</v>
      </c>
      <c r="BA20" s="17">
        <v>7.86950101736867E-2</v>
      </c>
      <c r="BB20" s="17"/>
      <c r="BC20" s="17">
        <v>0.12237962463860901</v>
      </c>
      <c r="BD20" s="17">
        <v>6.5846307254195199E-2</v>
      </c>
      <c r="BE20" s="17"/>
      <c r="BF20" s="17">
        <v>0.118765213313046</v>
      </c>
      <c r="BG20" s="17">
        <v>8.7495085910127696E-2</v>
      </c>
      <c r="BH20" s="17"/>
      <c r="BI20" s="17">
        <v>7.0434008960327504E-2</v>
      </c>
      <c r="BJ20" s="17">
        <v>0.10302191740866</v>
      </c>
      <c r="BK20" s="17">
        <v>8.8525745450711901E-2</v>
      </c>
      <c r="BL20" s="17">
        <v>6.3136778129226301E-2</v>
      </c>
      <c r="BM20" s="17">
        <v>0.14570988644009</v>
      </c>
      <c r="BN20" s="17"/>
      <c r="BO20" s="17">
        <v>0.104286911035522</v>
      </c>
      <c r="BP20" s="17">
        <v>7.5729941615818405E-2</v>
      </c>
      <c r="BQ20" s="17">
        <v>0.103576608686629</v>
      </c>
      <c r="BR20" s="17">
        <v>4.5301589922083101E-2</v>
      </c>
      <c r="BS20" s="17">
        <v>0.12978844746983401</v>
      </c>
      <c r="BT20" s="17">
        <v>8.7790598525040703E-2</v>
      </c>
      <c r="BU20" s="17"/>
      <c r="BV20" s="17">
        <v>0.107726953953219</v>
      </c>
      <c r="BW20" s="17">
        <v>9.4295347357820303E-2</v>
      </c>
      <c r="BX20" s="17"/>
      <c r="BY20" s="17">
        <v>7.6952937981705799E-2</v>
      </c>
      <c r="BZ20" s="17"/>
      <c r="CA20" s="17">
        <v>8.6875351673566303E-2</v>
      </c>
      <c r="CB20" s="17"/>
      <c r="CC20" s="17">
        <v>8.9250272461022795E-2</v>
      </c>
    </row>
    <row r="21" spans="2:81" ht="28.8" x14ac:dyDescent="0.3">
      <c r="B21" s="18" t="s">
        <v>121</v>
      </c>
      <c r="C21" s="17">
        <v>8.5398005580507905E-2</v>
      </c>
      <c r="D21" s="17">
        <v>0.10674287830886001</v>
      </c>
      <c r="E21" s="17">
        <v>6.4893378478659794E-2</v>
      </c>
      <c r="F21" s="17"/>
      <c r="G21" s="17">
        <v>6.83190676639992E-2</v>
      </c>
      <c r="H21" s="17">
        <v>7.6246976400497393E-2</v>
      </c>
      <c r="I21" s="17">
        <v>7.69863652835584E-2</v>
      </c>
      <c r="J21" s="17">
        <v>7.5207603649389401E-2</v>
      </c>
      <c r="K21" s="17">
        <v>8.9064138046887203E-2</v>
      </c>
      <c r="L21" s="17">
        <v>0.116847982231519</v>
      </c>
      <c r="M21" s="17"/>
      <c r="N21" s="17">
        <v>0.11200988096933601</v>
      </c>
      <c r="O21" s="17">
        <v>8.8468406368476901E-2</v>
      </c>
      <c r="P21" s="17">
        <v>8.1279297034677594E-2</v>
      </c>
      <c r="Q21" s="17">
        <v>5.77757280580194E-2</v>
      </c>
      <c r="R21" s="17"/>
      <c r="S21" s="17">
        <v>6.3922852542041803E-2</v>
      </c>
      <c r="T21" s="17">
        <v>0.10011428997833099</v>
      </c>
      <c r="U21" s="17">
        <v>0.113973578256444</v>
      </c>
      <c r="V21" s="17">
        <v>0.100101613218846</v>
      </c>
      <c r="W21" s="17">
        <v>0.104030724741043</v>
      </c>
      <c r="X21" s="17">
        <v>8.6589667361343006E-2</v>
      </c>
      <c r="Y21" s="17">
        <v>3.3182892528377701E-2</v>
      </c>
      <c r="Z21" s="17">
        <v>7.2056397849006595E-2</v>
      </c>
      <c r="AA21" s="17">
        <v>8.3005560688657498E-2</v>
      </c>
      <c r="AB21" s="17">
        <v>0.107433244867627</v>
      </c>
      <c r="AC21" s="17">
        <v>4.9742531614213201E-2</v>
      </c>
      <c r="AD21" s="17">
        <v>0.113514144523386</v>
      </c>
      <c r="AE21" s="17"/>
      <c r="AF21" s="17">
        <v>9.0171405220908898E-2</v>
      </c>
      <c r="AG21" s="17">
        <v>6.7995292146299097E-2</v>
      </c>
      <c r="AH21" s="17">
        <v>4.71905937516729E-2</v>
      </c>
      <c r="AI21" s="17">
        <v>5.4621109057890797E-2</v>
      </c>
      <c r="AJ21" s="17">
        <v>6.91865994565945E-2</v>
      </c>
      <c r="AK21" s="17">
        <v>0.120482182237815</v>
      </c>
      <c r="AL21" s="17">
        <v>8.0850487806329904E-2</v>
      </c>
      <c r="AM21" s="17">
        <v>0.12548908087098001</v>
      </c>
      <c r="AN21" s="17">
        <v>9.3030859132756702E-2</v>
      </c>
      <c r="AO21" s="17">
        <v>0.103678063865628</v>
      </c>
      <c r="AP21" s="17">
        <v>6.06535066468454E-2</v>
      </c>
      <c r="AQ21" s="17">
        <v>0.114823194768682</v>
      </c>
      <c r="AR21" s="17">
        <v>7.2982619842550805E-2</v>
      </c>
      <c r="AS21" s="17">
        <v>6.5766424754996694E-2</v>
      </c>
      <c r="AT21" s="17">
        <v>0.16073818644080301</v>
      </c>
      <c r="AU21" s="17">
        <v>5.32940822377308E-2</v>
      </c>
      <c r="AV21" s="17"/>
      <c r="AW21" s="17">
        <v>7.9897681775582693E-2</v>
      </c>
      <c r="AX21" s="17">
        <v>9.4014514894071102E-2</v>
      </c>
      <c r="AY21" s="17"/>
      <c r="AZ21" s="17">
        <v>8.3526804784016404E-2</v>
      </c>
      <c r="BA21" s="17">
        <v>8.58147606779672E-2</v>
      </c>
      <c r="BB21" s="17"/>
      <c r="BC21" s="17">
        <v>7.4500937025777106E-2</v>
      </c>
      <c r="BD21" s="17">
        <v>9.33402632794708E-2</v>
      </c>
      <c r="BE21" s="17"/>
      <c r="BF21" s="17">
        <v>6.8556588006308802E-2</v>
      </c>
      <c r="BG21" s="17">
        <v>8.6751342919058602E-2</v>
      </c>
      <c r="BH21" s="17"/>
      <c r="BI21" s="17">
        <v>8.1662914142173804E-2</v>
      </c>
      <c r="BJ21" s="17">
        <v>9.2941988005658296E-2</v>
      </c>
      <c r="BK21" s="17">
        <v>0.13449283663048001</v>
      </c>
      <c r="BL21" s="17">
        <v>7.1924649526488096E-2</v>
      </c>
      <c r="BM21" s="17">
        <v>9.2016604717384196E-2</v>
      </c>
      <c r="BN21" s="17"/>
      <c r="BO21" s="17">
        <v>0.102005190529564</v>
      </c>
      <c r="BP21" s="17">
        <v>8.6449310784993599E-2</v>
      </c>
      <c r="BQ21" s="17">
        <v>0.12862415090403401</v>
      </c>
      <c r="BR21" s="17">
        <v>5.10552938209822E-2</v>
      </c>
      <c r="BS21" s="17">
        <v>8.0180986294586698E-2</v>
      </c>
      <c r="BT21" s="17">
        <v>9.7738135725700601E-2</v>
      </c>
      <c r="BU21" s="17"/>
      <c r="BV21" s="17">
        <v>0.102565985839404</v>
      </c>
      <c r="BW21" s="17">
        <v>7.5092075370563893E-2</v>
      </c>
      <c r="BX21" s="17"/>
      <c r="BY21" s="17">
        <v>3.81296562613994E-2</v>
      </c>
      <c r="BZ21" s="17"/>
      <c r="CA21" s="17">
        <v>0.112267079183546</v>
      </c>
      <c r="CB21" s="17"/>
      <c r="CC21" s="17">
        <v>0.11941374657788099</v>
      </c>
    </row>
    <row r="22" spans="2:81" ht="28.8" x14ac:dyDescent="0.3">
      <c r="B22" s="18" t="s">
        <v>122</v>
      </c>
      <c r="C22" s="17">
        <v>7.3553875027870294E-2</v>
      </c>
      <c r="D22" s="17">
        <v>8.1858726637026299E-2</v>
      </c>
      <c r="E22" s="17">
        <v>6.3832647496711595E-2</v>
      </c>
      <c r="F22" s="17"/>
      <c r="G22" s="17">
        <v>8.5731662659976199E-2</v>
      </c>
      <c r="H22" s="17">
        <v>5.0894198088654398E-2</v>
      </c>
      <c r="I22" s="17">
        <v>6.6851855331593005E-2</v>
      </c>
      <c r="J22" s="17">
        <v>6.5689834130630398E-2</v>
      </c>
      <c r="K22" s="17">
        <v>6.6549917187674598E-2</v>
      </c>
      <c r="L22" s="17">
        <v>0.100327907886546</v>
      </c>
      <c r="M22" s="17"/>
      <c r="N22" s="17">
        <v>6.3966535130711405E-2</v>
      </c>
      <c r="O22" s="17">
        <v>8.1320032151296004E-2</v>
      </c>
      <c r="P22" s="17">
        <v>8.72143125291516E-2</v>
      </c>
      <c r="Q22" s="17">
        <v>6.4393288022158796E-2</v>
      </c>
      <c r="R22" s="17"/>
      <c r="S22" s="17">
        <v>0.102891853670286</v>
      </c>
      <c r="T22" s="17">
        <v>7.2230178348785007E-2</v>
      </c>
      <c r="U22" s="17">
        <v>6.3879481391271406E-2</v>
      </c>
      <c r="V22" s="17">
        <v>7.8059354083122701E-2</v>
      </c>
      <c r="W22" s="17">
        <v>7.79885291353664E-2</v>
      </c>
      <c r="X22" s="17">
        <v>4.9930357348666903E-2</v>
      </c>
      <c r="Y22" s="17">
        <v>2.7228759770477399E-2</v>
      </c>
      <c r="Z22" s="17">
        <v>5.9126237226900899E-2</v>
      </c>
      <c r="AA22" s="17">
        <v>7.9462457338100007E-2</v>
      </c>
      <c r="AB22" s="17">
        <v>6.9892153279048297E-2</v>
      </c>
      <c r="AC22" s="17">
        <v>8.4920658126519194E-2</v>
      </c>
      <c r="AD22" s="17">
        <v>0.12909239421132501</v>
      </c>
      <c r="AE22" s="17"/>
      <c r="AF22" s="17">
        <v>9.6165996511710802E-2</v>
      </c>
      <c r="AG22" s="17">
        <v>5.5187186489878998E-2</v>
      </c>
      <c r="AH22" s="17">
        <v>6.4212110688512403E-2</v>
      </c>
      <c r="AI22" s="17">
        <v>0.104769834969604</v>
      </c>
      <c r="AJ22" s="17">
        <v>6.9315225658937898E-2</v>
      </c>
      <c r="AK22" s="17">
        <v>0.112744060633812</v>
      </c>
      <c r="AL22" s="17">
        <v>5.0490767414689899E-2</v>
      </c>
      <c r="AM22" s="17">
        <v>8.0906440690488093E-2</v>
      </c>
      <c r="AN22" s="17">
        <v>6.8419496634688895E-2</v>
      </c>
      <c r="AO22" s="17">
        <v>8.3254426775359006E-2</v>
      </c>
      <c r="AP22" s="17">
        <v>8.5232194334893305E-2</v>
      </c>
      <c r="AQ22" s="17">
        <v>5.1328475141072603E-2</v>
      </c>
      <c r="AR22" s="17">
        <v>6.8077799861058497E-2</v>
      </c>
      <c r="AS22" s="17">
        <v>0.12758293838294199</v>
      </c>
      <c r="AT22" s="17">
        <v>1.47074738851824E-2</v>
      </c>
      <c r="AU22" s="17">
        <v>4.5683436268325599E-2</v>
      </c>
      <c r="AV22" s="17"/>
      <c r="AW22" s="17">
        <v>7.4902261556653402E-2</v>
      </c>
      <c r="AX22" s="17">
        <v>7.2128450366398394E-2</v>
      </c>
      <c r="AY22" s="17"/>
      <c r="AZ22" s="17">
        <v>0.100678194526598</v>
      </c>
      <c r="BA22" s="17">
        <v>6.7512728381608197E-2</v>
      </c>
      <c r="BB22" s="17"/>
      <c r="BC22" s="17">
        <v>7.4841559703810401E-2</v>
      </c>
      <c r="BD22" s="17">
        <v>7.3246332441777806E-2</v>
      </c>
      <c r="BE22" s="17"/>
      <c r="BF22" s="17">
        <v>0.101069388404615</v>
      </c>
      <c r="BG22" s="17">
        <v>7.1342792054713305E-2</v>
      </c>
      <c r="BH22" s="17"/>
      <c r="BI22" s="17">
        <v>6.4403732729210197E-2</v>
      </c>
      <c r="BJ22" s="17">
        <v>7.2112503844633899E-2</v>
      </c>
      <c r="BK22" s="17">
        <v>0.114678751610651</v>
      </c>
      <c r="BL22" s="17">
        <v>5.3310642101214403E-2</v>
      </c>
      <c r="BM22" s="17">
        <v>0.13468151987164301</v>
      </c>
      <c r="BN22" s="17"/>
      <c r="BO22" s="17">
        <v>9.0669576261395102E-2</v>
      </c>
      <c r="BP22" s="17">
        <v>8.1747823545661805E-2</v>
      </c>
      <c r="BQ22" s="17">
        <v>7.68434753427924E-2</v>
      </c>
      <c r="BR22" s="17">
        <v>4.2580070949979398E-2</v>
      </c>
      <c r="BS22" s="17">
        <v>9.3037799569859997E-2</v>
      </c>
      <c r="BT22" s="17">
        <v>6.2059215404870499E-2</v>
      </c>
      <c r="BU22" s="17"/>
      <c r="BV22" s="17">
        <v>8.3435192359868904E-2</v>
      </c>
      <c r="BW22" s="17">
        <v>5.1111979500929501E-2</v>
      </c>
      <c r="BX22" s="17"/>
      <c r="BY22" s="17">
        <v>7.4886106012768003E-2</v>
      </c>
      <c r="BZ22" s="17"/>
      <c r="CA22" s="17">
        <v>8.2944485879485802E-2</v>
      </c>
      <c r="CB22" s="17"/>
      <c r="CC22" s="17">
        <v>8.0782292645567494E-2</v>
      </c>
    </row>
    <row r="23" spans="2:81" x14ac:dyDescent="0.3">
      <c r="B23" s="18" t="s">
        <v>123</v>
      </c>
      <c r="C23" s="17">
        <v>4.2599097992891903E-2</v>
      </c>
      <c r="D23" s="17">
        <v>5.6152793255894798E-2</v>
      </c>
      <c r="E23" s="17">
        <v>2.9533085894812201E-2</v>
      </c>
      <c r="F23" s="17"/>
      <c r="G23" s="17">
        <v>6.6762083632981001E-2</v>
      </c>
      <c r="H23" s="17">
        <v>6.7536275677583399E-2</v>
      </c>
      <c r="I23" s="17">
        <v>4.99537054656745E-2</v>
      </c>
      <c r="J23" s="17">
        <v>3.1544735662235597E-2</v>
      </c>
      <c r="K23" s="17">
        <v>8.7268933505947992E-3</v>
      </c>
      <c r="L23" s="17">
        <v>3.18934486773595E-2</v>
      </c>
      <c r="M23" s="17"/>
      <c r="N23" s="17">
        <v>5.6363313710583403E-2</v>
      </c>
      <c r="O23" s="17">
        <v>3.9216959608752301E-2</v>
      </c>
      <c r="P23" s="17">
        <v>4.0814204083502802E-2</v>
      </c>
      <c r="Q23" s="17">
        <v>3.31643433076017E-2</v>
      </c>
      <c r="R23" s="17"/>
      <c r="S23" s="17">
        <v>4.7391795603632901E-2</v>
      </c>
      <c r="T23" s="17">
        <v>4.4114695613564001E-2</v>
      </c>
      <c r="U23" s="17">
        <v>2.1946096808042201E-2</v>
      </c>
      <c r="V23" s="17">
        <v>2.9513901812037498E-2</v>
      </c>
      <c r="W23" s="17">
        <v>5.3744089735346501E-2</v>
      </c>
      <c r="X23" s="17">
        <v>4.3936632624505298E-2</v>
      </c>
      <c r="Y23" s="17">
        <v>2.5535456158987099E-2</v>
      </c>
      <c r="Z23" s="17">
        <v>5.5304354999930097E-2</v>
      </c>
      <c r="AA23" s="17">
        <v>3.1738059491924001E-2</v>
      </c>
      <c r="AB23" s="17">
        <v>3.50594028491324E-2</v>
      </c>
      <c r="AC23" s="17">
        <v>7.9218261542114296E-2</v>
      </c>
      <c r="AD23" s="17">
        <v>0.108980646335</v>
      </c>
      <c r="AE23" s="17"/>
      <c r="AF23" s="17">
        <v>0</v>
      </c>
      <c r="AG23" s="17">
        <v>6.2986753583387498E-2</v>
      </c>
      <c r="AH23" s="17">
        <v>4.2263327233628203E-2</v>
      </c>
      <c r="AI23" s="17">
        <v>2.6251726650373501E-2</v>
      </c>
      <c r="AJ23" s="17">
        <v>3.7959967704903799E-2</v>
      </c>
      <c r="AK23" s="17">
        <v>2.63733934034939E-2</v>
      </c>
      <c r="AL23" s="17">
        <v>2.9733769886039301E-2</v>
      </c>
      <c r="AM23" s="17">
        <v>5.8489097629001598E-2</v>
      </c>
      <c r="AN23" s="17">
        <v>3.0060166586423499E-2</v>
      </c>
      <c r="AO23" s="17">
        <v>2.94904798564973E-2</v>
      </c>
      <c r="AP23" s="17">
        <v>5.0860977270598497E-2</v>
      </c>
      <c r="AQ23" s="17">
        <v>3.0298484172850599E-2</v>
      </c>
      <c r="AR23" s="17">
        <v>4.2526284989829799E-2</v>
      </c>
      <c r="AS23" s="17">
        <v>0.15215950004602999</v>
      </c>
      <c r="AT23" s="17">
        <v>9.6059224631955695E-2</v>
      </c>
      <c r="AU23" s="17">
        <v>6.2413332871906403E-2</v>
      </c>
      <c r="AV23" s="17"/>
      <c r="AW23" s="17">
        <v>3.8610588059190799E-2</v>
      </c>
      <c r="AX23" s="17">
        <v>4.7302203704848299E-2</v>
      </c>
      <c r="AY23" s="17"/>
      <c r="AZ23" s="17">
        <v>3.51678625535859E-2</v>
      </c>
      <c r="BA23" s="17">
        <v>4.42541877382348E-2</v>
      </c>
      <c r="BB23" s="17"/>
      <c r="BC23" s="17">
        <v>3.8062897111714199E-2</v>
      </c>
      <c r="BD23" s="17">
        <v>4.3792785940698797E-2</v>
      </c>
      <c r="BE23" s="17"/>
      <c r="BF23" s="17">
        <v>3.4993841044559902E-2</v>
      </c>
      <c r="BG23" s="17">
        <v>4.3210238839682502E-2</v>
      </c>
      <c r="BH23" s="17"/>
      <c r="BI23" s="17">
        <v>3.8401910945776198E-2</v>
      </c>
      <c r="BJ23" s="17">
        <v>5.3608063573008999E-2</v>
      </c>
      <c r="BK23" s="17">
        <v>5.5957004455165299E-2</v>
      </c>
      <c r="BL23" s="17">
        <v>3.13802749659189E-2</v>
      </c>
      <c r="BM23" s="17">
        <v>5.3754994460571102E-2</v>
      </c>
      <c r="BN23" s="17"/>
      <c r="BO23" s="17">
        <v>7.5169035810857196E-2</v>
      </c>
      <c r="BP23" s="17">
        <v>5.0997371912394597E-2</v>
      </c>
      <c r="BQ23" s="17">
        <v>4.9270050547372699E-2</v>
      </c>
      <c r="BR23" s="17">
        <v>1.22786733911325E-2</v>
      </c>
      <c r="BS23" s="17">
        <v>4.0844101122321202E-2</v>
      </c>
      <c r="BT23" s="17">
        <v>2.25113599761501E-2</v>
      </c>
      <c r="BU23" s="17"/>
      <c r="BV23" s="17">
        <v>7.2251283981749501E-2</v>
      </c>
      <c r="BW23" s="17">
        <v>1.90299328126332E-2</v>
      </c>
      <c r="BX23" s="17"/>
      <c r="BY23" s="17">
        <v>7.7905629506257998E-2</v>
      </c>
      <c r="BZ23" s="17"/>
      <c r="CA23" s="17">
        <v>7.2791936603506094E-2</v>
      </c>
      <c r="CB23" s="17"/>
      <c r="CC23" s="17">
        <v>6.7812659138087705E-2</v>
      </c>
    </row>
    <row r="24" spans="2:81" ht="28.8" x14ac:dyDescent="0.3">
      <c r="B24" s="18" t="s">
        <v>113</v>
      </c>
      <c r="C24" s="17">
        <v>4.2522047457570898E-2</v>
      </c>
      <c r="D24" s="17">
        <v>4.74205601432824E-2</v>
      </c>
      <c r="E24" s="17">
        <v>3.7906781835184297E-2</v>
      </c>
      <c r="F24" s="17"/>
      <c r="G24" s="17">
        <v>7.7782248320667005E-2</v>
      </c>
      <c r="H24" s="17">
        <v>4.7064694984547698E-2</v>
      </c>
      <c r="I24" s="17">
        <v>6.6856830113604299E-2</v>
      </c>
      <c r="J24" s="17">
        <v>3.1382275105859302E-2</v>
      </c>
      <c r="K24" s="17">
        <v>2.6836614079611101E-2</v>
      </c>
      <c r="L24" s="17">
        <v>1.51098990843595E-2</v>
      </c>
      <c r="M24" s="17"/>
      <c r="N24" s="17">
        <v>7.1609730883482103E-2</v>
      </c>
      <c r="O24" s="17">
        <v>3.8939070720053301E-2</v>
      </c>
      <c r="P24" s="17">
        <v>3.6214943687836003E-2</v>
      </c>
      <c r="Q24" s="17">
        <v>1.8669113083325702E-2</v>
      </c>
      <c r="R24" s="17"/>
      <c r="S24" s="17">
        <v>6.5508436043063903E-2</v>
      </c>
      <c r="T24" s="17">
        <v>1.51430562264857E-2</v>
      </c>
      <c r="U24" s="17">
        <v>4.9002386556515801E-2</v>
      </c>
      <c r="V24" s="17">
        <v>3.9943448341212703E-2</v>
      </c>
      <c r="W24" s="17">
        <v>6.6323203778059794E-2</v>
      </c>
      <c r="X24" s="17">
        <v>4.8185622209076302E-2</v>
      </c>
      <c r="Y24" s="17">
        <v>4.5658001515268901E-2</v>
      </c>
      <c r="Z24" s="17">
        <v>4.7400879928032102E-2</v>
      </c>
      <c r="AA24" s="17">
        <v>2.5868017499479298E-2</v>
      </c>
      <c r="AB24" s="17">
        <v>3.44609196981637E-2</v>
      </c>
      <c r="AC24" s="17">
        <v>5.3391757847797899E-2</v>
      </c>
      <c r="AD24" s="17">
        <v>2.4367540385512899E-2</v>
      </c>
      <c r="AE24" s="17"/>
      <c r="AF24" s="17">
        <v>0</v>
      </c>
      <c r="AG24" s="17">
        <v>4.3727742162242303E-2</v>
      </c>
      <c r="AH24" s="17">
        <v>2.6355773138346101E-2</v>
      </c>
      <c r="AI24" s="17">
        <v>3.2002162236889599E-2</v>
      </c>
      <c r="AJ24" s="17">
        <v>3.5366659070963702E-2</v>
      </c>
      <c r="AK24" s="17">
        <v>1.8035719709369201E-2</v>
      </c>
      <c r="AL24" s="17">
        <v>3.03720486302872E-2</v>
      </c>
      <c r="AM24" s="17">
        <v>6.3729849553749704E-2</v>
      </c>
      <c r="AN24" s="17">
        <v>4.76693037878256E-2</v>
      </c>
      <c r="AO24" s="17">
        <v>2.74042369004877E-2</v>
      </c>
      <c r="AP24" s="17">
        <v>7.3027615856855896E-2</v>
      </c>
      <c r="AQ24" s="17">
        <v>1.81220919911112E-2</v>
      </c>
      <c r="AR24" s="17">
        <v>6.1123187172070499E-2</v>
      </c>
      <c r="AS24" s="17">
        <v>2.0899263831447801E-2</v>
      </c>
      <c r="AT24" s="17">
        <v>8.1455903523189196E-2</v>
      </c>
      <c r="AU24" s="17">
        <v>7.9447223824265598E-2</v>
      </c>
      <c r="AV24" s="17"/>
      <c r="AW24" s="17">
        <v>4.7119360617369502E-2</v>
      </c>
      <c r="AX24" s="17">
        <v>3.6148138031171499E-2</v>
      </c>
      <c r="AY24" s="17"/>
      <c r="AZ24" s="17">
        <v>4.8569002416263801E-2</v>
      </c>
      <c r="BA24" s="17">
        <v>4.1175265590084102E-2</v>
      </c>
      <c r="BB24" s="17"/>
      <c r="BC24" s="17">
        <v>4.2573611648530602E-2</v>
      </c>
      <c r="BD24" s="17">
        <v>4.1840905116935702E-2</v>
      </c>
      <c r="BE24" s="17"/>
      <c r="BF24" s="17">
        <v>5.2971318003931303E-2</v>
      </c>
      <c r="BG24" s="17">
        <v>4.1682368260216901E-2</v>
      </c>
      <c r="BH24" s="17"/>
      <c r="BI24" s="17">
        <v>2.6062331932909501E-2</v>
      </c>
      <c r="BJ24" s="17">
        <v>5.2103494413080001E-2</v>
      </c>
      <c r="BK24" s="17">
        <v>7.0017267690751797E-2</v>
      </c>
      <c r="BL24" s="17">
        <v>2.61610376064445E-2</v>
      </c>
      <c r="BM24" s="17">
        <v>8.1090123236597506E-2</v>
      </c>
      <c r="BN24" s="17"/>
      <c r="BO24" s="17">
        <v>7.2220136195442902E-2</v>
      </c>
      <c r="BP24" s="17">
        <v>2.84845055390947E-2</v>
      </c>
      <c r="BQ24" s="17">
        <v>6.5394601157927904E-2</v>
      </c>
      <c r="BR24" s="17">
        <v>2.75451167734963E-2</v>
      </c>
      <c r="BS24" s="17">
        <v>5.4654241142763002E-2</v>
      </c>
      <c r="BT24" s="17">
        <v>2.25473656842324E-2</v>
      </c>
      <c r="BU24" s="17"/>
      <c r="BV24" s="17">
        <v>6.9113001835491003E-2</v>
      </c>
      <c r="BW24" s="17">
        <v>2.0555459313631098E-2</v>
      </c>
      <c r="BX24" s="17"/>
      <c r="BY24" s="17">
        <v>4.5132752286555201E-2</v>
      </c>
      <c r="BZ24" s="17"/>
      <c r="CA24" s="17">
        <v>6.15965332741207E-2</v>
      </c>
      <c r="CB24" s="17"/>
      <c r="CC24" s="17">
        <v>5.7712806264100802E-2</v>
      </c>
    </row>
    <row r="25" spans="2:81" x14ac:dyDescent="0.3">
      <c r="B25" s="18" t="s">
        <v>124</v>
      </c>
      <c r="C25" s="17">
        <v>1.0128364628398201E-2</v>
      </c>
      <c r="D25" s="17">
        <v>8.8089124080897706E-3</v>
      </c>
      <c r="E25" s="17">
        <v>1.14566459884641E-2</v>
      </c>
      <c r="F25" s="17"/>
      <c r="G25" s="17">
        <v>1.16643882224423E-2</v>
      </c>
      <c r="H25" s="17">
        <v>1.2979652278808301E-2</v>
      </c>
      <c r="I25" s="17">
        <v>1.32000208544516E-2</v>
      </c>
      <c r="J25" s="17">
        <v>1.32463160660922E-2</v>
      </c>
      <c r="K25" s="17">
        <v>1.27737917858318E-2</v>
      </c>
      <c r="L25" s="17">
        <v>0</v>
      </c>
      <c r="M25" s="17"/>
      <c r="N25" s="17">
        <v>1.6275924062613999E-3</v>
      </c>
      <c r="O25" s="17">
        <v>1.47154535727653E-2</v>
      </c>
      <c r="P25" s="17">
        <v>1.25245443242178E-2</v>
      </c>
      <c r="Q25" s="17">
        <v>1.2509288269390901E-2</v>
      </c>
      <c r="R25" s="17"/>
      <c r="S25" s="17">
        <v>6.2285425152914199E-3</v>
      </c>
      <c r="T25" s="17">
        <v>3.3274609382119001E-3</v>
      </c>
      <c r="U25" s="17">
        <v>1.22292510937258E-2</v>
      </c>
      <c r="V25" s="17">
        <v>5.7542510397227001E-3</v>
      </c>
      <c r="W25" s="17">
        <v>8.0014810583652705E-3</v>
      </c>
      <c r="X25" s="17">
        <v>2.8974041400573899E-2</v>
      </c>
      <c r="Y25" s="17">
        <v>1.3481050194098799E-2</v>
      </c>
      <c r="Z25" s="17">
        <v>0</v>
      </c>
      <c r="AA25" s="17">
        <v>9.2582207878849996E-3</v>
      </c>
      <c r="AB25" s="17">
        <v>1.6925170605258801E-2</v>
      </c>
      <c r="AC25" s="17">
        <v>1.06399098170319E-2</v>
      </c>
      <c r="AD25" s="17">
        <v>0</v>
      </c>
      <c r="AE25" s="17"/>
      <c r="AF25" s="17">
        <v>0</v>
      </c>
      <c r="AG25" s="17">
        <v>1.2666784802865899E-2</v>
      </c>
      <c r="AH25" s="17">
        <v>2.3173596847654399E-2</v>
      </c>
      <c r="AI25" s="17">
        <v>7.4498380872324204E-3</v>
      </c>
      <c r="AJ25" s="17">
        <v>1.1161857815146E-2</v>
      </c>
      <c r="AK25" s="17">
        <v>0</v>
      </c>
      <c r="AL25" s="17">
        <v>8.9422961984479705E-3</v>
      </c>
      <c r="AM25" s="17">
        <v>6.8615279060952501E-3</v>
      </c>
      <c r="AN25" s="17">
        <v>1.33511096779882E-2</v>
      </c>
      <c r="AO25" s="17">
        <v>8.6424626685224701E-3</v>
      </c>
      <c r="AP25" s="17">
        <v>7.5574608803878496E-3</v>
      </c>
      <c r="AQ25" s="17">
        <v>0</v>
      </c>
      <c r="AR25" s="17">
        <v>0</v>
      </c>
      <c r="AS25" s="17">
        <v>0</v>
      </c>
      <c r="AT25" s="17">
        <v>1.8940897628204899E-2</v>
      </c>
      <c r="AU25" s="17">
        <v>0</v>
      </c>
      <c r="AV25" s="17"/>
      <c r="AW25" s="17">
        <v>7.8659637228016294E-3</v>
      </c>
      <c r="AX25" s="17">
        <v>1.3490799498622899E-2</v>
      </c>
      <c r="AY25" s="17"/>
      <c r="AZ25" s="17">
        <v>5.9716845908440296E-3</v>
      </c>
      <c r="BA25" s="17">
        <v>1.10541431965806E-2</v>
      </c>
      <c r="BB25" s="17"/>
      <c r="BC25" s="17">
        <v>1.15386218403123E-2</v>
      </c>
      <c r="BD25" s="17">
        <v>8.4438675980142795E-3</v>
      </c>
      <c r="BE25" s="17"/>
      <c r="BF25" s="17">
        <v>7.1239108585356998E-3</v>
      </c>
      <c r="BG25" s="17">
        <v>1.0369795579848099E-2</v>
      </c>
      <c r="BH25" s="17"/>
      <c r="BI25" s="17">
        <v>8.2830832166835306E-3</v>
      </c>
      <c r="BJ25" s="17">
        <v>6.0830091420418404E-3</v>
      </c>
      <c r="BK25" s="17">
        <v>6.5908155476141804E-3</v>
      </c>
      <c r="BL25" s="17">
        <v>3.1390559958624901E-3</v>
      </c>
      <c r="BM25" s="17">
        <v>1.0122099755513E-2</v>
      </c>
      <c r="BN25" s="17"/>
      <c r="BO25" s="17">
        <v>5.8586319950626698E-3</v>
      </c>
      <c r="BP25" s="17">
        <v>4.8360477943623801E-3</v>
      </c>
      <c r="BQ25" s="17">
        <v>4.4947890934652198E-3</v>
      </c>
      <c r="BR25" s="17">
        <v>2.1125739209498099E-3</v>
      </c>
      <c r="BS25" s="17">
        <v>7.9128803989559904E-3</v>
      </c>
      <c r="BT25" s="17">
        <v>3.8237498289930602E-2</v>
      </c>
      <c r="BU25" s="17"/>
      <c r="BV25" s="17">
        <v>6.7417402533551602E-3</v>
      </c>
      <c r="BW25" s="17">
        <v>4.8612411210919304E-3</v>
      </c>
      <c r="BX25" s="17"/>
      <c r="BY25" s="17">
        <v>0</v>
      </c>
      <c r="BZ25" s="17"/>
      <c r="CA25" s="17">
        <v>0</v>
      </c>
      <c r="CB25" s="17"/>
      <c r="CC25" s="17">
        <v>0</v>
      </c>
    </row>
    <row r="26" spans="2:81" x14ac:dyDescent="0.3">
      <c r="B26" s="18" t="s">
        <v>114</v>
      </c>
      <c r="C26" s="19">
        <v>3.0972347192153599E-3</v>
      </c>
      <c r="D26" s="19">
        <v>9.5007511367823998E-4</v>
      </c>
      <c r="E26" s="19">
        <v>5.2059697737183797E-3</v>
      </c>
      <c r="F26" s="19"/>
      <c r="G26" s="19">
        <v>3.6484740011245901E-3</v>
      </c>
      <c r="H26" s="19">
        <v>3.1538989664005698E-3</v>
      </c>
      <c r="I26" s="19">
        <v>9.3088712614936599E-3</v>
      </c>
      <c r="J26" s="19">
        <v>0</v>
      </c>
      <c r="K26" s="19">
        <v>3.3358431037704499E-3</v>
      </c>
      <c r="L26" s="19">
        <v>0</v>
      </c>
      <c r="M26" s="19"/>
      <c r="N26" s="19">
        <v>1.8026373379061301E-3</v>
      </c>
      <c r="O26" s="19">
        <v>1.9674544702005998E-3</v>
      </c>
      <c r="P26" s="19">
        <v>4.7959996122169104E-3</v>
      </c>
      <c r="Q26" s="19">
        <v>4.1994829035069499E-3</v>
      </c>
      <c r="R26" s="19"/>
      <c r="S26" s="19">
        <v>0</v>
      </c>
      <c r="T26" s="19">
        <v>3.9273472701016401E-3</v>
      </c>
      <c r="U26" s="19">
        <v>0</v>
      </c>
      <c r="V26" s="19">
        <v>0</v>
      </c>
      <c r="W26" s="19">
        <v>0</v>
      </c>
      <c r="X26" s="19">
        <v>2.3032565137111698E-2</v>
      </c>
      <c r="Y26" s="19">
        <v>0</v>
      </c>
      <c r="Z26" s="19">
        <v>0</v>
      </c>
      <c r="AA26" s="19">
        <v>0</v>
      </c>
      <c r="AB26" s="19">
        <v>5.6641176411372099E-3</v>
      </c>
      <c r="AC26" s="19">
        <v>0</v>
      </c>
      <c r="AD26" s="19">
        <v>0</v>
      </c>
      <c r="AE26" s="19"/>
      <c r="AF26" s="19">
        <v>0</v>
      </c>
      <c r="AG26" s="19">
        <v>2.3864636887950898E-2</v>
      </c>
      <c r="AH26" s="19">
        <v>0</v>
      </c>
      <c r="AI26" s="19">
        <v>0</v>
      </c>
      <c r="AJ26" s="19">
        <v>0</v>
      </c>
      <c r="AK26" s="19">
        <v>0</v>
      </c>
      <c r="AL26" s="19">
        <v>0</v>
      </c>
      <c r="AM26" s="19">
        <v>1.25033335415588E-2</v>
      </c>
      <c r="AN26" s="19">
        <v>7.3492407219997403E-3</v>
      </c>
      <c r="AO26" s="19">
        <v>0</v>
      </c>
      <c r="AP26" s="19">
        <v>7.2796217902393202E-3</v>
      </c>
      <c r="AQ26" s="19">
        <v>0</v>
      </c>
      <c r="AR26" s="19">
        <v>0</v>
      </c>
      <c r="AS26" s="19">
        <v>0</v>
      </c>
      <c r="AT26" s="19">
        <v>0</v>
      </c>
      <c r="AU26" s="19">
        <v>0</v>
      </c>
      <c r="AV26" s="19"/>
      <c r="AW26" s="19">
        <v>3.3437471729984201E-3</v>
      </c>
      <c r="AX26" s="19">
        <v>2.7613997536439102E-3</v>
      </c>
      <c r="AY26" s="19"/>
      <c r="AZ26" s="19">
        <v>2.80295398875196E-3</v>
      </c>
      <c r="BA26" s="19">
        <v>3.1627771210434299E-3</v>
      </c>
      <c r="BB26" s="19"/>
      <c r="BC26" s="19">
        <v>1.2693199870711699E-3</v>
      </c>
      <c r="BD26" s="19">
        <v>4.4102002058980603E-3</v>
      </c>
      <c r="BE26" s="19"/>
      <c r="BF26" s="19">
        <v>0</v>
      </c>
      <c r="BG26" s="19">
        <v>3.3461213330233902E-3</v>
      </c>
      <c r="BH26" s="19"/>
      <c r="BI26" s="19">
        <v>2.6539746923403798E-3</v>
      </c>
      <c r="BJ26" s="19">
        <v>0</v>
      </c>
      <c r="BK26" s="19">
        <v>0</v>
      </c>
      <c r="BL26" s="19">
        <v>3.5648942412275899E-3</v>
      </c>
      <c r="BM26" s="19">
        <v>9.6289348315563295E-3</v>
      </c>
      <c r="BN26" s="19"/>
      <c r="BO26" s="19">
        <v>0</v>
      </c>
      <c r="BP26" s="19">
        <v>2.6232746894489E-3</v>
      </c>
      <c r="BQ26" s="19">
        <v>0</v>
      </c>
      <c r="BR26" s="19">
        <v>2.3991615998211302E-3</v>
      </c>
      <c r="BS26" s="19">
        <v>7.5273521830239E-3</v>
      </c>
      <c r="BT26" s="19">
        <v>0</v>
      </c>
      <c r="BU26" s="19"/>
      <c r="BV26" s="19">
        <v>0</v>
      </c>
      <c r="BW26" s="19">
        <v>0</v>
      </c>
      <c r="BX26" s="19"/>
      <c r="BY26" s="19">
        <v>0</v>
      </c>
      <c r="BZ26" s="19"/>
      <c r="CA26" s="19">
        <v>0</v>
      </c>
      <c r="CB26" s="19"/>
      <c r="CC26" s="19">
        <v>0</v>
      </c>
    </row>
    <row r="27" spans="2:81" x14ac:dyDescent="0.3">
      <c r="B27" s="16"/>
    </row>
    <row r="28" spans="2:81" x14ac:dyDescent="0.3">
      <c r="B28" t="s">
        <v>95</v>
      </c>
    </row>
    <row r="29" spans="2:81" x14ac:dyDescent="0.3">
      <c r="B29" t="s">
        <v>96</v>
      </c>
    </row>
    <row r="31" spans="2:81" x14ac:dyDescent="0.3">
      <c r="B31"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C3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126</v>
      </c>
      <c r="C9" s="17">
        <v>0.30075068003663202</v>
      </c>
      <c r="D9" s="17">
        <v>0.278759635250379</v>
      </c>
      <c r="E9" s="17">
        <v>0.321354775078312</v>
      </c>
      <c r="F9" s="17"/>
      <c r="G9" s="17">
        <v>0.22970863517356399</v>
      </c>
      <c r="H9" s="17">
        <v>0.25646472323099501</v>
      </c>
      <c r="I9" s="17">
        <v>0.24058156541127201</v>
      </c>
      <c r="J9" s="17">
        <v>0.31714223859850399</v>
      </c>
      <c r="K9" s="17">
        <v>0.32970000518909898</v>
      </c>
      <c r="L9" s="17">
        <v>0.40023239609815198</v>
      </c>
      <c r="M9" s="17"/>
      <c r="N9" s="17">
        <v>0.32796006061421201</v>
      </c>
      <c r="O9" s="17">
        <v>0.31653169174941198</v>
      </c>
      <c r="P9" s="17">
        <v>0.28583584620853603</v>
      </c>
      <c r="Q9" s="17">
        <v>0.26871986025729699</v>
      </c>
      <c r="R9" s="17"/>
      <c r="S9" s="17">
        <v>0.229466706663496</v>
      </c>
      <c r="T9" s="17">
        <v>0.33039702015237099</v>
      </c>
      <c r="U9" s="17">
        <v>0.3350704216473</v>
      </c>
      <c r="V9" s="17">
        <v>0.34749983052000899</v>
      </c>
      <c r="W9" s="17">
        <v>0.28860439569106899</v>
      </c>
      <c r="X9" s="17">
        <v>0.249303287468607</v>
      </c>
      <c r="Y9" s="17">
        <v>0.22726042539001901</v>
      </c>
      <c r="Z9" s="17">
        <v>0.18225293458203401</v>
      </c>
      <c r="AA9" s="17">
        <v>0.30557623988128602</v>
      </c>
      <c r="AB9" s="17">
        <v>0.33595769612937498</v>
      </c>
      <c r="AC9" s="17">
        <v>0.396073199537471</v>
      </c>
      <c r="AD9" s="17">
        <v>0.52838816205105898</v>
      </c>
      <c r="AE9" s="17"/>
      <c r="AF9" s="17">
        <v>0.31482308018645</v>
      </c>
      <c r="AG9" s="17">
        <v>0.26340142710933601</v>
      </c>
      <c r="AH9" s="17">
        <v>0.26103761088890098</v>
      </c>
      <c r="AI9" s="17">
        <v>0.23039860012357899</v>
      </c>
      <c r="AJ9" s="17">
        <v>0.30476115968534001</v>
      </c>
      <c r="AK9" s="17">
        <v>0.26823561020626202</v>
      </c>
      <c r="AL9" s="17">
        <v>0.286968221854981</v>
      </c>
      <c r="AM9" s="17">
        <v>0.33422639484024103</v>
      </c>
      <c r="AN9" s="17">
        <v>0.39177792222917501</v>
      </c>
      <c r="AO9" s="17">
        <v>0.35269527484081398</v>
      </c>
      <c r="AP9" s="17">
        <v>0.31930992272268599</v>
      </c>
      <c r="AQ9" s="17">
        <v>0.28519457872079601</v>
      </c>
      <c r="AR9" s="17">
        <v>0.37903191672320902</v>
      </c>
      <c r="AS9" s="17">
        <v>0.24046772682404399</v>
      </c>
      <c r="AT9" s="17">
        <v>0.27306964952222901</v>
      </c>
      <c r="AU9" s="17">
        <v>0.29381552513292902</v>
      </c>
      <c r="AV9" s="17"/>
      <c r="AW9" s="17">
        <v>0.31648354278094498</v>
      </c>
      <c r="AX9" s="17">
        <v>0.27883353296435398</v>
      </c>
      <c r="AY9" s="17"/>
      <c r="AZ9" s="17">
        <v>0.28114804835172702</v>
      </c>
      <c r="BA9" s="17">
        <v>0.305116591323982</v>
      </c>
      <c r="BB9" s="17"/>
      <c r="BC9" s="17">
        <v>0.27649161792086402</v>
      </c>
      <c r="BD9" s="17">
        <v>0.31654913580272498</v>
      </c>
      <c r="BE9" s="17"/>
      <c r="BF9" s="17">
        <v>0.28091794141684301</v>
      </c>
      <c r="BG9" s="17">
        <v>0.302344393011304</v>
      </c>
      <c r="BH9" s="17"/>
      <c r="BI9" s="17">
        <v>0.30446973857082399</v>
      </c>
      <c r="BJ9" s="17">
        <v>0.28404603562216602</v>
      </c>
      <c r="BK9" s="17">
        <v>0.32026040049936499</v>
      </c>
      <c r="BL9" s="17">
        <v>0.33583594202662997</v>
      </c>
      <c r="BM9" s="17">
        <v>0.33667732274586099</v>
      </c>
      <c r="BN9" s="17"/>
      <c r="BO9" s="17">
        <v>0.291626999123139</v>
      </c>
      <c r="BP9" s="17">
        <v>0.29049168837267902</v>
      </c>
      <c r="BQ9" s="17">
        <v>0.31794002404733002</v>
      </c>
      <c r="BR9" s="17">
        <v>0.33516863168789401</v>
      </c>
      <c r="BS9" s="17">
        <v>0.29765925796539</v>
      </c>
      <c r="BT9" s="17">
        <v>0.251882833086636</v>
      </c>
      <c r="BU9" s="17"/>
      <c r="BV9" s="17">
        <v>0.29185700718708302</v>
      </c>
      <c r="BW9" s="17">
        <v>0.26955879628176399</v>
      </c>
      <c r="BX9" s="17"/>
      <c r="BY9" s="17">
        <v>0.24271630868833599</v>
      </c>
      <c r="BZ9" s="17"/>
      <c r="CA9" s="17">
        <v>0.28341240179383698</v>
      </c>
      <c r="CB9" s="17"/>
      <c r="CC9" s="17">
        <v>0.26605137716844302</v>
      </c>
    </row>
    <row r="10" spans="2:81" x14ac:dyDescent="0.3">
      <c r="B10" s="18" t="s">
        <v>127</v>
      </c>
      <c r="C10" s="17">
        <v>0.29806218748935198</v>
      </c>
      <c r="D10" s="17">
        <v>0.29747748228650001</v>
      </c>
      <c r="E10" s="17">
        <v>0.29980872171712297</v>
      </c>
      <c r="F10" s="17"/>
      <c r="G10" s="17">
        <v>0.17485368286330699</v>
      </c>
      <c r="H10" s="17">
        <v>0.22786803154045701</v>
      </c>
      <c r="I10" s="17">
        <v>0.25114435549277397</v>
      </c>
      <c r="J10" s="17">
        <v>0.31631649631533698</v>
      </c>
      <c r="K10" s="17">
        <v>0.38248168205444</v>
      </c>
      <c r="L10" s="17">
        <v>0.40401622223249201</v>
      </c>
      <c r="M10" s="17"/>
      <c r="N10" s="17">
        <v>0.27275533174965699</v>
      </c>
      <c r="O10" s="17">
        <v>0.29095305736642402</v>
      </c>
      <c r="P10" s="17">
        <v>0.32770305229716301</v>
      </c>
      <c r="Q10" s="17">
        <v>0.30701100717193502</v>
      </c>
      <c r="R10" s="17"/>
      <c r="S10" s="17">
        <v>0.179752349820161</v>
      </c>
      <c r="T10" s="17">
        <v>0.39725584439057299</v>
      </c>
      <c r="U10" s="17">
        <v>0.33559536696404801</v>
      </c>
      <c r="V10" s="17">
        <v>0.37689039666073298</v>
      </c>
      <c r="W10" s="17">
        <v>0.365553656903786</v>
      </c>
      <c r="X10" s="17">
        <v>0.27985591873851801</v>
      </c>
      <c r="Y10" s="17">
        <v>0.334431854144286</v>
      </c>
      <c r="Z10" s="17">
        <v>0.143245555953711</v>
      </c>
      <c r="AA10" s="17">
        <v>0.30553257213416202</v>
      </c>
      <c r="AB10" s="17">
        <v>0.29188574405852802</v>
      </c>
      <c r="AC10" s="17">
        <v>0.21035399729253099</v>
      </c>
      <c r="AD10" s="17">
        <v>0.225677398150888</v>
      </c>
      <c r="AE10" s="17"/>
      <c r="AF10" s="17">
        <v>0.103767187117801</v>
      </c>
      <c r="AG10" s="17">
        <v>0.24131068456576099</v>
      </c>
      <c r="AH10" s="17">
        <v>0.226739751305856</v>
      </c>
      <c r="AI10" s="17">
        <v>0.249012167456929</v>
      </c>
      <c r="AJ10" s="17">
        <v>0.29416910363684301</v>
      </c>
      <c r="AK10" s="17">
        <v>0.35717303154857799</v>
      </c>
      <c r="AL10" s="17">
        <v>0.29903600683774301</v>
      </c>
      <c r="AM10" s="17">
        <v>0.31410222431620299</v>
      </c>
      <c r="AN10" s="17">
        <v>0.32555634906897002</v>
      </c>
      <c r="AO10" s="17">
        <v>0.29546585852776303</v>
      </c>
      <c r="AP10" s="17">
        <v>0.30380941714979998</v>
      </c>
      <c r="AQ10" s="17">
        <v>0.33798267635270601</v>
      </c>
      <c r="AR10" s="17">
        <v>0.29836831447657602</v>
      </c>
      <c r="AS10" s="17">
        <v>0.31866280726763702</v>
      </c>
      <c r="AT10" s="17">
        <v>0.28055328867030699</v>
      </c>
      <c r="AU10" s="17">
        <v>0.24977691895422799</v>
      </c>
      <c r="AV10" s="17"/>
      <c r="AW10" s="17">
        <v>0.31235325498151201</v>
      </c>
      <c r="AX10" s="17">
        <v>0.27945430316055597</v>
      </c>
      <c r="AY10" s="17"/>
      <c r="AZ10" s="17">
        <v>0.28011883982955199</v>
      </c>
      <c r="BA10" s="17">
        <v>0.30205854192481701</v>
      </c>
      <c r="BB10" s="17"/>
      <c r="BC10" s="17">
        <v>0.26315937011361601</v>
      </c>
      <c r="BD10" s="17">
        <v>0.32443903190269402</v>
      </c>
      <c r="BE10" s="17"/>
      <c r="BF10" s="17">
        <v>0.29520068133262201</v>
      </c>
      <c r="BG10" s="17">
        <v>0.29829213150144801</v>
      </c>
      <c r="BH10" s="17"/>
      <c r="BI10" s="17">
        <v>0.37684123320635599</v>
      </c>
      <c r="BJ10" s="17">
        <v>0.25950009126684198</v>
      </c>
      <c r="BK10" s="17">
        <v>0.3339143839057</v>
      </c>
      <c r="BL10" s="17">
        <v>0.37397834541185199</v>
      </c>
      <c r="BM10" s="17">
        <v>0.26427539273770601</v>
      </c>
      <c r="BN10" s="17"/>
      <c r="BO10" s="17">
        <v>0.23085707417206799</v>
      </c>
      <c r="BP10" s="17">
        <v>0.37990153416051903</v>
      </c>
      <c r="BQ10" s="17">
        <v>0.30637102841375602</v>
      </c>
      <c r="BR10" s="17">
        <v>0.346921827436249</v>
      </c>
      <c r="BS10" s="17">
        <v>0.22751643766729199</v>
      </c>
      <c r="BT10" s="17">
        <v>0.29454102507379498</v>
      </c>
      <c r="BU10" s="17"/>
      <c r="BV10" s="17">
        <v>0.234493610872296</v>
      </c>
      <c r="BW10" s="17">
        <v>0.30588034800263803</v>
      </c>
      <c r="BX10" s="17"/>
      <c r="BY10" s="17">
        <v>0.28028644512481499</v>
      </c>
      <c r="BZ10" s="17"/>
      <c r="CA10" s="17">
        <v>0.22729388031224301</v>
      </c>
      <c r="CB10" s="17"/>
      <c r="CC10" s="17">
        <v>0.24083869106785999</v>
      </c>
    </row>
    <row r="11" spans="2:81" ht="28.8" x14ac:dyDescent="0.3">
      <c r="B11" s="18" t="s">
        <v>128</v>
      </c>
      <c r="C11" s="17">
        <v>0.286127473646893</v>
      </c>
      <c r="D11" s="17">
        <v>0.28555700555979402</v>
      </c>
      <c r="E11" s="17">
        <v>0.284904297652812</v>
      </c>
      <c r="F11" s="17"/>
      <c r="G11" s="17">
        <v>0.31292132336971601</v>
      </c>
      <c r="H11" s="17">
        <v>0.340344821749893</v>
      </c>
      <c r="I11" s="17">
        <v>0.28752473122522698</v>
      </c>
      <c r="J11" s="17">
        <v>0.30716005056030299</v>
      </c>
      <c r="K11" s="17">
        <v>0.25049989027625302</v>
      </c>
      <c r="L11" s="17">
        <v>0.229884420717934</v>
      </c>
      <c r="M11" s="17"/>
      <c r="N11" s="17">
        <v>0.302646043956596</v>
      </c>
      <c r="O11" s="17">
        <v>0.28817551803796598</v>
      </c>
      <c r="P11" s="17">
        <v>0.27621175988489299</v>
      </c>
      <c r="Q11" s="17">
        <v>0.277172906313573</v>
      </c>
      <c r="R11" s="17"/>
      <c r="S11" s="17">
        <v>0.33876340367027002</v>
      </c>
      <c r="T11" s="17">
        <v>0.293157037250251</v>
      </c>
      <c r="U11" s="17">
        <v>0.28907474548302903</v>
      </c>
      <c r="V11" s="17">
        <v>0.28124460483505898</v>
      </c>
      <c r="W11" s="17">
        <v>0.19844302879996101</v>
      </c>
      <c r="X11" s="17">
        <v>0.241971275861318</v>
      </c>
      <c r="Y11" s="17">
        <v>0.29338778237359497</v>
      </c>
      <c r="Z11" s="17">
        <v>0.29812784457290598</v>
      </c>
      <c r="AA11" s="17">
        <v>0.29160069870190602</v>
      </c>
      <c r="AB11" s="17">
        <v>0.27187282900837401</v>
      </c>
      <c r="AC11" s="17">
        <v>0.27879733568520598</v>
      </c>
      <c r="AD11" s="17">
        <v>0.35325310728911102</v>
      </c>
      <c r="AE11" s="17"/>
      <c r="AF11" s="17">
        <v>0.36888982071870402</v>
      </c>
      <c r="AG11" s="17">
        <v>0.21766061937384701</v>
      </c>
      <c r="AH11" s="17">
        <v>0.30786036959970797</v>
      </c>
      <c r="AI11" s="17">
        <v>0.28550971370640499</v>
      </c>
      <c r="AJ11" s="17">
        <v>0.23816217321145899</v>
      </c>
      <c r="AK11" s="17">
        <v>0.355641462013286</v>
      </c>
      <c r="AL11" s="17">
        <v>0.28088194252399301</v>
      </c>
      <c r="AM11" s="17">
        <v>0.26092521852248701</v>
      </c>
      <c r="AN11" s="17">
        <v>0.26899954004282101</v>
      </c>
      <c r="AO11" s="17">
        <v>0.240221599263608</v>
      </c>
      <c r="AP11" s="17">
        <v>0.30532671705548797</v>
      </c>
      <c r="AQ11" s="17">
        <v>0.33981443968006902</v>
      </c>
      <c r="AR11" s="17">
        <v>0.330551634888127</v>
      </c>
      <c r="AS11" s="17">
        <v>0.222278777255357</v>
      </c>
      <c r="AT11" s="17">
        <v>0.32361582460639399</v>
      </c>
      <c r="AU11" s="17">
        <v>0.266566748387216</v>
      </c>
      <c r="AV11" s="17"/>
      <c r="AW11" s="17">
        <v>0.278368925967444</v>
      </c>
      <c r="AX11" s="17">
        <v>0.29812556909138999</v>
      </c>
      <c r="AY11" s="17"/>
      <c r="AZ11" s="17">
        <v>0.282374676102425</v>
      </c>
      <c r="BA11" s="17">
        <v>0.286963299235105</v>
      </c>
      <c r="BB11" s="17"/>
      <c r="BC11" s="17">
        <v>0.30417228384976902</v>
      </c>
      <c r="BD11" s="17">
        <v>0.27502807805152801</v>
      </c>
      <c r="BE11" s="17"/>
      <c r="BF11" s="17">
        <v>0.35278808459376698</v>
      </c>
      <c r="BG11" s="17">
        <v>0.280770781230264</v>
      </c>
      <c r="BH11" s="17"/>
      <c r="BI11" s="17">
        <v>0.18384704815251701</v>
      </c>
      <c r="BJ11" s="17">
        <v>0.33431232910420999</v>
      </c>
      <c r="BK11" s="17">
        <v>0.31879128299514098</v>
      </c>
      <c r="BL11" s="17">
        <v>0.24689394374757201</v>
      </c>
      <c r="BM11" s="17">
        <v>0.36161710060741298</v>
      </c>
      <c r="BN11" s="17"/>
      <c r="BO11" s="17">
        <v>0.352653286665148</v>
      </c>
      <c r="BP11" s="17">
        <v>0.204199685447949</v>
      </c>
      <c r="BQ11" s="17">
        <v>0.327346876231765</v>
      </c>
      <c r="BR11" s="17">
        <v>0.235674429648741</v>
      </c>
      <c r="BS11" s="17">
        <v>0.35577339827468801</v>
      </c>
      <c r="BT11" s="17">
        <v>0.33701788300775598</v>
      </c>
      <c r="BU11" s="17"/>
      <c r="BV11" s="17">
        <v>0.33924324924649102</v>
      </c>
      <c r="BW11" s="17">
        <v>0.325166806082404</v>
      </c>
      <c r="BX11" s="17"/>
      <c r="BY11" s="17">
        <v>0.29541918548303803</v>
      </c>
      <c r="BZ11" s="17"/>
      <c r="CA11" s="17">
        <v>0.33901627973875598</v>
      </c>
      <c r="CB11" s="17"/>
      <c r="CC11" s="17">
        <v>0.35609976824689599</v>
      </c>
    </row>
    <row r="12" spans="2:81" ht="28.8" x14ac:dyDescent="0.3">
      <c r="B12" s="18" t="s">
        <v>129</v>
      </c>
      <c r="C12" s="17">
        <v>0.28160305220482801</v>
      </c>
      <c r="D12" s="17">
        <v>0.265640720456568</v>
      </c>
      <c r="E12" s="17">
        <v>0.29829961390461901</v>
      </c>
      <c r="F12" s="17"/>
      <c r="G12" s="17">
        <v>0.14411815565643701</v>
      </c>
      <c r="H12" s="17">
        <v>0.15509625136871599</v>
      </c>
      <c r="I12" s="17">
        <v>0.24087483417643299</v>
      </c>
      <c r="J12" s="17">
        <v>0.268650902007248</v>
      </c>
      <c r="K12" s="17">
        <v>0.40550086621093501</v>
      </c>
      <c r="L12" s="17">
        <v>0.43666260123534101</v>
      </c>
      <c r="M12" s="17"/>
      <c r="N12" s="17">
        <v>0.234695662979053</v>
      </c>
      <c r="O12" s="17">
        <v>0.29026523214425098</v>
      </c>
      <c r="P12" s="17">
        <v>0.29861889260405899</v>
      </c>
      <c r="Q12" s="17">
        <v>0.30666245312407597</v>
      </c>
      <c r="R12" s="17"/>
      <c r="S12" s="17">
        <v>0.20021065682896899</v>
      </c>
      <c r="T12" s="17">
        <v>0.25655728090003499</v>
      </c>
      <c r="U12" s="17">
        <v>0.34195448118293598</v>
      </c>
      <c r="V12" s="17">
        <v>0.29999098821202203</v>
      </c>
      <c r="W12" s="17">
        <v>0.32063161472291601</v>
      </c>
      <c r="X12" s="17">
        <v>0.30549193344533898</v>
      </c>
      <c r="Y12" s="17">
        <v>0.28499042013815301</v>
      </c>
      <c r="Z12" s="17">
        <v>0.33921293572310102</v>
      </c>
      <c r="AA12" s="17">
        <v>0.25626289511084699</v>
      </c>
      <c r="AB12" s="17">
        <v>0.31322425910835999</v>
      </c>
      <c r="AC12" s="17">
        <v>0.32853282306738002</v>
      </c>
      <c r="AD12" s="17">
        <v>0.22499434178321101</v>
      </c>
      <c r="AE12" s="17"/>
      <c r="AF12" s="17">
        <v>0.194114570209932</v>
      </c>
      <c r="AG12" s="17">
        <v>0.32238926339430901</v>
      </c>
      <c r="AH12" s="17">
        <v>0.24784814461747801</v>
      </c>
      <c r="AI12" s="17">
        <v>0.28162868879188901</v>
      </c>
      <c r="AJ12" s="17">
        <v>0.33826099117417002</v>
      </c>
      <c r="AK12" s="17">
        <v>0.35301150891955502</v>
      </c>
      <c r="AL12" s="17">
        <v>0.29514462350507797</v>
      </c>
      <c r="AM12" s="17">
        <v>0.28986363165921802</v>
      </c>
      <c r="AN12" s="17">
        <v>0.275899262875898</v>
      </c>
      <c r="AO12" s="17">
        <v>0.31507757519955298</v>
      </c>
      <c r="AP12" s="17">
        <v>0.27965318576995402</v>
      </c>
      <c r="AQ12" s="17">
        <v>0.22019117119920301</v>
      </c>
      <c r="AR12" s="17">
        <v>0.242096136062081</v>
      </c>
      <c r="AS12" s="17">
        <v>0.25571478806279202</v>
      </c>
      <c r="AT12" s="17">
        <v>0.210288690556938</v>
      </c>
      <c r="AU12" s="17">
        <v>0.118906119426668</v>
      </c>
      <c r="AV12" s="17"/>
      <c r="AW12" s="17">
        <v>0.28905841027938001</v>
      </c>
      <c r="AX12" s="17">
        <v>0.26810314720839101</v>
      </c>
      <c r="AY12" s="17"/>
      <c r="AZ12" s="17">
        <v>0.31736115835741802</v>
      </c>
      <c r="BA12" s="17">
        <v>0.273638982799491</v>
      </c>
      <c r="BB12" s="17"/>
      <c r="BC12" s="17">
        <v>0.26662748616374599</v>
      </c>
      <c r="BD12" s="17">
        <v>0.28992496063526602</v>
      </c>
      <c r="BE12" s="17"/>
      <c r="BF12" s="17">
        <v>0.34437749085291702</v>
      </c>
      <c r="BG12" s="17">
        <v>0.276558643599987</v>
      </c>
      <c r="BH12" s="17"/>
      <c r="BI12" s="17">
        <v>0.37332039925395399</v>
      </c>
      <c r="BJ12" s="17">
        <v>0.22668876011603301</v>
      </c>
      <c r="BK12" s="17">
        <v>0.28246474503464097</v>
      </c>
      <c r="BL12" s="17">
        <v>0.35341647413545102</v>
      </c>
      <c r="BM12" s="17">
        <v>0.242635594375574</v>
      </c>
      <c r="BN12" s="17"/>
      <c r="BO12" s="17">
        <v>0.24687253907666101</v>
      </c>
      <c r="BP12" s="17">
        <v>0.35235885722440902</v>
      </c>
      <c r="BQ12" s="17">
        <v>0.249459443018615</v>
      </c>
      <c r="BR12" s="17">
        <v>0.319368744448292</v>
      </c>
      <c r="BS12" s="17">
        <v>0.20031543069417601</v>
      </c>
      <c r="BT12" s="17">
        <v>0.29885686967498998</v>
      </c>
      <c r="BU12" s="17"/>
      <c r="BV12" s="17">
        <v>0.23757489641537399</v>
      </c>
      <c r="BW12" s="17">
        <v>0.20649792204294001</v>
      </c>
      <c r="BX12" s="17"/>
      <c r="BY12" s="17">
        <v>0.20372865863876799</v>
      </c>
      <c r="BZ12" s="17"/>
      <c r="CA12" s="17">
        <v>0.200325486734236</v>
      </c>
      <c r="CB12" s="17"/>
      <c r="CC12" s="17">
        <v>0.22600865085555899</v>
      </c>
    </row>
    <row r="13" spans="2:81" ht="28.8" x14ac:dyDescent="0.3">
      <c r="B13" s="18" t="s">
        <v>130</v>
      </c>
      <c r="C13" s="17">
        <v>0.24662184881240301</v>
      </c>
      <c r="D13" s="17">
        <v>0.25145826111497199</v>
      </c>
      <c r="E13" s="17">
        <v>0.24287223101628599</v>
      </c>
      <c r="F13" s="17"/>
      <c r="G13" s="17">
        <v>0.22916104809461599</v>
      </c>
      <c r="H13" s="17">
        <v>0.238735376111713</v>
      </c>
      <c r="I13" s="17">
        <v>0.26948013238914797</v>
      </c>
      <c r="J13" s="17">
        <v>0.24040491564446001</v>
      </c>
      <c r="K13" s="17">
        <v>0.28126210939236201</v>
      </c>
      <c r="L13" s="17">
        <v>0.22799915131791501</v>
      </c>
      <c r="M13" s="17"/>
      <c r="N13" s="17">
        <v>0.230647878717157</v>
      </c>
      <c r="O13" s="17">
        <v>0.241992356755758</v>
      </c>
      <c r="P13" s="17">
        <v>0.24345934198982799</v>
      </c>
      <c r="Q13" s="17">
        <v>0.27164301045389599</v>
      </c>
      <c r="R13" s="17"/>
      <c r="S13" s="17">
        <v>0.318012273961639</v>
      </c>
      <c r="T13" s="17">
        <v>0.23312402598184701</v>
      </c>
      <c r="U13" s="17">
        <v>0.237175481684157</v>
      </c>
      <c r="V13" s="17">
        <v>0.13984740905812601</v>
      </c>
      <c r="W13" s="17">
        <v>0.20825844223015999</v>
      </c>
      <c r="X13" s="17">
        <v>0.28009400979969301</v>
      </c>
      <c r="Y13" s="17">
        <v>0.32574814027895599</v>
      </c>
      <c r="Z13" s="17">
        <v>0.335986579793147</v>
      </c>
      <c r="AA13" s="17">
        <v>0.27542148557287599</v>
      </c>
      <c r="AB13" s="17">
        <v>0.17099322593237801</v>
      </c>
      <c r="AC13" s="17">
        <v>0.21204782257447899</v>
      </c>
      <c r="AD13" s="17">
        <v>0.15520591944770601</v>
      </c>
      <c r="AE13" s="17"/>
      <c r="AF13" s="17">
        <v>0.104423181261926</v>
      </c>
      <c r="AG13" s="17">
        <v>0.28154914100955297</v>
      </c>
      <c r="AH13" s="17">
        <v>0.29820917285804599</v>
      </c>
      <c r="AI13" s="17">
        <v>0.28355549527023499</v>
      </c>
      <c r="AJ13" s="17">
        <v>0.319485445701576</v>
      </c>
      <c r="AK13" s="17">
        <v>0.23897658700810201</v>
      </c>
      <c r="AL13" s="17">
        <v>0.24452551740460601</v>
      </c>
      <c r="AM13" s="17">
        <v>0.200872180791722</v>
      </c>
      <c r="AN13" s="17">
        <v>0.19395062356379</v>
      </c>
      <c r="AO13" s="17">
        <v>0.29019881873842701</v>
      </c>
      <c r="AP13" s="17">
        <v>0.22651624276523499</v>
      </c>
      <c r="AQ13" s="17">
        <v>0.233500685564453</v>
      </c>
      <c r="AR13" s="17">
        <v>0.24317340449151501</v>
      </c>
      <c r="AS13" s="17">
        <v>0.322361955736856</v>
      </c>
      <c r="AT13" s="17">
        <v>0.16324994691753</v>
      </c>
      <c r="AU13" s="17">
        <v>0.20447167804539901</v>
      </c>
      <c r="AV13" s="17"/>
      <c r="AW13" s="17">
        <v>0.23730192328463801</v>
      </c>
      <c r="AX13" s="17">
        <v>0.25967427314008501</v>
      </c>
      <c r="AY13" s="17"/>
      <c r="AZ13" s="17">
        <v>0.27574032130195802</v>
      </c>
      <c r="BA13" s="17">
        <v>0.24013656307342601</v>
      </c>
      <c r="BB13" s="17"/>
      <c r="BC13" s="17">
        <v>0.25566037287850102</v>
      </c>
      <c r="BD13" s="17">
        <v>0.24100327875940999</v>
      </c>
      <c r="BE13" s="17"/>
      <c r="BF13" s="17">
        <v>0.20535050901920399</v>
      </c>
      <c r="BG13" s="17">
        <v>0.24993831815995399</v>
      </c>
      <c r="BH13" s="17"/>
      <c r="BI13" s="17">
        <v>0.24364477545972299</v>
      </c>
      <c r="BJ13" s="17">
        <v>0.24765438975163201</v>
      </c>
      <c r="BK13" s="17">
        <v>0.178774090537903</v>
      </c>
      <c r="BL13" s="17">
        <v>0.303240169205716</v>
      </c>
      <c r="BM13" s="17">
        <v>0.19744934425763999</v>
      </c>
      <c r="BN13" s="17"/>
      <c r="BO13" s="17">
        <v>0.223795665720704</v>
      </c>
      <c r="BP13" s="17">
        <v>0.21730717854654599</v>
      </c>
      <c r="BQ13" s="17">
        <v>0.19813369220615701</v>
      </c>
      <c r="BR13" s="17">
        <v>0.32752427634136499</v>
      </c>
      <c r="BS13" s="17">
        <v>0.174754738023812</v>
      </c>
      <c r="BT13" s="17">
        <v>0.29829265114620501</v>
      </c>
      <c r="BU13" s="17"/>
      <c r="BV13" s="17">
        <v>0.21111149944421001</v>
      </c>
      <c r="BW13" s="17">
        <v>0.31543156621089402</v>
      </c>
      <c r="BX13" s="17"/>
      <c r="BY13" s="17">
        <v>0.28303913928605101</v>
      </c>
      <c r="BZ13" s="17"/>
      <c r="CA13" s="17">
        <v>0.234756353957155</v>
      </c>
      <c r="CB13" s="17"/>
      <c r="CC13" s="17">
        <v>0.25876428157206199</v>
      </c>
    </row>
    <row r="14" spans="2:81" ht="28.8" x14ac:dyDescent="0.3">
      <c r="B14" s="18" t="s">
        <v>131</v>
      </c>
      <c r="C14" s="17">
        <v>0.19962175616232899</v>
      </c>
      <c r="D14" s="17">
        <v>0.21841880477284101</v>
      </c>
      <c r="E14" s="17">
        <v>0.18117207047609199</v>
      </c>
      <c r="F14" s="17"/>
      <c r="G14" s="17">
        <v>0.29036196571303202</v>
      </c>
      <c r="H14" s="17">
        <v>0.25240395460270398</v>
      </c>
      <c r="I14" s="17">
        <v>0.17010088932414699</v>
      </c>
      <c r="J14" s="17">
        <v>0.208263198714746</v>
      </c>
      <c r="K14" s="17">
        <v>0.18755769739710601</v>
      </c>
      <c r="L14" s="17">
        <v>0.121161606708155</v>
      </c>
      <c r="M14" s="17"/>
      <c r="N14" s="17">
        <v>0.20620561120827899</v>
      </c>
      <c r="O14" s="17">
        <v>0.215194490011866</v>
      </c>
      <c r="P14" s="17">
        <v>0.18301988435198699</v>
      </c>
      <c r="Q14" s="17">
        <v>0.190757383822378</v>
      </c>
      <c r="R14" s="17"/>
      <c r="S14" s="17">
        <v>0.168663453698771</v>
      </c>
      <c r="T14" s="17">
        <v>0.19213180715801001</v>
      </c>
      <c r="U14" s="17">
        <v>0.18755345155426401</v>
      </c>
      <c r="V14" s="17">
        <v>0.18394062453021601</v>
      </c>
      <c r="W14" s="17">
        <v>0.16360450110743599</v>
      </c>
      <c r="X14" s="17">
        <v>0.234921823987915</v>
      </c>
      <c r="Y14" s="17">
        <v>0.20660485090766101</v>
      </c>
      <c r="Z14" s="17">
        <v>0.22867948983456399</v>
      </c>
      <c r="AA14" s="17">
        <v>0.241618998715145</v>
      </c>
      <c r="AB14" s="17">
        <v>0.249182895915949</v>
      </c>
      <c r="AC14" s="17">
        <v>0.20700499313949</v>
      </c>
      <c r="AD14" s="17">
        <v>6.0430103316262897E-2</v>
      </c>
      <c r="AE14" s="17"/>
      <c r="AF14" s="17">
        <v>0.37955167456587802</v>
      </c>
      <c r="AG14" s="17">
        <v>0.24959835611585501</v>
      </c>
      <c r="AH14" s="17">
        <v>0.254485118221559</v>
      </c>
      <c r="AI14" s="17">
        <v>0.19013416924367901</v>
      </c>
      <c r="AJ14" s="17">
        <v>0.20239306541437599</v>
      </c>
      <c r="AK14" s="17">
        <v>0.20271763264461501</v>
      </c>
      <c r="AL14" s="17">
        <v>0.208248717023365</v>
      </c>
      <c r="AM14" s="17">
        <v>0.184146856032495</v>
      </c>
      <c r="AN14" s="17">
        <v>0.14079652518715099</v>
      </c>
      <c r="AO14" s="17">
        <v>0.15412803704826999</v>
      </c>
      <c r="AP14" s="17">
        <v>0.18834983505856601</v>
      </c>
      <c r="AQ14" s="17">
        <v>0.27882643073812702</v>
      </c>
      <c r="AR14" s="17">
        <v>0.17380773672818201</v>
      </c>
      <c r="AS14" s="17">
        <v>0.166381905603632</v>
      </c>
      <c r="AT14" s="17">
        <v>0.15702908842171101</v>
      </c>
      <c r="AU14" s="17">
        <v>0.18995653185697101</v>
      </c>
      <c r="AV14" s="17"/>
      <c r="AW14" s="17">
        <v>0.18717167220728001</v>
      </c>
      <c r="AX14" s="17">
        <v>0.216706371560767</v>
      </c>
      <c r="AY14" s="17"/>
      <c r="AZ14" s="17">
        <v>0.16730278892858499</v>
      </c>
      <c r="BA14" s="17">
        <v>0.20681985823910001</v>
      </c>
      <c r="BB14" s="17"/>
      <c r="BC14" s="17">
        <v>0.19140370157431499</v>
      </c>
      <c r="BD14" s="17">
        <v>0.20427196776768</v>
      </c>
      <c r="BE14" s="17"/>
      <c r="BF14" s="17">
        <v>0.16588373924731101</v>
      </c>
      <c r="BG14" s="17">
        <v>0.202332865118483</v>
      </c>
      <c r="BH14" s="17"/>
      <c r="BI14" s="17">
        <v>0.167656674953471</v>
      </c>
      <c r="BJ14" s="17">
        <v>0.20986097877749699</v>
      </c>
      <c r="BK14" s="17">
        <v>0.16578724803018299</v>
      </c>
      <c r="BL14" s="17">
        <v>0.22597359686771301</v>
      </c>
      <c r="BM14" s="17">
        <v>0.176195173901564</v>
      </c>
      <c r="BN14" s="17"/>
      <c r="BO14" s="17">
        <v>0.21884578678235</v>
      </c>
      <c r="BP14" s="17">
        <v>0.17921044167024699</v>
      </c>
      <c r="BQ14" s="17">
        <v>0.208631013127552</v>
      </c>
      <c r="BR14" s="17">
        <v>0.20864805933962599</v>
      </c>
      <c r="BS14" s="17">
        <v>0.23772078155093501</v>
      </c>
      <c r="BT14" s="17">
        <v>0.17426554242624701</v>
      </c>
      <c r="BU14" s="17"/>
      <c r="BV14" s="17">
        <v>0.21731430954898001</v>
      </c>
      <c r="BW14" s="17">
        <v>0.19603706636503601</v>
      </c>
      <c r="BX14" s="17"/>
      <c r="BY14" s="17">
        <v>0.20083935753318299</v>
      </c>
      <c r="BZ14" s="17"/>
      <c r="CA14" s="17">
        <v>0.23274523068176001</v>
      </c>
      <c r="CB14" s="17"/>
      <c r="CC14" s="17">
        <v>0.22094421415316201</v>
      </c>
    </row>
    <row r="15" spans="2:81" ht="28.8" x14ac:dyDescent="0.3">
      <c r="B15" s="18" t="s">
        <v>132</v>
      </c>
      <c r="C15" s="17">
        <v>0.173173771290905</v>
      </c>
      <c r="D15" s="17">
        <v>0.19320886884619901</v>
      </c>
      <c r="E15" s="17">
        <v>0.15341091964907</v>
      </c>
      <c r="F15" s="17"/>
      <c r="G15" s="17">
        <v>0.230445985400658</v>
      </c>
      <c r="H15" s="17">
        <v>0.16015860629054199</v>
      </c>
      <c r="I15" s="17">
        <v>0.19035840017696501</v>
      </c>
      <c r="J15" s="17">
        <v>0.1645694107447</v>
      </c>
      <c r="K15" s="17">
        <v>0.17761669671657199</v>
      </c>
      <c r="L15" s="17">
        <v>0.13559010616813899</v>
      </c>
      <c r="M15" s="17"/>
      <c r="N15" s="17">
        <v>0.164485247493526</v>
      </c>
      <c r="O15" s="17">
        <v>0.179876647978196</v>
      </c>
      <c r="P15" s="17">
        <v>0.18505727755812201</v>
      </c>
      <c r="Q15" s="17">
        <v>0.16294467903370599</v>
      </c>
      <c r="R15" s="17"/>
      <c r="S15" s="17">
        <v>0.19458124888662301</v>
      </c>
      <c r="T15" s="17">
        <v>0.173890335208466</v>
      </c>
      <c r="U15" s="17">
        <v>0.15487168260338599</v>
      </c>
      <c r="V15" s="17">
        <v>0.139946660417748</v>
      </c>
      <c r="W15" s="17">
        <v>0.19091014830289199</v>
      </c>
      <c r="X15" s="17">
        <v>0.171500774166255</v>
      </c>
      <c r="Y15" s="17">
        <v>0.149100000366438</v>
      </c>
      <c r="Z15" s="17">
        <v>0.25430847001579099</v>
      </c>
      <c r="AA15" s="17">
        <v>0.136750275161485</v>
      </c>
      <c r="AB15" s="17">
        <v>0.16865024800023901</v>
      </c>
      <c r="AC15" s="17">
        <v>0.21846501444042801</v>
      </c>
      <c r="AD15" s="17">
        <v>0.211552725015343</v>
      </c>
      <c r="AE15" s="17"/>
      <c r="AF15" s="17">
        <v>9.6165996511710802E-2</v>
      </c>
      <c r="AG15" s="17">
        <v>0.177994887777227</v>
      </c>
      <c r="AH15" s="17">
        <v>0.23975374887269099</v>
      </c>
      <c r="AI15" s="17">
        <v>0.16648179932470999</v>
      </c>
      <c r="AJ15" s="17">
        <v>0.14368022620952101</v>
      </c>
      <c r="AK15" s="17">
        <v>0.13320735442340101</v>
      </c>
      <c r="AL15" s="17">
        <v>0.19905932804099699</v>
      </c>
      <c r="AM15" s="17">
        <v>0.17368787050210599</v>
      </c>
      <c r="AN15" s="17">
        <v>0.19235309039645099</v>
      </c>
      <c r="AO15" s="17">
        <v>0.16332176679924201</v>
      </c>
      <c r="AP15" s="17">
        <v>0.172770886204895</v>
      </c>
      <c r="AQ15" s="17">
        <v>0.199803001801451</v>
      </c>
      <c r="AR15" s="17">
        <v>0.16406585431685999</v>
      </c>
      <c r="AS15" s="17">
        <v>0.11259555582521</v>
      </c>
      <c r="AT15" s="17">
        <v>0.125292934742535</v>
      </c>
      <c r="AU15" s="17">
        <v>0.22824941572831201</v>
      </c>
      <c r="AV15" s="17"/>
      <c r="AW15" s="17">
        <v>0.171718625758226</v>
      </c>
      <c r="AX15" s="17">
        <v>0.17654796930984201</v>
      </c>
      <c r="AY15" s="17"/>
      <c r="AZ15" s="17">
        <v>0.16875529460996799</v>
      </c>
      <c r="BA15" s="17">
        <v>0.174157857383235</v>
      </c>
      <c r="BB15" s="17"/>
      <c r="BC15" s="17">
        <v>0.18727531869334799</v>
      </c>
      <c r="BD15" s="17">
        <v>0.16452920894575099</v>
      </c>
      <c r="BE15" s="17"/>
      <c r="BF15" s="17">
        <v>0.21361826713815099</v>
      </c>
      <c r="BG15" s="17">
        <v>0.169923745209206</v>
      </c>
      <c r="BH15" s="17"/>
      <c r="BI15" s="17">
        <v>0.140021817604536</v>
      </c>
      <c r="BJ15" s="17">
        <v>0.208434501723604</v>
      </c>
      <c r="BK15" s="17">
        <v>0.23062719420546901</v>
      </c>
      <c r="BL15" s="17">
        <v>0.116199682842727</v>
      </c>
      <c r="BM15" s="17">
        <v>0.190190539875492</v>
      </c>
      <c r="BN15" s="17"/>
      <c r="BO15" s="17">
        <v>0.20622949577810501</v>
      </c>
      <c r="BP15" s="17">
        <v>0.16172874208448901</v>
      </c>
      <c r="BQ15" s="17">
        <v>0.21117206569625399</v>
      </c>
      <c r="BR15" s="17">
        <v>0.118224389554796</v>
      </c>
      <c r="BS15" s="17">
        <v>0.19850538607401799</v>
      </c>
      <c r="BT15" s="17">
        <v>0.18959823422355801</v>
      </c>
      <c r="BU15" s="17"/>
      <c r="BV15" s="17">
        <v>0.21723822914218499</v>
      </c>
      <c r="BW15" s="17">
        <v>0.192105968820797</v>
      </c>
      <c r="BX15" s="17"/>
      <c r="BY15" s="17">
        <v>0.203364415777365</v>
      </c>
      <c r="BZ15" s="17"/>
      <c r="CA15" s="17">
        <v>0.239589626797171</v>
      </c>
      <c r="CB15" s="17"/>
      <c r="CC15" s="17">
        <v>0.21187668352266401</v>
      </c>
    </row>
    <row r="16" spans="2:81" x14ac:dyDescent="0.3">
      <c r="B16" s="18" t="s">
        <v>133</v>
      </c>
      <c r="C16" s="17">
        <v>0.153346317304178</v>
      </c>
      <c r="D16" s="17">
        <v>0.138452815466096</v>
      </c>
      <c r="E16" s="17">
        <v>0.167487007634437</v>
      </c>
      <c r="F16" s="17"/>
      <c r="G16" s="17">
        <v>0.19563624923599299</v>
      </c>
      <c r="H16" s="17">
        <v>0.210399391520291</v>
      </c>
      <c r="I16" s="17">
        <v>0.19118135855533999</v>
      </c>
      <c r="J16" s="17">
        <v>0.139447586325645</v>
      </c>
      <c r="K16" s="17">
        <v>0.114786542244342</v>
      </c>
      <c r="L16" s="17">
        <v>8.5196066442177296E-2</v>
      </c>
      <c r="M16" s="17"/>
      <c r="N16" s="17">
        <v>0.119593924390707</v>
      </c>
      <c r="O16" s="17">
        <v>0.14782658352477601</v>
      </c>
      <c r="P16" s="17">
        <v>0.16007155579136401</v>
      </c>
      <c r="Q16" s="17">
        <v>0.18847736148275299</v>
      </c>
      <c r="R16" s="17"/>
      <c r="S16" s="17">
        <v>0.21926039678120601</v>
      </c>
      <c r="T16" s="17">
        <v>0.11944508617082</v>
      </c>
      <c r="U16" s="17">
        <v>9.5584894708257304E-2</v>
      </c>
      <c r="V16" s="17">
        <v>0.122342372496834</v>
      </c>
      <c r="W16" s="17">
        <v>0.14354347014962299</v>
      </c>
      <c r="X16" s="17">
        <v>0.158242382433016</v>
      </c>
      <c r="Y16" s="17">
        <v>0.14821178778065</v>
      </c>
      <c r="Z16" s="17">
        <v>0.20647416240250899</v>
      </c>
      <c r="AA16" s="17">
        <v>0.169307753167316</v>
      </c>
      <c r="AB16" s="17">
        <v>0.14651249558797899</v>
      </c>
      <c r="AC16" s="17">
        <v>0.14364277176048099</v>
      </c>
      <c r="AD16" s="17">
        <v>0.16970198932931799</v>
      </c>
      <c r="AE16" s="17"/>
      <c r="AF16" s="17">
        <v>0.51654477602480298</v>
      </c>
      <c r="AG16" s="17">
        <v>0.19569571370949601</v>
      </c>
      <c r="AH16" s="17">
        <v>0.1595703849356</v>
      </c>
      <c r="AI16" s="17">
        <v>0.16750647922832501</v>
      </c>
      <c r="AJ16" s="17">
        <v>0.19272706967741901</v>
      </c>
      <c r="AK16" s="17">
        <v>0.183462120370432</v>
      </c>
      <c r="AL16" s="17">
        <v>0.148333693451764</v>
      </c>
      <c r="AM16" s="17">
        <v>0.139102351435823</v>
      </c>
      <c r="AN16" s="17">
        <v>9.31877936593319E-2</v>
      </c>
      <c r="AO16" s="17">
        <v>0.17372018345802601</v>
      </c>
      <c r="AP16" s="17">
        <v>0.149612347102801</v>
      </c>
      <c r="AQ16" s="17">
        <v>6.3266698568020599E-2</v>
      </c>
      <c r="AR16" s="17">
        <v>0.13352440647885599</v>
      </c>
      <c r="AS16" s="17">
        <v>0.162236617331697</v>
      </c>
      <c r="AT16" s="17">
        <v>0.13120845413049601</v>
      </c>
      <c r="AU16" s="17">
        <v>0.17502125336172999</v>
      </c>
      <c r="AV16" s="17"/>
      <c r="AW16" s="17">
        <v>0.136762736011078</v>
      </c>
      <c r="AX16" s="17">
        <v>0.17856828501585001</v>
      </c>
      <c r="AY16" s="17"/>
      <c r="AZ16" s="17">
        <v>0.13703127695074199</v>
      </c>
      <c r="BA16" s="17">
        <v>0.15698001404334999</v>
      </c>
      <c r="BB16" s="17"/>
      <c r="BC16" s="17">
        <v>0.182906661550922</v>
      </c>
      <c r="BD16" s="17">
        <v>0.13163287317681799</v>
      </c>
      <c r="BE16" s="17"/>
      <c r="BF16" s="17">
        <v>0.11337719988254701</v>
      </c>
      <c r="BG16" s="17">
        <v>0.15655814307580901</v>
      </c>
      <c r="BH16" s="17"/>
      <c r="BI16" s="17">
        <v>0.10952954971979301</v>
      </c>
      <c r="BJ16" s="17">
        <v>0.17447524568976999</v>
      </c>
      <c r="BK16" s="17">
        <v>9.4945124062543504E-2</v>
      </c>
      <c r="BL16" s="17">
        <v>0.13673459071893501</v>
      </c>
      <c r="BM16" s="17">
        <v>0.19324893712965899</v>
      </c>
      <c r="BN16" s="17"/>
      <c r="BO16" s="17">
        <v>0.162046424386949</v>
      </c>
      <c r="BP16" s="17">
        <v>0.13268713800562301</v>
      </c>
      <c r="BQ16" s="17">
        <v>0.12366094768364699</v>
      </c>
      <c r="BR16" s="17">
        <v>0.154675770056585</v>
      </c>
      <c r="BS16" s="17">
        <v>0.186720860938174</v>
      </c>
      <c r="BT16" s="17">
        <v>0.16136255054592599</v>
      </c>
      <c r="BU16" s="17"/>
      <c r="BV16" s="17">
        <v>0.16795139138676499</v>
      </c>
      <c r="BW16" s="17">
        <v>0.18657523068191101</v>
      </c>
      <c r="BX16" s="17"/>
      <c r="BY16" s="17">
        <v>0.23119219663722601</v>
      </c>
      <c r="BZ16" s="17"/>
      <c r="CA16" s="17">
        <v>0.18733448875679201</v>
      </c>
      <c r="CB16" s="17"/>
      <c r="CC16" s="17">
        <v>0.17730788260803301</v>
      </c>
    </row>
    <row r="17" spans="2:81" x14ac:dyDescent="0.3">
      <c r="B17" s="18" t="s">
        <v>134</v>
      </c>
      <c r="C17" s="17">
        <v>0.130341200179071</v>
      </c>
      <c r="D17" s="17">
        <v>0.120141843004767</v>
      </c>
      <c r="E17" s="17">
        <v>0.13877224797392301</v>
      </c>
      <c r="F17" s="17"/>
      <c r="G17" s="17">
        <v>0.15540071692274199</v>
      </c>
      <c r="H17" s="17">
        <v>0.17352511968390699</v>
      </c>
      <c r="I17" s="17">
        <v>0.164793652859062</v>
      </c>
      <c r="J17" s="17">
        <v>0.13468382078151001</v>
      </c>
      <c r="K17" s="17">
        <v>8.0613900467611493E-2</v>
      </c>
      <c r="L17" s="17">
        <v>8.0405486665720505E-2</v>
      </c>
      <c r="M17" s="17"/>
      <c r="N17" s="17">
        <v>0.12444024484411199</v>
      </c>
      <c r="O17" s="17">
        <v>0.115432666199942</v>
      </c>
      <c r="P17" s="17">
        <v>0.14895127378210299</v>
      </c>
      <c r="Q17" s="17">
        <v>0.13687630121790001</v>
      </c>
      <c r="R17" s="17"/>
      <c r="S17" s="17">
        <v>0.12708161768103801</v>
      </c>
      <c r="T17" s="17">
        <v>0.12820394379005701</v>
      </c>
      <c r="U17" s="17">
        <v>9.8194556837989694E-2</v>
      </c>
      <c r="V17" s="17">
        <v>6.6250832381299599E-2</v>
      </c>
      <c r="W17" s="17">
        <v>9.4591521429321701E-2</v>
      </c>
      <c r="X17" s="17">
        <v>0.13935297341435601</v>
      </c>
      <c r="Y17" s="17">
        <v>0.103000594344513</v>
      </c>
      <c r="Z17" s="17">
        <v>0.17667302608768701</v>
      </c>
      <c r="AA17" s="17">
        <v>0.12666940564603801</v>
      </c>
      <c r="AB17" s="17">
        <v>0.24240726313196101</v>
      </c>
      <c r="AC17" s="17">
        <v>0.17331372250198701</v>
      </c>
      <c r="AD17" s="17">
        <v>0.1061565626131</v>
      </c>
      <c r="AE17" s="17"/>
      <c r="AF17" s="17">
        <v>0.204767057181412</v>
      </c>
      <c r="AG17" s="17">
        <v>0.22683748291804001</v>
      </c>
      <c r="AH17" s="17">
        <v>0.14585915436490399</v>
      </c>
      <c r="AI17" s="17">
        <v>0.14852581672894399</v>
      </c>
      <c r="AJ17" s="17">
        <v>0.132106763122324</v>
      </c>
      <c r="AK17" s="17">
        <v>0.11900581351672899</v>
      </c>
      <c r="AL17" s="17">
        <v>0.11713026382036799</v>
      </c>
      <c r="AM17" s="17">
        <v>0.14549236482634001</v>
      </c>
      <c r="AN17" s="17">
        <v>8.1707598221116701E-2</v>
      </c>
      <c r="AO17" s="17">
        <v>0.12891417201972</v>
      </c>
      <c r="AP17" s="17">
        <v>0.13556622352598899</v>
      </c>
      <c r="AQ17" s="17">
        <v>0.12406764654456399</v>
      </c>
      <c r="AR17" s="17">
        <v>0.113824067948533</v>
      </c>
      <c r="AS17" s="17">
        <v>0.144868622247286</v>
      </c>
      <c r="AT17" s="17">
        <v>8.4974060197899604E-2</v>
      </c>
      <c r="AU17" s="17">
        <v>0.16585666556981299</v>
      </c>
      <c r="AV17" s="17"/>
      <c r="AW17" s="17">
        <v>0.13964677257858801</v>
      </c>
      <c r="AX17" s="17">
        <v>0.116356802820185</v>
      </c>
      <c r="AY17" s="17"/>
      <c r="AZ17" s="17">
        <v>0.156721094430225</v>
      </c>
      <c r="BA17" s="17">
        <v>0.124465852423652</v>
      </c>
      <c r="BB17" s="17"/>
      <c r="BC17" s="17">
        <v>0.15785711285805601</v>
      </c>
      <c r="BD17" s="17">
        <v>0.10963095401815499</v>
      </c>
      <c r="BE17" s="17"/>
      <c r="BF17" s="17">
        <v>0.20157167126639899</v>
      </c>
      <c r="BG17" s="17">
        <v>0.124617284378021</v>
      </c>
      <c r="BH17" s="17"/>
      <c r="BI17" s="17">
        <v>7.3516345264878297E-2</v>
      </c>
      <c r="BJ17" s="17">
        <v>0.15795356597625801</v>
      </c>
      <c r="BK17" s="17">
        <v>0.11039835221718999</v>
      </c>
      <c r="BL17" s="17">
        <v>0.11735811525539599</v>
      </c>
      <c r="BM17" s="17">
        <v>0.15083662238776099</v>
      </c>
      <c r="BN17" s="17"/>
      <c r="BO17" s="17">
        <v>0.14537851730179299</v>
      </c>
      <c r="BP17" s="17">
        <v>7.4732981038836604E-2</v>
      </c>
      <c r="BQ17" s="17">
        <v>0.13260116736215699</v>
      </c>
      <c r="BR17" s="17">
        <v>0.141088206681316</v>
      </c>
      <c r="BS17" s="17">
        <v>0.12529247772559199</v>
      </c>
      <c r="BT17" s="17">
        <v>0.13890482083972899</v>
      </c>
      <c r="BU17" s="17"/>
      <c r="BV17" s="17">
        <v>0.14813729073461801</v>
      </c>
      <c r="BW17" s="17">
        <v>0.17616010119085601</v>
      </c>
      <c r="BX17" s="17"/>
      <c r="BY17" s="17">
        <v>0.140108849681438</v>
      </c>
      <c r="BZ17" s="17"/>
      <c r="CA17" s="17">
        <v>0.15417451570253399</v>
      </c>
      <c r="CB17" s="17"/>
      <c r="CC17" s="17">
        <v>0.15554135792906501</v>
      </c>
    </row>
    <row r="18" spans="2:81" ht="28.8" x14ac:dyDescent="0.3">
      <c r="B18" s="18" t="s">
        <v>135</v>
      </c>
      <c r="C18" s="17">
        <v>0.11858670965788901</v>
      </c>
      <c r="D18" s="17">
        <v>0.10237823907752901</v>
      </c>
      <c r="E18" s="17">
        <v>0.134880634643609</v>
      </c>
      <c r="F18" s="17"/>
      <c r="G18" s="17">
        <v>0.13356230100726399</v>
      </c>
      <c r="H18" s="17">
        <v>0.120506221405993</v>
      </c>
      <c r="I18" s="17">
        <v>0.13517871895486699</v>
      </c>
      <c r="J18" s="17">
        <v>0.105379105750463</v>
      </c>
      <c r="K18" s="17">
        <v>0.11173365737350099</v>
      </c>
      <c r="L18" s="17">
        <v>0.108878032032925</v>
      </c>
      <c r="M18" s="17"/>
      <c r="N18" s="17">
        <v>0.13203744693095501</v>
      </c>
      <c r="O18" s="17">
        <v>0.132912354027062</v>
      </c>
      <c r="P18" s="17">
        <v>8.9701483629517104E-2</v>
      </c>
      <c r="Q18" s="17">
        <v>0.113176516987118</v>
      </c>
      <c r="R18" s="17"/>
      <c r="S18" s="17">
        <v>0.141174568907701</v>
      </c>
      <c r="T18" s="17">
        <v>9.7879692536547505E-2</v>
      </c>
      <c r="U18" s="17">
        <v>0.15103626872401901</v>
      </c>
      <c r="V18" s="17">
        <v>0.13733685085643199</v>
      </c>
      <c r="W18" s="17">
        <v>0.12909557646043501</v>
      </c>
      <c r="X18" s="17">
        <v>9.7582703029942805E-2</v>
      </c>
      <c r="Y18" s="17">
        <v>0.12757406872928001</v>
      </c>
      <c r="Z18" s="17">
        <v>6.7454751935877397E-2</v>
      </c>
      <c r="AA18" s="17">
        <v>0.11481953589923501</v>
      </c>
      <c r="AB18" s="17">
        <v>0.10078313889862101</v>
      </c>
      <c r="AC18" s="17">
        <v>0.137194430296016</v>
      </c>
      <c r="AD18" s="17">
        <v>7.8719327108984799E-2</v>
      </c>
      <c r="AE18" s="17"/>
      <c r="AF18" s="17">
        <v>0.33257242780943902</v>
      </c>
      <c r="AG18" s="17">
        <v>0.11798208427611501</v>
      </c>
      <c r="AH18" s="17">
        <v>0.114444697574467</v>
      </c>
      <c r="AI18" s="17">
        <v>0.10000118116413199</v>
      </c>
      <c r="AJ18" s="17">
        <v>0.135968972059411</v>
      </c>
      <c r="AK18" s="17">
        <v>9.3695988202439101E-2</v>
      </c>
      <c r="AL18" s="17">
        <v>0.132106913084754</v>
      </c>
      <c r="AM18" s="17">
        <v>0.12790342594169199</v>
      </c>
      <c r="AN18" s="17">
        <v>9.0259801386044405E-2</v>
      </c>
      <c r="AO18" s="17">
        <v>0.105639969557905</v>
      </c>
      <c r="AP18" s="17">
        <v>0.12633225589772601</v>
      </c>
      <c r="AQ18" s="17">
        <v>0.127518198068646</v>
      </c>
      <c r="AR18" s="17">
        <v>8.8348994149758497E-2</v>
      </c>
      <c r="AS18" s="17">
        <v>9.8814580247538905E-2</v>
      </c>
      <c r="AT18" s="17">
        <v>0.15667821992851999</v>
      </c>
      <c r="AU18" s="17">
        <v>0.16843838456459401</v>
      </c>
      <c r="AV18" s="17"/>
      <c r="AW18" s="17">
        <v>0.11826833153437601</v>
      </c>
      <c r="AX18" s="17">
        <v>0.11991159244178499</v>
      </c>
      <c r="AY18" s="17"/>
      <c r="AZ18" s="17">
        <v>0.124673861581447</v>
      </c>
      <c r="BA18" s="17">
        <v>0.117230975095405</v>
      </c>
      <c r="BB18" s="17"/>
      <c r="BC18" s="17">
        <v>0.119745620065295</v>
      </c>
      <c r="BD18" s="17">
        <v>0.118426351432601</v>
      </c>
      <c r="BE18" s="17"/>
      <c r="BF18" s="17">
        <v>0.175989148907812</v>
      </c>
      <c r="BG18" s="17">
        <v>0.113973982491749</v>
      </c>
      <c r="BH18" s="17"/>
      <c r="BI18" s="17">
        <v>0.135209549549279</v>
      </c>
      <c r="BJ18" s="17">
        <v>0.11411377607321201</v>
      </c>
      <c r="BK18" s="17">
        <v>0.152582805754123</v>
      </c>
      <c r="BL18" s="17">
        <v>7.9622422150098002E-2</v>
      </c>
      <c r="BM18" s="17">
        <v>0.15535944407914701</v>
      </c>
      <c r="BN18" s="17"/>
      <c r="BO18" s="17">
        <v>0.13380056049243699</v>
      </c>
      <c r="BP18" s="17">
        <v>0.142489950155577</v>
      </c>
      <c r="BQ18" s="17">
        <v>0.13916130315486799</v>
      </c>
      <c r="BR18" s="17">
        <v>9.1180908272965197E-2</v>
      </c>
      <c r="BS18" s="17">
        <v>0.15706381679576201</v>
      </c>
      <c r="BT18" s="17">
        <v>7.4004536517344302E-2</v>
      </c>
      <c r="BU18" s="17"/>
      <c r="BV18" s="17">
        <v>0.132139880978521</v>
      </c>
      <c r="BW18" s="17">
        <v>8.0680227638427096E-2</v>
      </c>
      <c r="BX18" s="17"/>
      <c r="BY18" s="17">
        <v>0.105512834288229</v>
      </c>
      <c r="BZ18" s="17"/>
      <c r="CA18" s="17">
        <v>0.109294205966379</v>
      </c>
      <c r="CB18" s="17"/>
      <c r="CC18" s="17">
        <v>0.118454766541115</v>
      </c>
    </row>
    <row r="19" spans="2:81" ht="28.8" x14ac:dyDescent="0.3">
      <c r="B19" s="18" t="s">
        <v>136</v>
      </c>
      <c r="C19" s="17">
        <v>9.9697726550361396E-2</v>
      </c>
      <c r="D19" s="17">
        <v>0.10905115783160201</v>
      </c>
      <c r="E19" s="17">
        <v>8.9939081443662097E-2</v>
      </c>
      <c r="F19" s="17"/>
      <c r="G19" s="17">
        <v>0.153481893021848</v>
      </c>
      <c r="H19" s="17">
        <v>0.110122105245227</v>
      </c>
      <c r="I19" s="17">
        <v>0.13297287133137201</v>
      </c>
      <c r="J19" s="17">
        <v>9.7097568949873606E-2</v>
      </c>
      <c r="K19" s="17">
        <v>7.0856126600906899E-2</v>
      </c>
      <c r="L19" s="17">
        <v>4.9793087332158599E-2</v>
      </c>
      <c r="M19" s="17"/>
      <c r="N19" s="17">
        <v>0.13611767764586</v>
      </c>
      <c r="O19" s="17">
        <v>0.105065365529046</v>
      </c>
      <c r="P19" s="17">
        <v>0.107062099058282</v>
      </c>
      <c r="Q19" s="17">
        <v>4.7041507481012497E-2</v>
      </c>
      <c r="R19" s="17"/>
      <c r="S19" s="17">
        <v>0.104168795120801</v>
      </c>
      <c r="T19" s="17">
        <v>8.9103920614154494E-2</v>
      </c>
      <c r="U19" s="17">
        <v>7.48073063425303E-2</v>
      </c>
      <c r="V19" s="17">
        <v>8.9471564203951706E-2</v>
      </c>
      <c r="W19" s="17">
        <v>0.130919251234179</v>
      </c>
      <c r="X19" s="17">
        <v>8.60183918911369E-2</v>
      </c>
      <c r="Y19" s="17">
        <v>0.12857346274675199</v>
      </c>
      <c r="Z19" s="17">
        <v>7.8360244383414698E-2</v>
      </c>
      <c r="AA19" s="17">
        <v>0.103242388648946</v>
      </c>
      <c r="AB19" s="17">
        <v>0.110045329737589</v>
      </c>
      <c r="AC19" s="17">
        <v>0.121891476911935</v>
      </c>
      <c r="AD19" s="17">
        <v>6.0601921575569803E-2</v>
      </c>
      <c r="AE19" s="17"/>
      <c r="AF19" s="17">
        <v>9.0171405220908898E-2</v>
      </c>
      <c r="AG19" s="17">
        <v>0.102846313390481</v>
      </c>
      <c r="AH19" s="17">
        <v>5.1250921799602799E-2</v>
      </c>
      <c r="AI19" s="17">
        <v>8.2626649250868697E-2</v>
      </c>
      <c r="AJ19" s="17">
        <v>6.9849925179585395E-2</v>
      </c>
      <c r="AK19" s="17">
        <v>5.9745686938404402E-2</v>
      </c>
      <c r="AL19" s="17">
        <v>6.8239548684462706E-2</v>
      </c>
      <c r="AM19" s="17">
        <v>0.11072735966788699</v>
      </c>
      <c r="AN19" s="17">
        <v>0.13491658966153899</v>
      </c>
      <c r="AO19" s="17">
        <v>0.105840066847607</v>
      </c>
      <c r="AP19" s="17">
        <v>0.106537736010669</v>
      </c>
      <c r="AQ19" s="17">
        <v>0.18938921643100501</v>
      </c>
      <c r="AR19" s="17">
        <v>0.105832078590085</v>
      </c>
      <c r="AS19" s="17">
        <v>0.22887191716397301</v>
      </c>
      <c r="AT19" s="17">
        <v>0.17225888444711501</v>
      </c>
      <c r="AU19" s="17">
        <v>0.15722007692346099</v>
      </c>
      <c r="AV19" s="17"/>
      <c r="AW19" s="17">
        <v>0.106286050611005</v>
      </c>
      <c r="AX19" s="17">
        <v>9.0845161400395696E-2</v>
      </c>
      <c r="AY19" s="17"/>
      <c r="AZ19" s="17">
        <v>0.14048925095336501</v>
      </c>
      <c r="BA19" s="17">
        <v>9.0612610853553405E-2</v>
      </c>
      <c r="BB19" s="17"/>
      <c r="BC19" s="17">
        <v>0.112665385931648</v>
      </c>
      <c r="BD19" s="17">
        <v>8.9855303026500494E-2</v>
      </c>
      <c r="BE19" s="17"/>
      <c r="BF19" s="17">
        <v>0.13229536553926499</v>
      </c>
      <c r="BG19" s="17">
        <v>9.7078255725063303E-2</v>
      </c>
      <c r="BH19" s="17"/>
      <c r="BI19" s="17">
        <v>0.100084325197989</v>
      </c>
      <c r="BJ19" s="17">
        <v>0.12833729901939001</v>
      </c>
      <c r="BK19" s="17">
        <v>9.3836672849553507E-2</v>
      </c>
      <c r="BL19" s="17">
        <v>6.4955132070770305E-2</v>
      </c>
      <c r="BM19" s="17">
        <v>8.7206320768577497E-2</v>
      </c>
      <c r="BN19" s="17"/>
      <c r="BO19" s="17">
        <v>0.123188602985719</v>
      </c>
      <c r="BP19" s="17">
        <v>0.10163701675923401</v>
      </c>
      <c r="BQ19" s="17">
        <v>0.10069045247802801</v>
      </c>
      <c r="BR19" s="17">
        <v>7.9462028947691998E-2</v>
      </c>
      <c r="BS19" s="17">
        <v>0.11738311404236999</v>
      </c>
      <c r="BT19" s="17">
        <v>6.1380664585837602E-2</v>
      </c>
      <c r="BU19" s="17"/>
      <c r="BV19" s="17">
        <v>0.13175499540559801</v>
      </c>
      <c r="BW19" s="17">
        <v>0.121998396729411</v>
      </c>
      <c r="BX19" s="17"/>
      <c r="BY19" s="17">
        <v>0.12919311821393101</v>
      </c>
      <c r="BZ19" s="17"/>
      <c r="CA19" s="17">
        <v>0.128326896143415</v>
      </c>
      <c r="CB19" s="17"/>
      <c r="CC19" s="17">
        <v>0.113520614500528</v>
      </c>
    </row>
    <row r="20" spans="2:81" x14ac:dyDescent="0.3">
      <c r="B20" s="18" t="s">
        <v>137</v>
      </c>
      <c r="C20" s="17">
        <v>9.28774549110222E-2</v>
      </c>
      <c r="D20" s="17">
        <v>0.11461229297811699</v>
      </c>
      <c r="E20" s="17">
        <v>7.2021560294429701E-2</v>
      </c>
      <c r="F20" s="17"/>
      <c r="G20" s="17">
        <v>8.2454791224873203E-2</v>
      </c>
      <c r="H20" s="17">
        <v>6.7534346766022005E-2</v>
      </c>
      <c r="I20" s="17">
        <v>7.5633432383734905E-2</v>
      </c>
      <c r="J20" s="17">
        <v>8.9812978537528607E-2</v>
      </c>
      <c r="K20" s="17">
        <v>0.102741256078991</v>
      </c>
      <c r="L20" s="17">
        <v>0.13027209213458099</v>
      </c>
      <c r="M20" s="17"/>
      <c r="N20" s="17">
        <v>9.1793558231770503E-2</v>
      </c>
      <c r="O20" s="17">
        <v>0.10344332390437699</v>
      </c>
      <c r="P20" s="17">
        <v>8.4307577507228101E-2</v>
      </c>
      <c r="Q20" s="17">
        <v>9.1345311255485104E-2</v>
      </c>
      <c r="R20" s="17"/>
      <c r="S20" s="17">
        <v>8.5503812023693601E-2</v>
      </c>
      <c r="T20" s="17">
        <v>8.0042216448690903E-2</v>
      </c>
      <c r="U20" s="17">
        <v>5.79664422401822E-2</v>
      </c>
      <c r="V20" s="17">
        <v>0.11064044782759599</v>
      </c>
      <c r="W20" s="17">
        <v>0.111564400900811</v>
      </c>
      <c r="X20" s="17">
        <v>9.1390302565092799E-2</v>
      </c>
      <c r="Y20" s="17">
        <v>9.6261042637318606E-2</v>
      </c>
      <c r="Z20" s="17">
        <v>3.5133117473918701E-2</v>
      </c>
      <c r="AA20" s="17">
        <v>6.8876300069825203E-2</v>
      </c>
      <c r="AB20" s="17">
        <v>0.114421859257863</v>
      </c>
      <c r="AC20" s="17">
        <v>0.16018266595240899</v>
      </c>
      <c r="AD20" s="17">
        <v>0.16337096272160501</v>
      </c>
      <c r="AE20" s="17"/>
      <c r="AF20" s="17">
        <v>0</v>
      </c>
      <c r="AG20" s="17">
        <v>0.10007994810196499</v>
      </c>
      <c r="AH20" s="17">
        <v>0.15679844853746899</v>
      </c>
      <c r="AI20" s="17">
        <v>6.7259487176613897E-2</v>
      </c>
      <c r="AJ20" s="17">
        <v>9.0865567583054002E-2</v>
      </c>
      <c r="AK20" s="17">
        <v>0.10280796237770901</v>
      </c>
      <c r="AL20" s="17">
        <v>7.8130733277810199E-2</v>
      </c>
      <c r="AM20" s="17">
        <v>7.6669528380835197E-2</v>
      </c>
      <c r="AN20" s="17">
        <v>7.3880061694250002E-2</v>
      </c>
      <c r="AO20" s="17">
        <v>0.115780817647005</v>
      </c>
      <c r="AP20" s="17">
        <v>4.9673653562183298E-2</v>
      </c>
      <c r="AQ20" s="17">
        <v>9.7761266787193699E-2</v>
      </c>
      <c r="AR20" s="17">
        <v>0.125225637038933</v>
      </c>
      <c r="AS20" s="17">
        <v>0.14688222541818899</v>
      </c>
      <c r="AT20" s="17">
        <v>7.7461053224336399E-2</v>
      </c>
      <c r="AU20" s="17">
        <v>7.2013811686326701E-2</v>
      </c>
      <c r="AV20" s="17"/>
      <c r="AW20" s="17">
        <v>9.1483403932829194E-2</v>
      </c>
      <c r="AX20" s="17">
        <v>9.2102721169636706E-2</v>
      </c>
      <c r="AY20" s="17"/>
      <c r="AZ20" s="17">
        <v>8.0076429325308104E-2</v>
      </c>
      <c r="BA20" s="17">
        <v>9.5728507922305403E-2</v>
      </c>
      <c r="BB20" s="17"/>
      <c r="BC20" s="17">
        <v>8.3148969488798699E-2</v>
      </c>
      <c r="BD20" s="17">
        <v>9.9674890565527099E-2</v>
      </c>
      <c r="BE20" s="17"/>
      <c r="BF20" s="17">
        <v>4.36145270365869E-2</v>
      </c>
      <c r="BG20" s="17">
        <v>9.6836109781081203E-2</v>
      </c>
      <c r="BH20" s="17"/>
      <c r="BI20" s="17">
        <v>0.10320250583292701</v>
      </c>
      <c r="BJ20" s="17">
        <v>7.9865743829504898E-2</v>
      </c>
      <c r="BK20" s="17">
        <v>0.101653382977117</v>
      </c>
      <c r="BL20" s="17">
        <v>0.12867458012893801</v>
      </c>
      <c r="BM20" s="17">
        <v>8.14633641441245E-2</v>
      </c>
      <c r="BN20" s="17"/>
      <c r="BO20" s="17">
        <v>7.7231126525138305E-2</v>
      </c>
      <c r="BP20" s="17">
        <v>9.2722293596095601E-2</v>
      </c>
      <c r="BQ20" s="17">
        <v>8.7401473819037401E-2</v>
      </c>
      <c r="BR20" s="17">
        <v>0.115507166968962</v>
      </c>
      <c r="BS20" s="17">
        <v>6.1893781364438301E-2</v>
      </c>
      <c r="BT20" s="17">
        <v>8.9528122945795194E-2</v>
      </c>
      <c r="BU20" s="17"/>
      <c r="BV20" s="17">
        <v>8.4041628440219798E-2</v>
      </c>
      <c r="BW20" s="17">
        <v>7.2120607477319507E-2</v>
      </c>
      <c r="BX20" s="17"/>
      <c r="BY20" s="17">
        <v>9.6745161085353304E-2</v>
      </c>
      <c r="BZ20" s="17"/>
      <c r="CA20" s="17">
        <v>8.6309358162066599E-2</v>
      </c>
      <c r="CB20" s="17"/>
      <c r="CC20" s="17">
        <v>7.1195458844704906E-2</v>
      </c>
    </row>
    <row r="21" spans="2:81" ht="43.2" x14ac:dyDescent="0.3">
      <c r="B21" s="18" t="s">
        <v>138</v>
      </c>
      <c r="C21" s="17">
        <v>8.5747332971043394E-2</v>
      </c>
      <c r="D21" s="17">
        <v>8.8974799414896194E-2</v>
      </c>
      <c r="E21" s="17">
        <v>8.2934191538407601E-2</v>
      </c>
      <c r="F21" s="17"/>
      <c r="G21" s="17">
        <v>8.6887706417593205E-2</v>
      </c>
      <c r="H21" s="17">
        <v>6.6388122546609099E-2</v>
      </c>
      <c r="I21" s="17">
        <v>8.6663866817551505E-2</v>
      </c>
      <c r="J21" s="17">
        <v>6.2502877360770898E-2</v>
      </c>
      <c r="K21" s="17">
        <v>0.122233339819526</v>
      </c>
      <c r="L21" s="17">
        <v>9.4363202772864696E-2</v>
      </c>
      <c r="M21" s="17"/>
      <c r="N21" s="17">
        <v>0.1009596870396</v>
      </c>
      <c r="O21" s="17">
        <v>8.8134222798099002E-2</v>
      </c>
      <c r="P21" s="17">
        <v>8.2459132514890301E-2</v>
      </c>
      <c r="Q21" s="17">
        <v>7.0417258101625094E-2</v>
      </c>
      <c r="R21" s="17"/>
      <c r="S21" s="17">
        <v>0.109912430254893</v>
      </c>
      <c r="T21" s="17">
        <v>0.144214336411295</v>
      </c>
      <c r="U21" s="17">
        <v>9.1406043637763695E-2</v>
      </c>
      <c r="V21" s="17">
        <v>0.126072532277516</v>
      </c>
      <c r="W21" s="17">
        <v>7.2335022437568702E-2</v>
      </c>
      <c r="X21" s="17">
        <v>4.73779320847766E-2</v>
      </c>
      <c r="Y21" s="17">
        <v>6.2706413304147501E-2</v>
      </c>
      <c r="Z21" s="17">
        <v>0.11016101062037501</v>
      </c>
      <c r="AA21" s="17">
        <v>6.6469886728712901E-2</v>
      </c>
      <c r="AB21" s="17">
        <v>3.7668736439340302E-2</v>
      </c>
      <c r="AC21" s="17">
        <v>1.93285912764566E-2</v>
      </c>
      <c r="AD21" s="17">
        <v>8.4483231193792599E-2</v>
      </c>
      <c r="AE21" s="17"/>
      <c r="AF21" s="17">
        <v>8.8927453862851502E-2</v>
      </c>
      <c r="AG21" s="17">
        <v>3.4942258757919502E-2</v>
      </c>
      <c r="AH21" s="17">
        <v>7.9800422165301504E-2</v>
      </c>
      <c r="AI21" s="17">
        <v>6.2825485677635906E-2</v>
      </c>
      <c r="AJ21" s="17">
        <v>0.100365479964741</v>
      </c>
      <c r="AK21" s="17">
        <v>6.1065834022573998E-2</v>
      </c>
      <c r="AL21" s="17">
        <v>8.26975130721046E-2</v>
      </c>
      <c r="AM21" s="17">
        <v>0.15662150406654399</v>
      </c>
      <c r="AN21" s="17">
        <v>7.47324795492912E-2</v>
      </c>
      <c r="AO21" s="17">
        <v>8.3776944020111599E-2</v>
      </c>
      <c r="AP21" s="17">
        <v>0.10960836736096</v>
      </c>
      <c r="AQ21" s="17">
        <v>8.0204580211275203E-2</v>
      </c>
      <c r="AR21" s="17">
        <v>9.3462769531306403E-2</v>
      </c>
      <c r="AS21" s="17">
        <v>6.1060363362253602E-2</v>
      </c>
      <c r="AT21" s="17">
        <v>0.124600078515545</v>
      </c>
      <c r="AU21" s="17">
        <v>8.4150369012833307E-2</v>
      </c>
      <c r="AV21" s="17"/>
      <c r="AW21" s="17">
        <v>8.7329016051253996E-2</v>
      </c>
      <c r="AX21" s="17">
        <v>8.4071409784995194E-2</v>
      </c>
      <c r="AY21" s="17"/>
      <c r="AZ21" s="17">
        <v>9.1836733275952695E-2</v>
      </c>
      <c r="BA21" s="17">
        <v>8.4391097647555396E-2</v>
      </c>
      <c r="BB21" s="17"/>
      <c r="BC21" s="17">
        <v>8.1338839313237404E-2</v>
      </c>
      <c r="BD21" s="17">
        <v>8.9767601103616396E-2</v>
      </c>
      <c r="BE21" s="17"/>
      <c r="BF21" s="17">
        <v>7.2994253093681793E-2</v>
      </c>
      <c r="BG21" s="17">
        <v>8.6772140954309296E-2</v>
      </c>
      <c r="BH21" s="17"/>
      <c r="BI21" s="17">
        <v>0.12942719955139001</v>
      </c>
      <c r="BJ21" s="17">
        <v>5.7895929707788799E-2</v>
      </c>
      <c r="BK21" s="17">
        <v>0.10338293908349599</v>
      </c>
      <c r="BL21" s="17">
        <v>0.10475991454448</v>
      </c>
      <c r="BM21" s="17">
        <v>8.8052171605469506E-2</v>
      </c>
      <c r="BN21" s="17"/>
      <c r="BO21" s="17">
        <v>6.8969140665921094E-2</v>
      </c>
      <c r="BP21" s="17">
        <v>0.109899756299153</v>
      </c>
      <c r="BQ21" s="17">
        <v>0.102522154922639</v>
      </c>
      <c r="BR21" s="17">
        <v>0.110720378521736</v>
      </c>
      <c r="BS21" s="17">
        <v>7.27555386878697E-2</v>
      </c>
      <c r="BT21" s="17">
        <v>6.9687588355297106E-2</v>
      </c>
      <c r="BU21" s="17"/>
      <c r="BV21" s="17">
        <v>6.5637842197842203E-2</v>
      </c>
      <c r="BW21" s="17">
        <v>4.3536776270384402E-2</v>
      </c>
      <c r="BX21" s="17"/>
      <c r="BY21" s="17">
        <v>8.2878793395897293E-2</v>
      </c>
      <c r="BZ21" s="17"/>
      <c r="CA21" s="17">
        <v>7.3262112535030094E-2</v>
      </c>
      <c r="CB21" s="17"/>
      <c r="CC21" s="17">
        <v>7.3017824453024696E-2</v>
      </c>
    </row>
    <row r="22" spans="2:81" ht="28.8" x14ac:dyDescent="0.3">
      <c r="B22" s="18" t="s">
        <v>139</v>
      </c>
      <c r="C22" s="17">
        <v>6.9714048417437405E-2</v>
      </c>
      <c r="D22" s="17">
        <v>8.7952972546995703E-2</v>
      </c>
      <c r="E22" s="17">
        <v>5.2180255428143002E-2</v>
      </c>
      <c r="F22" s="17"/>
      <c r="G22" s="17">
        <v>6.1935783311631999E-2</v>
      </c>
      <c r="H22" s="17">
        <v>9.0843623686307995E-2</v>
      </c>
      <c r="I22" s="17">
        <v>7.4273854585570301E-2</v>
      </c>
      <c r="J22" s="17">
        <v>6.9048574379416694E-2</v>
      </c>
      <c r="K22" s="17">
        <v>5.9197075842320201E-2</v>
      </c>
      <c r="L22" s="17">
        <v>6.1627795032185698E-2</v>
      </c>
      <c r="M22" s="17"/>
      <c r="N22" s="17">
        <v>6.9171959107629202E-2</v>
      </c>
      <c r="O22" s="17">
        <v>6.8864161744054797E-2</v>
      </c>
      <c r="P22" s="17">
        <v>7.7434465094562699E-2</v>
      </c>
      <c r="Q22" s="17">
        <v>6.4944016168402993E-2</v>
      </c>
      <c r="R22" s="17"/>
      <c r="S22" s="17">
        <v>7.0433802077950802E-2</v>
      </c>
      <c r="T22" s="17">
        <v>6.0107815023703298E-2</v>
      </c>
      <c r="U22" s="17">
        <v>9.0862695703989999E-2</v>
      </c>
      <c r="V22" s="17">
        <v>7.1682292690214602E-2</v>
      </c>
      <c r="W22" s="17">
        <v>6.2730618478444494E-2</v>
      </c>
      <c r="X22" s="17">
        <v>5.3108804715093202E-2</v>
      </c>
      <c r="Y22" s="17">
        <v>5.8884276931786203E-2</v>
      </c>
      <c r="Z22" s="17">
        <v>9.4141966957890996E-2</v>
      </c>
      <c r="AA22" s="17">
        <v>4.17329754617774E-2</v>
      </c>
      <c r="AB22" s="17">
        <v>0.101112029863868</v>
      </c>
      <c r="AC22" s="17">
        <v>6.6474897205677105E-2</v>
      </c>
      <c r="AD22" s="17">
        <v>0.122067190980063</v>
      </c>
      <c r="AE22" s="17"/>
      <c r="AF22" s="17">
        <v>0</v>
      </c>
      <c r="AG22" s="17">
        <v>8.4079007386368199E-2</v>
      </c>
      <c r="AH22" s="17">
        <v>5.90078691199456E-2</v>
      </c>
      <c r="AI22" s="17">
        <v>7.5273443536865103E-2</v>
      </c>
      <c r="AJ22" s="17">
        <v>6.2889429342913097E-2</v>
      </c>
      <c r="AK22" s="17">
        <v>4.8826400114965501E-2</v>
      </c>
      <c r="AL22" s="17">
        <v>6.5127005267339402E-2</v>
      </c>
      <c r="AM22" s="17">
        <v>7.3898389973607398E-2</v>
      </c>
      <c r="AN22" s="17">
        <v>0.115867875386285</v>
      </c>
      <c r="AO22" s="17">
        <v>8.1076479329466294E-2</v>
      </c>
      <c r="AP22" s="17">
        <v>4.8673322847028598E-2</v>
      </c>
      <c r="AQ22" s="17">
        <v>8.0788248442681496E-2</v>
      </c>
      <c r="AR22" s="17">
        <v>0.11176075096966</v>
      </c>
      <c r="AS22" s="17">
        <v>0.12756749652971799</v>
      </c>
      <c r="AT22" s="17">
        <v>4.6414507000914401E-2</v>
      </c>
      <c r="AU22" s="17">
        <v>5.3737543824430002E-2</v>
      </c>
      <c r="AV22" s="17"/>
      <c r="AW22" s="17">
        <v>7.2474139017668707E-2</v>
      </c>
      <c r="AX22" s="17">
        <v>6.6208544234830802E-2</v>
      </c>
      <c r="AY22" s="17"/>
      <c r="AZ22" s="17">
        <v>5.9567740499316603E-2</v>
      </c>
      <c r="BA22" s="17">
        <v>7.1973840927784999E-2</v>
      </c>
      <c r="BB22" s="17"/>
      <c r="BC22" s="17">
        <v>7.6077929291254301E-2</v>
      </c>
      <c r="BD22" s="17">
        <v>6.3923526010996601E-2</v>
      </c>
      <c r="BE22" s="17"/>
      <c r="BF22" s="17">
        <v>6.9564371387343699E-2</v>
      </c>
      <c r="BG22" s="17">
        <v>6.9726076117163804E-2</v>
      </c>
      <c r="BH22" s="17"/>
      <c r="BI22" s="17">
        <v>6.6915984785644297E-2</v>
      </c>
      <c r="BJ22" s="17">
        <v>8.40054421937136E-2</v>
      </c>
      <c r="BK22" s="17">
        <v>5.7051230130238703E-2</v>
      </c>
      <c r="BL22" s="17">
        <v>6.9446375865881801E-2</v>
      </c>
      <c r="BM22" s="17">
        <v>4.5463299512659698E-2</v>
      </c>
      <c r="BN22" s="17"/>
      <c r="BO22" s="17">
        <v>8.9558379255463796E-2</v>
      </c>
      <c r="BP22" s="17">
        <v>7.1230920193314604E-2</v>
      </c>
      <c r="BQ22" s="17">
        <v>4.9905540015178697E-2</v>
      </c>
      <c r="BR22" s="17">
        <v>5.84384945093019E-2</v>
      </c>
      <c r="BS22" s="17">
        <v>5.1320069548193403E-2</v>
      </c>
      <c r="BT22" s="17">
        <v>5.0415655209118601E-2</v>
      </c>
      <c r="BU22" s="17"/>
      <c r="BV22" s="17">
        <v>8.7245228685690193E-2</v>
      </c>
      <c r="BW22" s="17">
        <v>7.7996514631888197E-2</v>
      </c>
      <c r="BX22" s="17"/>
      <c r="BY22" s="17">
        <v>9.0657814801175199E-2</v>
      </c>
      <c r="BZ22" s="17"/>
      <c r="CA22" s="17">
        <v>9.1815956179666203E-2</v>
      </c>
      <c r="CB22" s="17"/>
      <c r="CC22" s="17">
        <v>9.2184429612088795E-2</v>
      </c>
    </row>
    <row r="23" spans="2:81" ht="28.8" x14ac:dyDescent="0.3">
      <c r="B23" s="18" t="s">
        <v>140</v>
      </c>
      <c r="C23" s="17">
        <v>6.5108554067003194E-2</v>
      </c>
      <c r="D23" s="17">
        <v>6.2433159046012897E-2</v>
      </c>
      <c r="E23" s="17">
        <v>6.6942179514570099E-2</v>
      </c>
      <c r="F23" s="17"/>
      <c r="G23" s="17">
        <v>9.2532661408967501E-2</v>
      </c>
      <c r="H23" s="17">
        <v>7.3039317509900101E-2</v>
      </c>
      <c r="I23" s="17">
        <v>7.7591101532469398E-2</v>
      </c>
      <c r="J23" s="17">
        <v>4.9599144691055599E-2</v>
      </c>
      <c r="K23" s="17">
        <v>6.4470061749878002E-2</v>
      </c>
      <c r="L23" s="17">
        <v>4.3237168360072097E-2</v>
      </c>
      <c r="M23" s="17"/>
      <c r="N23" s="17">
        <v>6.2606974769209706E-2</v>
      </c>
      <c r="O23" s="17">
        <v>5.9533197507087299E-2</v>
      </c>
      <c r="P23" s="17">
        <v>6.7189340980123094E-2</v>
      </c>
      <c r="Q23" s="17">
        <v>7.2296023839403506E-2</v>
      </c>
      <c r="R23" s="17"/>
      <c r="S23" s="17">
        <v>9.6423203921872702E-2</v>
      </c>
      <c r="T23" s="17">
        <v>6.4783424159358796E-2</v>
      </c>
      <c r="U23" s="17">
        <v>4.2182800551527601E-2</v>
      </c>
      <c r="V23" s="17">
        <v>7.4938288529160693E-2</v>
      </c>
      <c r="W23" s="17">
        <v>7.4450326913442499E-2</v>
      </c>
      <c r="X23" s="17">
        <v>8.2418764653034798E-2</v>
      </c>
      <c r="Y23" s="17">
        <v>4.5558692977421399E-2</v>
      </c>
      <c r="Z23" s="17">
        <v>3.66212275443673E-2</v>
      </c>
      <c r="AA23" s="17">
        <v>5.18784676923515E-2</v>
      </c>
      <c r="AB23" s="17">
        <v>2.9019793495765101E-2</v>
      </c>
      <c r="AC23" s="17">
        <v>7.60713152416259E-2</v>
      </c>
      <c r="AD23" s="17">
        <v>0.10749530126425801</v>
      </c>
      <c r="AE23" s="17"/>
      <c r="AF23" s="17">
        <v>0</v>
      </c>
      <c r="AG23" s="17">
        <v>4.1223859732203702E-2</v>
      </c>
      <c r="AH23" s="17">
        <v>3.7000382746586999E-2</v>
      </c>
      <c r="AI23" s="17">
        <v>9.5693237317108895E-2</v>
      </c>
      <c r="AJ23" s="17">
        <v>5.4469613401667602E-2</v>
      </c>
      <c r="AK23" s="17">
        <v>7.6764306903546395E-2</v>
      </c>
      <c r="AL23" s="17">
        <v>5.98261485951588E-2</v>
      </c>
      <c r="AM23" s="17">
        <v>4.4193647045901903E-2</v>
      </c>
      <c r="AN23" s="17">
        <v>6.3455113209763894E-2</v>
      </c>
      <c r="AO23" s="17">
        <v>6.7286492848063401E-2</v>
      </c>
      <c r="AP23" s="17">
        <v>4.4098161789137398E-2</v>
      </c>
      <c r="AQ23" s="17">
        <v>3.6950845844336E-2</v>
      </c>
      <c r="AR23" s="17">
        <v>7.6412519931039702E-2</v>
      </c>
      <c r="AS23" s="17">
        <v>0.122366776635594</v>
      </c>
      <c r="AT23" s="17">
        <v>9.2124043378159798E-2</v>
      </c>
      <c r="AU23" s="17">
        <v>0.13622470416594801</v>
      </c>
      <c r="AV23" s="17"/>
      <c r="AW23" s="17">
        <v>6.2908739595448696E-2</v>
      </c>
      <c r="AX23" s="17">
        <v>6.8779685282829101E-2</v>
      </c>
      <c r="AY23" s="17"/>
      <c r="AZ23" s="17">
        <v>5.1210067503006697E-2</v>
      </c>
      <c r="BA23" s="17">
        <v>6.8204034324052504E-2</v>
      </c>
      <c r="BB23" s="17"/>
      <c r="BC23" s="17">
        <v>6.2351411206796901E-2</v>
      </c>
      <c r="BD23" s="17">
        <v>6.8247827288148002E-2</v>
      </c>
      <c r="BE23" s="17"/>
      <c r="BF23" s="17">
        <v>5.0321555523771599E-2</v>
      </c>
      <c r="BG23" s="17">
        <v>6.6296803046964795E-2</v>
      </c>
      <c r="BH23" s="17"/>
      <c r="BI23" s="17">
        <v>6.3488238347766499E-2</v>
      </c>
      <c r="BJ23" s="17">
        <v>6.2377785686019198E-2</v>
      </c>
      <c r="BK23" s="17">
        <v>0.10599586646857</v>
      </c>
      <c r="BL23" s="17">
        <v>5.4301003766153301E-2</v>
      </c>
      <c r="BM23" s="17">
        <v>8.6416569792805806E-2</v>
      </c>
      <c r="BN23" s="17"/>
      <c r="BO23" s="17">
        <v>8.4015274261353204E-2</v>
      </c>
      <c r="BP23" s="17">
        <v>7.1550764387808399E-2</v>
      </c>
      <c r="BQ23" s="17">
        <v>9.2207400701434405E-2</v>
      </c>
      <c r="BR23" s="17">
        <v>4.0802433369807801E-2</v>
      </c>
      <c r="BS23" s="17">
        <v>6.5115245748510103E-2</v>
      </c>
      <c r="BT23" s="17">
        <v>3.7749459114603701E-2</v>
      </c>
      <c r="BU23" s="17"/>
      <c r="BV23" s="17">
        <v>7.5329445958937896E-2</v>
      </c>
      <c r="BW23" s="17">
        <v>3.83559593779964E-2</v>
      </c>
      <c r="BX23" s="17"/>
      <c r="BY23" s="17">
        <v>7.5148249951542206E-2</v>
      </c>
      <c r="BZ23" s="17"/>
      <c r="CA23" s="17">
        <v>6.8234381787899895E-2</v>
      </c>
      <c r="CB23" s="17"/>
      <c r="CC23" s="17">
        <v>6.4934611237755499E-2</v>
      </c>
    </row>
    <row r="24" spans="2:81" ht="28.8" x14ac:dyDescent="0.3">
      <c r="B24" s="18" t="s">
        <v>141</v>
      </c>
      <c r="C24" s="17">
        <v>4.8796721236097997E-2</v>
      </c>
      <c r="D24" s="17">
        <v>5.3129311230565898E-2</v>
      </c>
      <c r="E24" s="17">
        <v>4.4758779655576397E-2</v>
      </c>
      <c r="F24" s="17"/>
      <c r="G24" s="17">
        <v>5.43588267084208E-2</v>
      </c>
      <c r="H24" s="17">
        <v>5.8844080997667102E-2</v>
      </c>
      <c r="I24" s="17">
        <v>7.8956601617986094E-2</v>
      </c>
      <c r="J24" s="17">
        <v>4.0688068830677097E-2</v>
      </c>
      <c r="K24" s="17">
        <v>4.3455969291223299E-2</v>
      </c>
      <c r="L24" s="17">
        <v>2.2632125736017999E-2</v>
      </c>
      <c r="M24" s="17"/>
      <c r="N24" s="17">
        <v>6.9911440789454396E-2</v>
      </c>
      <c r="O24" s="17">
        <v>3.5537888734342597E-2</v>
      </c>
      <c r="P24" s="17">
        <v>5.0460958774910303E-2</v>
      </c>
      <c r="Q24" s="17">
        <v>3.6348255095099799E-2</v>
      </c>
      <c r="R24" s="17"/>
      <c r="S24" s="17">
        <v>6.1412517418794201E-2</v>
      </c>
      <c r="T24" s="17">
        <v>3.5599788697089498E-2</v>
      </c>
      <c r="U24" s="17">
        <v>2.3327836189802501E-2</v>
      </c>
      <c r="V24" s="17">
        <v>4.9042081250789397E-2</v>
      </c>
      <c r="W24" s="17">
        <v>5.5107877461272298E-2</v>
      </c>
      <c r="X24" s="17">
        <v>7.0415868250177802E-2</v>
      </c>
      <c r="Y24" s="17">
        <v>4.15044431367022E-2</v>
      </c>
      <c r="Z24" s="17">
        <v>1.01302128765522E-2</v>
      </c>
      <c r="AA24" s="17">
        <v>7.9931854330811195E-2</v>
      </c>
      <c r="AB24" s="17">
        <v>3.12203458498342E-2</v>
      </c>
      <c r="AC24" s="17">
        <v>3.7955150759077801E-2</v>
      </c>
      <c r="AD24" s="17">
        <v>6.2313902965970003E-2</v>
      </c>
      <c r="AE24" s="17"/>
      <c r="AF24" s="17">
        <v>0.205281369328186</v>
      </c>
      <c r="AG24" s="17">
        <v>1.0264609087408E-2</v>
      </c>
      <c r="AH24" s="17">
        <v>1.3731050874829899E-2</v>
      </c>
      <c r="AI24" s="17">
        <v>6.4270444779529104E-2</v>
      </c>
      <c r="AJ24" s="17">
        <v>3.6650203965056499E-2</v>
      </c>
      <c r="AK24" s="17">
        <v>4.3348799221401398E-2</v>
      </c>
      <c r="AL24" s="17">
        <v>4.90458492348241E-2</v>
      </c>
      <c r="AM24" s="17">
        <v>4.63426569427327E-2</v>
      </c>
      <c r="AN24" s="17">
        <v>7.7434869651739902E-2</v>
      </c>
      <c r="AO24" s="17">
        <v>4.2641178530908798E-2</v>
      </c>
      <c r="AP24" s="17">
        <v>4.1014721525214702E-2</v>
      </c>
      <c r="AQ24" s="17">
        <v>3.53398940852509E-2</v>
      </c>
      <c r="AR24" s="17">
        <v>4.1783125030950101E-2</v>
      </c>
      <c r="AS24" s="17">
        <v>5.8915803104391901E-2</v>
      </c>
      <c r="AT24" s="17">
        <v>8.9599691572252907E-2</v>
      </c>
      <c r="AU24" s="17">
        <v>0.13197109687522901</v>
      </c>
      <c r="AV24" s="17"/>
      <c r="AW24" s="17">
        <v>5.4220680247657999E-2</v>
      </c>
      <c r="AX24" s="17">
        <v>3.9862162337200698E-2</v>
      </c>
      <c r="AY24" s="17"/>
      <c r="AZ24" s="17">
        <v>5.4574732499483199E-2</v>
      </c>
      <c r="BA24" s="17">
        <v>4.7509838688961602E-2</v>
      </c>
      <c r="BB24" s="17"/>
      <c r="BC24" s="17">
        <v>5.1108169644361899E-2</v>
      </c>
      <c r="BD24" s="17">
        <v>4.8147199659337801E-2</v>
      </c>
      <c r="BE24" s="17"/>
      <c r="BF24" s="17">
        <v>2.1336559995858099E-2</v>
      </c>
      <c r="BG24" s="17">
        <v>5.1003356239672303E-2</v>
      </c>
      <c r="BH24" s="17"/>
      <c r="BI24" s="17">
        <v>6.8159278159395195E-2</v>
      </c>
      <c r="BJ24" s="17">
        <v>5.6981590186270498E-2</v>
      </c>
      <c r="BK24" s="17">
        <v>2.62617046737025E-2</v>
      </c>
      <c r="BL24" s="17">
        <v>2.6078105765479701E-2</v>
      </c>
      <c r="BM24" s="17">
        <v>3.7208033912813701E-2</v>
      </c>
      <c r="BN24" s="17"/>
      <c r="BO24" s="17">
        <v>5.99627968340221E-2</v>
      </c>
      <c r="BP24" s="17">
        <v>7.1013904657163299E-2</v>
      </c>
      <c r="BQ24" s="17">
        <v>4.0018660871293299E-2</v>
      </c>
      <c r="BR24" s="17">
        <v>2.5627222394182098E-2</v>
      </c>
      <c r="BS24" s="17">
        <v>7.1324875829176598E-2</v>
      </c>
      <c r="BT24" s="17">
        <v>3.5315013280850502E-2</v>
      </c>
      <c r="BU24" s="17"/>
      <c r="BV24" s="17">
        <v>6.2194414092427902E-2</v>
      </c>
      <c r="BW24" s="17">
        <v>4.7313211939054203E-2</v>
      </c>
      <c r="BX24" s="17"/>
      <c r="BY24" s="17">
        <v>7.1396550701517403E-2</v>
      </c>
      <c r="BZ24" s="17"/>
      <c r="CA24" s="17">
        <v>5.92103314892551E-2</v>
      </c>
      <c r="CB24" s="17"/>
      <c r="CC24" s="17">
        <v>6.1158448698570102E-2</v>
      </c>
    </row>
    <row r="25" spans="2:81" x14ac:dyDescent="0.3">
      <c r="B25" s="18" t="s">
        <v>114</v>
      </c>
      <c r="C25" s="17">
        <v>1.82809775734438E-2</v>
      </c>
      <c r="D25" s="17">
        <v>1.8024455821498499E-2</v>
      </c>
      <c r="E25" s="17">
        <v>1.8603553247080701E-2</v>
      </c>
      <c r="F25" s="17"/>
      <c r="G25" s="17">
        <v>1.38303598703131E-2</v>
      </c>
      <c r="H25" s="17">
        <v>1.0055832366896099E-2</v>
      </c>
      <c r="I25" s="17">
        <v>2.4289644951244398E-2</v>
      </c>
      <c r="J25" s="17">
        <v>1.7829288882317901E-2</v>
      </c>
      <c r="K25" s="17">
        <v>9.3645819705987197E-3</v>
      </c>
      <c r="L25" s="17">
        <v>2.9405406810747801E-2</v>
      </c>
      <c r="M25" s="17"/>
      <c r="N25" s="17">
        <v>1.41779172484655E-2</v>
      </c>
      <c r="O25" s="17">
        <v>1.6207636374874702E-2</v>
      </c>
      <c r="P25" s="17">
        <v>1.7685665998788801E-2</v>
      </c>
      <c r="Q25" s="17">
        <v>2.5537709508931701E-2</v>
      </c>
      <c r="R25" s="17"/>
      <c r="S25" s="17">
        <v>1.0551904665186801E-2</v>
      </c>
      <c r="T25" s="17">
        <v>1.5650840940135899E-2</v>
      </c>
      <c r="U25" s="17">
        <v>5.1700919275310897E-2</v>
      </c>
      <c r="V25" s="17">
        <v>1.07997494605938E-2</v>
      </c>
      <c r="W25" s="17">
        <v>3.73031629591268E-2</v>
      </c>
      <c r="X25" s="17">
        <v>2.2982032489975199E-2</v>
      </c>
      <c r="Y25" s="17">
        <v>1.7223815435594599E-2</v>
      </c>
      <c r="Z25" s="17">
        <v>2.4649601052584898E-2</v>
      </c>
      <c r="AA25" s="17">
        <v>8.4473029109824998E-3</v>
      </c>
      <c r="AB25" s="17">
        <v>1.8703700579083701E-2</v>
      </c>
      <c r="AC25" s="17">
        <v>0</v>
      </c>
      <c r="AD25" s="17">
        <v>0</v>
      </c>
      <c r="AE25" s="17"/>
      <c r="AF25" s="17">
        <v>0</v>
      </c>
      <c r="AG25" s="17">
        <v>1.2235854805783399E-2</v>
      </c>
      <c r="AH25" s="17">
        <v>3.0246902210189001E-2</v>
      </c>
      <c r="AI25" s="17">
        <v>1.8102142554230399E-2</v>
      </c>
      <c r="AJ25" s="17">
        <v>4.9495484804691504E-3</v>
      </c>
      <c r="AK25" s="17">
        <v>2.7060679607684001E-2</v>
      </c>
      <c r="AL25" s="17">
        <v>4.3803849793570002E-3</v>
      </c>
      <c r="AM25" s="17">
        <v>1.08975468659954E-2</v>
      </c>
      <c r="AN25" s="17">
        <v>2.1915456257219801E-2</v>
      </c>
      <c r="AO25" s="17">
        <v>2.02043051167855E-2</v>
      </c>
      <c r="AP25" s="17">
        <v>2.8062473223797499E-2</v>
      </c>
      <c r="AQ25" s="17">
        <v>2.4133255251332E-2</v>
      </c>
      <c r="AR25" s="17">
        <v>9.8098867961617601E-3</v>
      </c>
      <c r="AS25" s="17">
        <v>0</v>
      </c>
      <c r="AT25" s="17">
        <v>3.51812287371829E-2</v>
      </c>
      <c r="AU25" s="17">
        <v>1.11046654832635E-2</v>
      </c>
      <c r="AV25" s="17"/>
      <c r="AW25" s="17">
        <v>1.7095936119663899E-2</v>
      </c>
      <c r="AX25" s="17">
        <v>2.0136541730359499E-2</v>
      </c>
      <c r="AY25" s="17"/>
      <c r="AZ25" s="17">
        <v>1.7329157265334499E-2</v>
      </c>
      <c r="BA25" s="17">
        <v>1.8492967631386002E-2</v>
      </c>
      <c r="BB25" s="17"/>
      <c r="BC25" s="17">
        <v>1.44926666036332E-2</v>
      </c>
      <c r="BD25" s="17">
        <v>2.0317962669059501E-2</v>
      </c>
      <c r="BE25" s="17"/>
      <c r="BF25" s="17">
        <v>6.9797173419907299E-3</v>
      </c>
      <c r="BG25" s="17">
        <v>1.9189120690050101E-2</v>
      </c>
      <c r="BH25" s="17"/>
      <c r="BI25" s="17">
        <v>2.2539187044246699E-2</v>
      </c>
      <c r="BJ25" s="17">
        <v>1.21111325949942E-2</v>
      </c>
      <c r="BK25" s="17">
        <v>1.7747460430498199E-2</v>
      </c>
      <c r="BL25" s="17">
        <v>7.8764676588393596E-3</v>
      </c>
      <c r="BM25" s="17">
        <v>9.6289348315563295E-3</v>
      </c>
      <c r="BN25" s="17"/>
      <c r="BO25" s="17">
        <v>9.7457675522880007E-3</v>
      </c>
      <c r="BP25" s="17">
        <v>2.4554192132242299E-2</v>
      </c>
      <c r="BQ25" s="17">
        <v>1.18783836582264E-2</v>
      </c>
      <c r="BR25" s="17">
        <v>1.50467640562876E-2</v>
      </c>
      <c r="BS25" s="17">
        <v>1.53441179991696E-2</v>
      </c>
      <c r="BT25" s="17">
        <v>1.1630079465271699E-2</v>
      </c>
      <c r="BU25" s="17"/>
      <c r="BV25" s="17">
        <v>1.1214808075071799E-2</v>
      </c>
      <c r="BW25" s="17">
        <v>1.3773572118536999E-2</v>
      </c>
      <c r="BX25" s="17"/>
      <c r="BY25" s="17">
        <v>1.4579126720988499E-2</v>
      </c>
      <c r="BZ25" s="17"/>
      <c r="CA25" s="17">
        <v>1.8600391873094299E-2</v>
      </c>
      <c r="CB25" s="17"/>
      <c r="CC25" s="17">
        <v>1.12180551906923E-2</v>
      </c>
    </row>
    <row r="26" spans="2:81" x14ac:dyDescent="0.3">
      <c r="B26" s="18" t="s">
        <v>115</v>
      </c>
      <c r="C26" s="19">
        <v>2.1510633917170102E-2</v>
      </c>
      <c r="D26" s="19">
        <v>1.51679422255176E-2</v>
      </c>
      <c r="E26" s="19">
        <v>2.7788575847901901E-2</v>
      </c>
      <c r="F26" s="19"/>
      <c r="G26" s="19">
        <v>2.3113188134435698E-2</v>
      </c>
      <c r="H26" s="19">
        <v>2.4423487587731999E-2</v>
      </c>
      <c r="I26" s="19">
        <v>2.0077425029353901E-2</v>
      </c>
      <c r="J26" s="19">
        <v>2.65849898009092E-2</v>
      </c>
      <c r="K26" s="19">
        <v>1.76049548331331E-2</v>
      </c>
      <c r="L26" s="19">
        <v>1.7740840448144599E-2</v>
      </c>
      <c r="M26" s="19"/>
      <c r="N26" s="19">
        <v>2.2327046026047601E-2</v>
      </c>
      <c r="O26" s="19">
        <v>1.83620010257881E-2</v>
      </c>
      <c r="P26" s="19">
        <v>2.8671742034977299E-2</v>
      </c>
      <c r="Q26" s="19">
        <v>1.77716174402563E-2</v>
      </c>
      <c r="R26" s="19"/>
      <c r="S26" s="19">
        <v>1.0499878925828999E-2</v>
      </c>
      <c r="T26" s="19">
        <v>1.54101261071491E-2</v>
      </c>
      <c r="U26" s="19">
        <v>1.22183646911626E-2</v>
      </c>
      <c r="V26" s="19">
        <v>3.73511903716751E-2</v>
      </c>
      <c r="W26" s="19">
        <v>1.41302979230267E-2</v>
      </c>
      <c r="X26" s="19">
        <v>5.79475453554388E-2</v>
      </c>
      <c r="Y26" s="19">
        <v>0</v>
      </c>
      <c r="Z26" s="19">
        <v>2.9624968066063202E-2</v>
      </c>
      <c r="AA26" s="19">
        <v>3.5740263678975398E-2</v>
      </c>
      <c r="AB26" s="19">
        <v>1.51530699510685E-2</v>
      </c>
      <c r="AC26" s="19">
        <v>9.3235310157724297E-3</v>
      </c>
      <c r="AD26" s="19">
        <v>1.8042281817798898E-2</v>
      </c>
      <c r="AE26" s="19"/>
      <c r="AF26" s="19">
        <v>0</v>
      </c>
      <c r="AG26" s="19">
        <v>2.2190522155475598E-2</v>
      </c>
      <c r="AH26" s="19">
        <v>3.3161486685672197E-2</v>
      </c>
      <c r="AI26" s="19">
        <v>0</v>
      </c>
      <c r="AJ26" s="19">
        <v>2.7954855107308E-2</v>
      </c>
      <c r="AK26" s="19">
        <v>1.28907811897499E-2</v>
      </c>
      <c r="AL26" s="19">
        <v>2.74490375729558E-2</v>
      </c>
      <c r="AM26" s="19">
        <v>1.4695507652554601E-2</v>
      </c>
      <c r="AN26" s="19">
        <v>2.6889757489847298E-2</v>
      </c>
      <c r="AO26" s="19">
        <v>1.0695386960915499E-2</v>
      </c>
      <c r="AP26" s="19">
        <v>2.0387161792519599E-2</v>
      </c>
      <c r="AQ26" s="19">
        <v>0</v>
      </c>
      <c r="AR26" s="19">
        <v>0</v>
      </c>
      <c r="AS26" s="19">
        <v>0</v>
      </c>
      <c r="AT26" s="19">
        <v>6.9939257328785101E-2</v>
      </c>
      <c r="AU26" s="19">
        <v>0</v>
      </c>
      <c r="AV26" s="19"/>
      <c r="AW26" s="19">
        <v>1.8789700756893599E-2</v>
      </c>
      <c r="AX26" s="19">
        <v>2.4466788344036601E-2</v>
      </c>
      <c r="AY26" s="19"/>
      <c r="AZ26" s="19">
        <v>2.52736955223587E-2</v>
      </c>
      <c r="BA26" s="19">
        <v>2.0672522310464899E-2</v>
      </c>
      <c r="BB26" s="19"/>
      <c r="BC26" s="19">
        <v>1.6729038349827401E-2</v>
      </c>
      <c r="BD26" s="19">
        <v>2.52022934404941E-2</v>
      </c>
      <c r="BE26" s="19"/>
      <c r="BF26" s="19">
        <v>2.2740083734132999E-2</v>
      </c>
      <c r="BG26" s="19">
        <v>2.1411838175312899E-2</v>
      </c>
      <c r="BH26" s="19"/>
      <c r="BI26" s="19">
        <v>1.27802042653476E-2</v>
      </c>
      <c r="BJ26" s="19">
        <v>1.5917113693853201E-2</v>
      </c>
      <c r="BK26" s="19">
        <v>1.0640957407936601E-2</v>
      </c>
      <c r="BL26" s="19">
        <v>2.3234640891953099E-2</v>
      </c>
      <c r="BM26" s="19">
        <v>2.93690552961163E-2</v>
      </c>
      <c r="BN26" s="19"/>
      <c r="BO26" s="19">
        <v>1.23745113322622E-2</v>
      </c>
      <c r="BP26" s="19">
        <v>1.92755214380778E-2</v>
      </c>
      <c r="BQ26" s="19">
        <v>5.2090057395044404E-3</v>
      </c>
      <c r="BR26" s="19">
        <v>1.8096015568211599E-2</v>
      </c>
      <c r="BS26" s="19">
        <v>2.29590527263791E-2</v>
      </c>
      <c r="BT26" s="19">
        <v>5.5513512399978697E-2</v>
      </c>
      <c r="BU26" s="19"/>
      <c r="BV26" s="19">
        <v>1.4239798853148401E-2</v>
      </c>
      <c r="BW26" s="19">
        <v>1.90280790000949E-2</v>
      </c>
      <c r="BX26" s="19"/>
      <c r="BY26" s="19">
        <v>0</v>
      </c>
      <c r="BZ26" s="19"/>
      <c r="CA26" s="19">
        <v>1.0223947129679001E-2</v>
      </c>
      <c r="CB26" s="19"/>
      <c r="CC26" s="19">
        <v>6.0916242379645104E-3</v>
      </c>
    </row>
    <row r="27" spans="2:81" x14ac:dyDescent="0.3">
      <c r="B27" s="16"/>
    </row>
    <row r="28" spans="2:81" x14ac:dyDescent="0.3">
      <c r="B28" t="s">
        <v>95</v>
      </c>
    </row>
    <row r="29" spans="2:81" x14ac:dyDescent="0.3">
      <c r="B29" t="s">
        <v>96</v>
      </c>
    </row>
    <row r="31" spans="2:81" x14ac:dyDescent="0.3">
      <c r="B31"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L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156</v>
      </c>
      <c r="E2" s="26"/>
      <c r="F2" s="26"/>
      <c r="G2" s="26"/>
      <c r="H2" s="26"/>
      <c r="I2" s="26"/>
      <c r="J2" s="26"/>
      <c r="K2" s="26"/>
      <c r="L2" s="26"/>
    </row>
    <row r="6" spans="2:12" ht="49.95" customHeight="1" x14ac:dyDescent="0.3">
      <c r="B6" s="20" t="s">
        <v>15</v>
      </c>
      <c r="C6" s="20" t="s">
        <v>143</v>
      </c>
      <c r="D6" s="20" t="s">
        <v>144</v>
      </c>
      <c r="E6" s="20" t="s">
        <v>145</v>
      </c>
      <c r="F6" s="20" t="s">
        <v>146</v>
      </c>
      <c r="G6" s="20" t="s">
        <v>147</v>
      </c>
      <c r="H6" s="20" t="s">
        <v>148</v>
      </c>
      <c r="I6" s="20" t="s">
        <v>149</v>
      </c>
      <c r="J6" s="20" t="s">
        <v>150</v>
      </c>
      <c r="K6" s="20" t="s">
        <v>151</v>
      </c>
    </row>
    <row r="7" spans="2:12" ht="28.8" x14ac:dyDescent="0.3">
      <c r="B7" s="18" t="s">
        <v>152</v>
      </c>
      <c r="C7" s="17">
        <v>0.33914175921240602</v>
      </c>
      <c r="D7" s="17">
        <v>0.31424656913966897</v>
      </c>
      <c r="E7" s="17">
        <v>0.69616808047062795</v>
      </c>
      <c r="F7" s="17">
        <v>0.304764166888913</v>
      </c>
      <c r="G7" s="17">
        <v>0.22645608935610301</v>
      </c>
      <c r="H7" s="17">
        <v>0</v>
      </c>
      <c r="I7" s="17">
        <v>7.3992112858940307E-2</v>
      </c>
      <c r="J7" s="17">
        <v>0.21514255453328099</v>
      </c>
      <c r="K7" s="17">
        <v>0.36511949316813802</v>
      </c>
    </row>
    <row r="8" spans="2:12" ht="28.8" x14ac:dyDescent="0.3">
      <c r="B8" s="18" t="s">
        <v>153</v>
      </c>
      <c r="C8" s="17">
        <v>0.374949781839789</v>
      </c>
      <c r="D8" s="17">
        <v>0.34965821196368102</v>
      </c>
      <c r="E8" s="17">
        <v>0.237670875335312</v>
      </c>
      <c r="F8" s="17">
        <v>0.33849611962138698</v>
      </c>
      <c r="G8" s="17">
        <v>0.29908877109602899</v>
      </c>
      <c r="H8" s="17">
        <v>0</v>
      </c>
      <c r="I8" s="17">
        <v>0.159203339969376</v>
      </c>
      <c r="J8" s="17">
        <v>0.29948648089366298</v>
      </c>
      <c r="K8" s="17">
        <v>0.41006222929989</v>
      </c>
    </row>
    <row r="9" spans="2:12" ht="28.8" x14ac:dyDescent="0.3">
      <c r="B9" s="18" t="s">
        <v>154</v>
      </c>
      <c r="C9" s="17">
        <v>0.185957110516137</v>
      </c>
      <c r="D9" s="17">
        <v>0.216408699866381</v>
      </c>
      <c r="E9" s="17">
        <v>4.7329403786241502E-2</v>
      </c>
      <c r="F9" s="17">
        <v>0.212009704165248</v>
      </c>
      <c r="G9" s="17">
        <v>0.22090164365425599</v>
      </c>
      <c r="H9" s="17">
        <v>0</v>
      </c>
      <c r="I9" s="17">
        <v>0.210332941992878</v>
      </c>
      <c r="J9" s="17">
        <v>0.17534539259652099</v>
      </c>
      <c r="K9" s="17">
        <v>0.17965467312278899</v>
      </c>
    </row>
    <row r="10" spans="2:12" x14ac:dyDescent="0.3">
      <c r="B10" s="18" t="s">
        <v>155</v>
      </c>
      <c r="C10" s="17">
        <v>5.1526024389685399E-2</v>
      </c>
      <c r="D10" s="17">
        <v>6.7893378520693701E-2</v>
      </c>
      <c r="E10" s="17">
        <v>1.01701613431839E-2</v>
      </c>
      <c r="F10" s="17">
        <v>8.2501123195973899E-2</v>
      </c>
      <c r="G10" s="17">
        <v>0.155814227111116</v>
      </c>
      <c r="H10" s="17">
        <v>1</v>
      </c>
      <c r="I10" s="17">
        <v>0.41882225057288203</v>
      </c>
      <c r="J10" s="17">
        <v>0.18121512422252201</v>
      </c>
      <c r="K10" s="17">
        <v>2.4037140161319401E-2</v>
      </c>
    </row>
    <row r="11" spans="2:12" x14ac:dyDescent="0.3">
      <c r="B11" s="18" t="s">
        <v>92</v>
      </c>
      <c r="C11" s="17">
        <v>4.8425324041982201E-2</v>
      </c>
      <c r="D11" s="17">
        <v>5.17931405095758E-2</v>
      </c>
      <c r="E11" s="17">
        <v>8.6614790646345405E-3</v>
      </c>
      <c r="F11" s="17">
        <v>6.2228886128478697E-2</v>
      </c>
      <c r="G11" s="17">
        <v>9.77392687824961E-2</v>
      </c>
      <c r="H11" s="17">
        <v>0</v>
      </c>
      <c r="I11" s="17">
        <v>0.13764935460592301</v>
      </c>
      <c r="J11" s="17">
        <v>0.12881044775401401</v>
      </c>
      <c r="K11" s="17">
        <v>2.1126464247863599E-2</v>
      </c>
    </row>
    <row r="12" spans="2:12" x14ac:dyDescent="0.3">
      <c r="B12" s="16"/>
      <c r="C12" s="16"/>
      <c r="D12" s="16"/>
      <c r="E12" s="16"/>
      <c r="F12" s="16"/>
      <c r="G12" s="16"/>
      <c r="H12" s="16"/>
      <c r="I12" s="16"/>
      <c r="J12" s="16"/>
      <c r="K12" s="16"/>
    </row>
    <row r="13" spans="2:12" x14ac:dyDescent="0.3">
      <c r="B13" t="s">
        <v>95</v>
      </c>
    </row>
    <row r="14" spans="2:12" x14ac:dyDescent="0.3">
      <c r="B14" t="s">
        <v>96</v>
      </c>
    </row>
    <row r="18" spans="2:2" x14ac:dyDescent="0.3">
      <c r="B18"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0.33914175921240602</v>
      </c>
      <c r="D9" s="17">
        <v>0.33433338110480199</v>
      </c>
      <c r="E9" s="17">
        <v>0.34123016948907198</v>
      </c>
      <c r="F9" s="17"/>
      <c r="G9" s="17">
        <v>0.42494628528661399</v>
      </c>
      <c r="H9" s="17">
        <v>0.37558502556513501</v>
      </c>
      <c r="I9" s="17">
        <v>0.31929908485081898</v>
      </c>
      <c r="J9" s="17">
        <v>0.35815980115580798</v>
      </c>
      <c r="K9" s="17">
        <v>0.29913424785852</v>
      </c>
      <c r="L9" s="17">
        <v>0.27972282593880898</v>
      </c>
      <c r="M9" s="17"/>
      <c r="N9" s="17">
        <v>0.30746276770778902</v>
      </c>
      <c r="O9" s="17">
        <v>0.32757954152326602</v>
      </c>
      <c r="P9" s="17">
        <v>0.35491102208684799</v>
      </c>
      <c r="Q9" s="17">
        <v>0.37214063586457802</v>
      </c>
      <c r="R9" s="17"/>
      <c r="S9" s="17">
        <v>0.354759390461584</v>
      </c>
      <c r="T9" s="17">
        <v>0.29878617644300998</v>
      </c>
      <c r="U9" s="17">
        <v>0.30926634431692401</v>
      </c>
      <c r="V9" s="17">
        <v>0.31826642867417698</v>
      </c>
      <c r="W9" s="17">
        <v>0.29894707615592497</v>
      </c>
      <c r="X9" s="17">
        <v>0.33478693272140803</v>
      </c>
      <c r="Y9" s="17">
        <v>0.30869953728641802</v>
      </c>
      <c r="Z9" s="17">
        <v>0.35383631208059702</v>
      </c>
      <c r="AA9" s="17">
        <v>0.32798280178289602</v>
      </c>
      <c r="AB9" s="17">
        <v>0.458023777425553</v>
      </c>
      <c r="AC9" s="17">
        <v>0.36407090450032897</v>
      </c>
      <c r="AD9" s="17">
        <v>0.39463725868074001</v>
      </c>
      <c r="AE9" s="17"/>
      <c r="AF9" s="17">
        <v>0.48552839222847699</v>
      </c>
      <c r="AG9" s="17">
        <v>0.42998032557763599</v>
      </c>
      <c r="AH9" s="17">
        <v>0.43296323812103599</v>
      </c>
      <c r="AI9" s="17">
        <v>0.333006499854065</v>
      </c>
      <c r="AJ9" s="17">
        <v>0.37602906124230401</v>
      </c>
      <c r="AK9" s="17">
        <v>0.31736331389447098</v>
      </c>
      <c r="AL9" s="17">
        <v>0.406727128950582</v>
      </c>
      <c r="AM9" s="17">
        <v>0.30608813473469898</v>
      </c>
      <c r="AN9" s="17">
        <v>0.17916017349569899</v>
      </c>
      <c r="AO9" s="17">
        <v>0.33829188996758602</v>
      </c>
      <c r="AP9" s="17">
        <v>0.37336702724765902</v>
      </c>
      <c r="AQ9" s="17">
        <v>0.26835559132202702</v>
      </c>
      <c r="AR9" s="17">
        <v>0.34643968443871798</v>
      </c>
      <c r="AS9" s="17">
        <v>0.32657287729749701</v>
      </c>
      <c r="AT9" s="17">
        <v>0.22875220341222299</v>
      </c>
      <c r="AU9" s="17">
        <v>0.37787415470546598</v>
      </c>
      <c r="AV9" s="17"/>
      <c r="AW9" s="17">
        <v>0.35138660851116399</v>
      </c>
      <c r="AX9" s="17">
        <v>0.31865363708917099</v>
      </c>
      <c r="AY9" s="17"/>
      <c r="AZ9" s="17">
        <v>0.38990045894097403</v>
      </c>
      <c r="BA9" s="17">
        <v>0.32783674753650999</v>
      </c>
      <c r="BB9" s="17"/>
      <c r="BC9" s="17">
        <v>0.39070113445917298</v>
      </c>
      <c r="BD9" s="17">
        <v>0.30255444673165199</v>
      </c>
      <c r="BE9" s="17"/>
      <c r="BF9" s="17">
        <v>0.39927923734605802</v>
      </c>
      <c r="BG9" s="17">
        <v>0.334309250651534</v>
      </c>
      <c r="BH9" s="17"/>
      <c r="BI9" s="17">
        <v>0.254976466672586</v>
      </c>
      <c r="BJ9" s="17">
        <v>0.376318306574846</v>
      </c>
      <c r="BK9" s="17">
        <v>0.32774597557398399</v>
      </c>
      <c r="BL9" s="17">
        <v>0.29319500260577402</v>
      </c>
      <c r="BM9" s="17">
        <v>0.39318235014323499</v>
      </c>
      <c r="BN9" s="17"/>
      <c r="BO9" s="17">
        <v>0.36192308386659</v>
      </c>
      <c r="BP9" s="17">
        <v>0.240827159338354</v>
      </c>
      <c r="BQ9" s="17">
        <v>0.33668906189777897</v>
      </c>
      <c r="BR9" s="17">
        <v>0.33206026643068898</v>
      </c>
      <c r="BS9" s="17">
        <v>0.44534404371713099</v>
      </c>
      <c r="BT9" s="17">
        <v>0.33801313457801002</v>
      </c>
      <c r="BU9" s="17"/>
      <c r="BV9" s="17">
        <v>0.36594691210897301</v>
      </c>
      <c r="BW9" s="17">
        <v>0.39555443778747001</v>
      </c>
      <c r="BX9" s="17"/>
      <c r="BY9" s="17">
        <v>0.36993914200418299</v>
      </c>
      <c r="BZ9" s="17"/>
      <c r="CA9" s="17">
        <v>0.38243938063879901</v>
      </c>
      <c r="CB9" s="17"/>
      <c r="CC9" s="17">
        <v>0.35684083227476698</v>
      </c>
    </row>
    <row r="10" spans="2:81" ht="28.8" x14ac:dyDescent="0.3">
      <c r="B10" s="18" t="s">
        <v>153</v>
      </c>
      <c r="C10" s="17">
        <v>0.374949781839789</v>
      </c>
      <c r="D10" s="17">
        <v>0.36836067943177803</v>
      </c>
      <c r="E10" s="17">
        <v>0.38286236042909599</v>
      </c>
      <c r="F10" s="17"/>
      <c r="G10" s="17">
        <v>0.35680277189098197</v>
      </c>
      <c r="H10" s="17">
        <v>0.35602443490479102</v>
      </c>
      <c r="I10" s="17">
        <v>0.42876245211256198</v>
      </c>
      <c r="J10" s="17">
        <v>0.388291731159842</v>
      </c>
      <c r="K10" s="17">
        <v>0.343265490459494</v>
      </c>
      <c r="L10" s="17">
        <v>0.36925909420436998</v>
      </c>
      <c r="M10" s="17"/>
      <c r="N10" s="17">
        <v>0.393379586159397</v>
      </c>
      <c r="O10" s="17">
        <v>0.37733688164253198</v>
      </c>
      <c r="P10" s="17">
        <v>0.393502037171718</v>
      </c>
      <c r="Q10" s="17">
        <v>0.33507331403616297</v>
      </c>
      <c r="R10" s="17"/>
      <c r="S10" s="17">
        <v>0.39609756095088899</v>
      </c>
      <c r="T10" s="17">
        <v>0.36967529178188002</v>
      </c>
      <c r="U10" s="17">
        <v>0.36933513384010302</v>
      </c>
      <c r="V10" s="17">
        <v>0.33359255163790202</v>
      </c>
      <c r="W10" s="17">
        <v>0.42798000145529203</v>
      </c>
      <c r="X10" s="17">
        <v>0.35488476196799501</v>
      </c>
      <c r="Y10" s="17">
        <v>0.39155053262292699</v>
      </c>
      <c r="Z10" s="17">
        <v>0.31848575590813599</v>
      </c>
      <c r="AA10" s="17">
        <v>0.44242129176609801</v>
      </c>
      <c r="AB10" s="17">
        <v>0.34705346967878797</v>
      </c>
      <c r="AC10" s="17">
        <v>0.34291995823860399</v>
      </c>
      <c r="AD10" s="17">
        <v>0.295231165364155</v>
      </c>
      <c r="AE10" s="17"/>
      <c r="AF10" s="17">
        <v>0.21593385629966599</v>
      </c>
      <c r="AG10" s="17">
        <v>0.32567223377367499</v>
      </c>
      <c r="AH10" s="17">
        <v>0.29398539522457401</v>
      </c>
      <c r="AI10" s="17">
        <v>0.37079069236385298</v>
      </c>
      <c r="AJ10" s="17">
        <v>0.31889556306801498</v>
      </c>
      <c r="AK10" s="17">
        <v>0.40088038081806598</v>
      </c>
      <c r="AL10" s="17">
        <v>0.33587692685242798</v>
      </c>
      <c r="AM10" s="17">
        <v>0.36904643249777203</v>
      </c>
      <c r="AN10" s="17">
        <v>0.50146999303382001</v>
      </c>
      <c r="AO10" s="17">
        <v>0.39223072519505697</v>
      </c>
      <c r="AP10" s="17">
        <v>0.36253746083640398</v>
      </c>
      <c r="AQ10" s="17">
        <v>0.44118484594016599</v>
      </c>
      <c r="AR10" s="17">
        <v>0.34187181078491802</v>
      </c>
      <c r="AS10" s="17">
        <v>0.44731313522078497</v>
      </c>
      <c r="AT10" s="17">
        <v>0.51855859733035503</v>
      </c>
      <c r="AU10" s="17">
        <v>0.385836845872985</v>
      </c>
      <c r="AV10" s="17"/>
      <c r="AW10" s="17">
        <v>0.38781940074194599</v>
      </c>
      <c r="AX10" s="17">
        <v>0.35896716120843197</v>
      </c>
      <c r="AY10" s="17"/>
      <c r="AZ10" s="17">
        <v>0.38419785681987201</v>
      </c>
      <c r="BA10" s="17">
        <v>0.37289004437235002</v>
      </c>
      <c r="BB10" s="17"/>
      <c r="BC10" s="17">
        <v>0.38777205878195797</v>
      </c>
      <c r="BD10" s="17">
        <v>0.36667765465597102</v>
      </c>
      <c r="BE10" s="17"/>
      <c r="BF10" s="17">
        <v>0.37487677806699499</v>
      </c>
      <c r="BG10" s="17">
        <v>0.37495564825401101</v>
      </c>
      <c r="BH10" s="17"/>
      <c r="BI10" s="17">
        <v>0.34962791317643999</v>
      </c>
      <c r="BJ10" s="17">
        <v>0.42344466677613302</v>
      </c>
      <c r="BK10" s="17">
        <v>0.414995374299647</v>
      </c>
      <c r="BL10" s="17">
        <v>0.31746739852689199</v>
      </c>
      <c r="BM10" s="17">
        <v>0.42579873144594199</v>
      </c>
      <c r="BN10" s="17"/>
      <c r="BO10" s="17">
        <v>0.43544169207889</v>
      </c>
      <c r="BP10" s="17">
        <v>0.36596306022916297</v>
      </c>
      <c r="BQ10" s="17">
        <v>0.40492196392832303</v>
      </c>
      <c r="BR10" s="17">
        <v>0.31753929970622902</v>
      </c>
      <c r="BS10" s="17">
        <v>0.379067156854968</v>
      </c>
      <c r="BT10" s="17">
        <v>0.40206984705385301</v>
      </c>
      <c r="BU10" s="17"/>
      <c r="BV10" s="17">
        <v>0.43588432902503099</v>
      </c>
      <c r="BW10" s="17">
        <v>0.40037245830427098</v>
      </c>
      <c r="BX10" s="17"/>
      <c r="BY10" s="17">
        <v>0.40972217755618701</v>
      </c>
      <c r="BZ10" s="17"/>
      <c r="CA10" s="17">
        <v>0.42744547788520298</v>
      </c>
      <c r="CB10" s="17"/>
      <c r="CC10" s="17">
        <v>0.43301923180646201</v>
      </c>
    </row>
    <row r="11" spans="2:81" ht="28.8" x14ac:dyDescent="0.3">
      <c r="B11" s="18" t="s">
        <v>154</v>
      </c>
      <c r="C11" s="17">
        <v>0.185957110516137</v>
      </c>
      <c r="D11" s="17">
        <v>0.202888493293193</v>
      </c>
      <c r="E11" s="17">
        <v>0.170158507380062</v>
      </c>
      <c r="F11" s="17"/>
      <c r="G11" s="17">
        <v>0.14226239798804899</v>
      </c>
      <c r="H11" s="17">
        <v>0.15554954018698799</v>
      </c>
      <c r="I11" s="17">
        <v>0.15101955436147199</v>
      </c>
      <c r="J11" s="17">
        <v>0.16375371909386299</v>
      </c>
      <c r="K11" s="17">
        <v>0.23307659299717901</v>
      </c>
      <c r="L11" s="17">
        <v>0.254559769855147</v>
      </c>
      <c r="M11" s="17"/>
      <c r="N11" s="17">
        <v>0.23471595705621101</v>
      </c>
      <c r="O11" s="17">
        <v>0.191168510076656</v>
      </c>
      <c r="P11" s="17">
        <v>0.15594520690455199</v>
      </c>
      <c r="Q11" s="17">
        <v>0.15402038243396701</v>
      </c>
      <c r="R11" s="17"/>
      <c r="S11" s="17">
        <v>0.12571967002162701</v>
      </c>
      <c r="T11" s="17">
        <v>0.248351150564003</v>
      </c>
      <c r="U11" s="17">
        <v>0.216400048211041</v>
      </c>
      <c r="V11" s="17">
        <v>0.20360727488949501</v>
      </c>
      <c r="W11" s="17">
        <v>0.20636562225563701</v>
      </c>
      <c r="X11" s="17">
        <v>0.17878332234410399</v>
      </c>
      <c r="Y11" s="17">
        <v>0.20646965340428999</v>
      </c>
      <c r="Z11" s="17">
        <v>0.217454570477325</v>
      </c>
      <c r="AA11" s="17">
        <v>0.14354833114971499</v>
      </c>
      <c r="AB11" s="17">
        <v>0.12695431453917799</v>
      </c>
      <c r="AC11" s="17">
        <v>0.23579826549744301</v>
      </c>
      <c r="AD11" s="17">
        <v>0.18981393623589801</v>
      </c>
      <c r="AE11" s="17"/>
      <c r="AF11" s="17">
        <v>0.103767187117801</v>
      </c>
      <c r="AG11" s="17">
        <v>0.139852534788764</v>
      </c>
      <c r="AH11" s="17">
        <v>0.14096105004311299</v>
      </c>
      <c r="AI11" s="17">
        <v>0.15745026996560099</v>
      </c>
      <c r="AJ11" s="17">
        <v>0.238099254897776</v>
      </c>
      <c r="AK11" s="17">
        <v>0.175343662573131</v>
      </c>
      <c r="AL11" s="17">
        <v>0.17416688141002001</v>
      </c>
      <c r="AM11" s="17">
        <v>0.197925319719576</v>
      </c>
      <c r="AN11" s="17">
        <v>0.24646605525736501</v>
      </c>
      <c r="AO11" s="17">
        <v>0.22044326747550799</v>
      </c>
      <c r="AP11" s="17">
        <v>0.15682420380082601</v>
      </c>
      <c r="AQ11" s="17">
        <v>0.231583201300782</v>
      </c>
      <c r="AR11" s="17">
        <v>0.21707572541682399</v>
      </c>
      <c r="AS11" s="17">
        <v>0.14717510041844301</v>
      </c>
      <c r="AT11" s="17">
        <v>0.141086861543084</v>
      </c>
      <c r="AU11" s="17">
        <v>0.177003199570751</v>
      </c>
      <c r="AV11" s="17"/>
      <c r="AW11" s="17">
        <v>0.17182473986299501</v>
      </c>
      <c r="AX11" s="17">
        <v>0.20679248219165899</v>
      </c>
      <c r="AY11" s="17"/>
      <c r="AZ11" s="17">
        <v>0.144437612865041</v>
      </c>
      <c r="BA11" s="17">
        <v>0.195204360903421</v>
      </c>
      <c r="BB11" s="17"/>
      <c r="BC11" s="17">
        <v>0.142248283968576</v>
      </c>
      <c r="BD11" s="17">
        <v>0.216469050729997</v>
      </c>
      <c r="BE11" s="17"/>
      <c r="BF11" s="17">
        <v>0.15491951989027899</v>
      </c>
      <c r="BG11" s="17">
        <v>0.18845121946555099</v>
      </c>
      <c r="BH11" s="17"/>
      <c r="BI11" s="17">
        <v>0.26654713513467998</v>
      </c>
      <c r="BJ11" s="17">
        <v>0.14563501509321899</v>
      </c>
      <c r="BK11" s="17">
        <v>0.210836739523485</v>
      </c>
      <c r="BL11" s="17">
        <v>0.256282583907466</v>
      </c>
      <c r="BM11" s="17">
        <v>9.6360510557304394E-2</v>
      </c>
      <c r="BN11" s="17"/>
      <c r="BO11" s="17">
        <v>0.15293602933924799</v>
      </c>
      <c r="BP11" s="17">
        <v>0.278429880107533</v>
      </c>
      <c r="BQ11" s="17">
        <v>0.180224292429187</v>
      </c>
      <c r="BR11" s="17">
        <v>0.22667381454886701</v>
      </c>
      <c r="BS11" s="17">
        <v>9.2059466352837696E-2</v>
      </c>
      <c r="BT11" s="17">
        <v>0.140578397121009</v>
      </c>
      <c r="BU11" s="17"/>
      <c r="BV11" s="17">
        <v>0.145396887380841</v>
      </c>
      <c r="BW11" s="17">
        <v>0.14607667758477</v>
      </c>
      <c r="BX11" s="17"/>
      <c r="BY11" s="17">
        <v>0.17285615575737401</v>
      </c>
      <c r="BZ11" s="17"/>
      <c r="CA11" s="17">
        <v>0.1415450272671</v>
      </c>
      <c r="CB11" s="17"/>
      <c r="CC11" s="17">
        <v>0.15347543420558299</v>
      </c>
    </row>
    <row r="12" spans="2:81" x14ac:dyDescent="0.3">
      <c r="B12" s="18" t="s">
        <v>155</v>
      </c>
      <c r="C12" s="17">
        <v>5.1526024389685399E-2</v>
      </c>
      <c r="D12" s="17">
        <v>5.8753171839174299E-2</v>
      </c>
      <c r="E12" s="17">
        <v>4.46725583365905E-2</v>
      </c>
      <c r="F12" s="17"/>
      <c r="G12" s="17">
        <v>4.5077714484927298E-2</v>
      </c>
      <c r="H12" s="17">
        <v>6.8989733192014693E-2</v>
      </c>
      <c r="I12" s="17">
        <v>5.0034641984386501E-2</v>
      </c>
      <c r="J12" s="17">
        <v>4.6726156839916502E-2</v>
      </c>
      <c r="K12" s="17">
        <v>7.2628548896783607E-2</v>
      </c>
      <c r="L12" s="17">
        <v>3.2602133542658902E-2</v>
      </c>
      <c r="M12" s="17"/>
      <c r="N12" s="17">
        <v>4.80489632185708E-2</v>
      </c>
      <c r="O12" s="17">
        <v>4.1466935712567703E-2</v>
      </c>
      <c r="P12" s="17">
        <v>5.1428669179097698E-2</v>
      </c>
      <c r="Q12" s="17">
        <v>6.6238425532655701E-2</v>
      </c>
      <c r="R12" s="17"/>
      <c r="S12" s="17">
        <v>6.8949095549546993E-2</v>
      </c>
      <c r="T12" s="17">
        <v>4.7086320245468397E-2</v>
      </c>
      <c r="U12" s="17">
        <v>4.6955485023117499E-2</v>
      </c>
      <c r="V12" s="17">
        <v>8.2053677036007994E-2</v>
      </c>
      <c r="W12" s="17">
        <v>3.4219779937522302E-2</v>
      </c>
      <c r="X12" s="17">
        <v>4.4233938739092302E-2</v>
      </c>
      <c r="Y12" s="17">
        <v>4.5948349054029898E-2</v>
      </c>
      <c r="Z12" s="17">
        <v>5.6559145853045903E-2</v>
      </c>
      <c r="AA12" s="17">
        <v>5.3625516306282303E-2</v>
      </c>
      <c r="AB12" s="17">
        <v>3.3180722926704299E-2</v>
      </c>
      <c r="AC12" s="17">
        <v>3.0564892446816701E-2</v>
      </c>
      <c r="AD12" s="17">
        <v>6.26001291874351E-2</v>
      </c>
      <c r="AE12" s="17"/>
      <c r="AF12" s="17">
        <v>0</v>
      </c>
      <c r="AG12" s="17">
        <v>7.4793156683260198E-2</v>
      </c>
      <c r="AH12" s="17">
        <v>7.3481377854258303E-2</v>
      </c>
      <c r="AI12" s="17">
        <v>8.1826418620052299E-2</v>
      </c>
      <c r="AJ12" s="17">
        <v>2.0898389481205901E-2</v>
      </c>
      <c r="AK12" s="17">
        <v>4.9749672692992498E-2</v>
      </c>
      <c r="AL12" s="17">
        <v>3.8266101940253198E-2</v>
      </c>
      <c r="AM12" s="17">
        <v>6.3465285327689802E-2</v>
      </c>
      <c r="AN12" s="17">
        <v>3.0674401024988699E-2</v>
      </c>
      <c r="AO12" s="17">
        <v>1.8094953646993799E-2</v>
      </c>
      <c r="AP12" s="17">
        <v>5.0733522352552497E-2</v>
      </c>
      <c r="AQ12" s="17">
        <v>4.3374733572445701E-2</v>
      </c>
      <c r="AR12" s="17">
        <v>7.6357623033025998E-2</v>
      </c>
      <c r="AS12" s="17">
        <v>3.7278082726167297E-2</v>
      </c>
      <c r="AT12" s="17">
        <v>7.8210669999410995E-2</v>
      </c>
      <c r="AU12" s="17">
        <v>4.9067144987099701E-2</v>
      </c>
      <c r="AV12" s="17"/>
      <c r="AW12" s="17">
        <v>4.5857276008476403E-2</v>
      </c>
      <c r="AX12" s="17">
        <v>5.9085459356270298E-2</v>
      </c>
      <c r="AY12" s="17"/>
      <c r="AZ12" s="17">
        <v>3.8751049955682897E-2</v>
      </c>
      <c r="BA12" s="17">
        <v>5.43712752709722E-2</v>
      </c>
      <c r="BB12" s="17"/>
      <c r="BC12" s="17">
        <v>3.9622231931571002E-2</v>
      </c>
      <c r="BD12" s="17">
        <v>5.9766038901430098E-2</v>
      </c>
      <c r="BE12" s="17"/>
      <c r="BF12" s="17">
        <v>4.5019660466958197E-2</v>
      </c>
      <c r="BG12" s="17">
        <v>5.2048860736212101E-2</v>
      </c>
      <c r="BH12" s="17"/>
      <c r="BI12" s="17">
        <v>7.92154946089835E-2</v>
      </c>
      <c r="BJ12" s="17">
        <v>3.1865357623260197E-2</v>
      </c>
      <c r="BK12" s="17">
        <v>5.2787095778632203E-3</v>
      </c>
      <c r="BL12" s="17">
        <v>7.7244365657542197E-2</v>
      </c>
      <c r="BM12" s="17">
        <v>2.9258951470087498E-2</v>
      </c>
      <c r="BN12" s="17"/>
      <c r="BO12" s="17">
        <v>3.034556349604E-2</v>
      </c>
      <c r="BP12" s="17">
        <v>6.8988824216659805E-2</v>
      </c>
      <c r="BQ12" s="17">
        <v>3.7032260812201699E-2</v>
      </c>
      <c r="BR12" s="17">
        <v>8.1263171592311695E-2</v>
      </c>
      <c r="BS12" s="17">
        <v>4.6209427670247903E-2</v>
      </c>
      <c r="BT12" s="17">
        <v>2.1158421790379099E-2</v>
      </c>
      <c r="BU12" s="17"/>
      <c r="BV12" s="17">
        <v>3.4919740155109298E-2</v>
      </c>
      <c r="BW12" s="17">
        <v>2.6200304254638901E-2</v>
      </c>
      <c r="BX12" s="17"/>
      <c r="BY12" s="17">
        <v>3.4997946518798201E-2</v>
      </c>
      <c r="BZ12" s="17"/>
      <c r="CA12" s="17">
        <v>3.05299568170663E-2</v>
      </c>
      <c r="CB12" s="17"/>
      <c r="CC12" s="17">
        <v>3.40889342699352E-2</v>
      </c>
    </row>
    <row r="13" spans="2:81" x14ac:dyDescent="0.3">
      <c r="B13" s="18" t="s">
        <v>92</v>
      </c>
      <c r="C13" s="19">
        <v>4.8425324041982201E-2</v>
      </c>
      <c r="D13" s="19">
        <v>3.5664274331052501E-2</v>
      </c>
      <c r="E13" s="19">
        <v>6.1076404365179901E-2</v>
      </c>
      <c r="F13" s="19"/>
      <c r="G13" s="19">
        <v>3.0910830349428101E-2</v>
      </c>
      <c r="H13" s="19">
        <v>4.38512661510711E-2</v>
      </c>
      <c r="I13" s="19">
        <v>5.0884266690759898E-2</v>
      </c>
      <c r="J13" s="19">
        <v>4.30685917505702E-2</v>
      </c>
      <c r="K13" s="19">
        <v>5.18951197880239E-2</v>
      </c>
      <c r="L13" s="19">
        <v>6.3856176459015104E-2</v>
      </c>
      <c r="M13" s="19"/>
      <c r="N13" s="19">
        <v>1.6392725858032201E-2</v>
      </c>
      <c r="O13" s="19">
        <v>6.2448131044977297E-2</v>
      </c>
      <c r="P13" s="19">
        <v>4.4213064657784698E-2</v>
      </c>
      <c r="Q13" s="19">
        <v>7.2527242132636296E-2</v>
      </c>
      <c r="R13" s="19"/>
      <c r="S13" s="19">
        <v>5.4474283016353903E-2</v>
      </c>
      <c r="T13" s="19">
        <v>3.6101060965638497E-2</v>
      </c>
      <c r="U13" s="19">
        <v>5.8042988608814697E-2</v>
      </c>
      <c r="V13" s="19">
        <v>6.2480067762417303E-2</v>
      </c>
      <c r="W13" s="19">
        <v>3.2487520195624398E-2</v>
      </c>
      <c r="X13" s="19">
        <v>8.7311044227401297E-2</v>
      </c>
      <c r="Y13" s="19">
        <v>4.7331927632335902E-2</v>
      </c>
      <c r="Z13" s="19">
        <v>5.3664215680896701E-2</v>
      </c>
      <c r="AA13" s="19">
        <v>3.2422058995008697E-2</v>
      </c>
      <c r="AB13" s="19">
        <v>3.47877154297778E-2</v>
      </c>
      <c r="AC13" s="19">
        <v>2.6645979316807799E-2</v>
      </c>
      <c r="AD13" s="19">
        <v>5.7717510531771599E-2</v>
      </c>
      <c r="AE13" s="19"/>
      <c r="AF13" s="19">
        <v>0.19477056435405701</v>
      </c>
      <c r="AG13" s="19">
        <v>2.9701749176664499E-2</v>
      </c>
      <c r="AH13" s="19">
        <v>5.8608938757018801E-2</v>
      </c>
      <c r="AI13" s="19">
        <v>5.6926119196427802E-2</v>
      </c>
      <c r="AJ13" s="19">
        <v>4.6077731310698901E-2</v>
      </c>
      <c r="AK13" s="19">
        <v>5.66629700213395E-2</v>
      </c>
      <c r="AL13" s="19">
        <v>4.4962960846715597E-2</v>
      </c>
      <c r="AM13" s="19">
        <v>6.3474827720262805E-2</v>
      </c>
      <c r="AN13" s="19">
        <v>4.2229377188127103E-2</v>
      </c>
      <c r="AO13" s="19">
        <v>3.0939163714855802E-2</v>
      </c>
      <c r="AP13" s="19">
        <v>5.6537785762558898E-2</v>
      </c>
      <c r="AQ13" s="19">
        <v>1.5501627864579899E-2</v>
      </c>
      <c r="AR13" s="19">
        <v>1.82551563265137E-2</v>
      </c>
      <c r="AS13" s="19">
        <v>4.1660804337107497E-2</v>
      </c>
      <c r="AT13" s="19">
        <v>3.33916677149265E-2</v>
      </c>
      <c r="AU13" s="19">
        <v>1.02186548636987E-2</v>
      </c>
      <c r="AV13" s="19"/>
      <c r="AW13" s="19">
        <v>4.3111974875418402E-2</v>
      </c>
      <c r="AX13" s="19">
        <v>5.6501260154467201E-2</v>
      </c>
      <c r="AY13" s="19"/>
      <c r="AZ13" s="19">
        <v>4.2713021418431002E-2</v>
      </c>
      <c r="BA13" s="19">
        <v>4.9697571916747098E-2</v>
      </c>
      <c r="BB13" s="19"/>
      <c r="BC13" s="19">
        <v>3.9656290858721702E-2</v>
      </c>
      <c r="BD13" s="19">
        <v>5.4532808980949699E-2</v>
      </c>
      <c r="BE13" s="19"/>
      <c r="BF13" s="19">
        <v>2.5904804229710199E-2</v>
      </c>
      <c r="BG13" s="19">
        <v>5.0235020892692002E-2</v>
      </c>
      <c r="BH13" s="19"/>
      <c r="BI13" s="19">
        <v>4.9632990407310701E-2</v>
      </c>
      <c r="BJ13" s="19">
        <v>2.2736653932541699E-2</v>
      </c>
      <c r="BK13" s="19">
        <v>4.1143201025020601E-2</v>
      </c>
      <c r="BL13" s="19">
        <v>5.5810649302325897E-2</v>
      </c>
      <c r="BM13" s="19">
        <v>5.5399456383431203E-2</v>
      </c>
      <c r="BN13" s="19"/>
      <c r="BO13" s="19">
        <v>1.9353631219232299E-2</v>
      </c>
      <c r="BP13" s="19">
        <v>4.5791076108290897E-2</v>
      </c>
      <c r="BQ13" s="19">
        <v>4.1132420932509302E-2</v>
      </c>
      <c r="BR13" s="19">
        <v>4.2463447721902997E-2</v>
      </c>
      <c r="BS13" s="19">
        <v>3.7319905404815598E-2</v>
      </c>
      <c r="BT13" s="19">
        <v>9.8180199456747996E-2</v>
      </c>
      <c r="BU13" s="19"/>
      <c r="BV13" s="19">
        <v>1.7852131330045099E-2</v>
      </c>
      <c r="BW13" s="19">
        <v>3.1796122068849103E-2</v>
      </c>
      <c r="BX13" s="19"/>
      <c r="BY13" s="19">
        <v>1.2484578163457201E-2</v>
      </c>
      <c r="BZ13" s="19"/>
      <c r="CA13" s="19">
        <v>1.8040157391830802E-2</v>
      </c>
      <c r="CB13" s="19"/>
      <c r="CC13" s="19">
        <v>2.2575567443253199E-2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0.31424656913966897</v>
      </c>
      <c r="D9" s="17">
        <v>0.29164205738407301</v>
      </c>
      <c r="E9" s="17">
        <v>0.33361320002478301</v>
      </c>
      <c r="F9" s="17"/>
      <c r="G9" s="17">
        <v>0.41317578759781098</v>
      </c>
      <c r="H9" s="17">
        <v>0.355282347650339</v>
      </c>
      <c r="I9" s="17">
        <v>0.31801529801952</v>
      </c>
      <c r="J9" s="17">
        <v>0.324618097259532</v>
      </c>
      <c r="K9" s="17">
        <v>0.25666856273972</v>
      </c>
      <c r="L9" s="17">
        <v>0.24197995347853199</v>
      </c>
      <c r="M9" s="17"/>
      <c r="N9" s="17">
        <v>0.27405378544939901</v>
      </c>
      <c r="O9" s="17">
        <v>0.30989652545600099</v>
      </c>
      <c r="P9" s="17">
        <v>0.32977272849088801</v>
      </c>
      <c r="Q9" s="17">
        <v>0.34895412220224198</v>
      </c>
      <c r="R9" s="17"/>
      <c r="S9" s="17">
        <v>0.33152000250133301</v>
      </c>
      <c r="T9" s="17">
        <v>0.27063113962519703</v>
      </c>
      <c r="U9" s="17">
        <v>0.255574022098503</v>
      </c>
      <c r="V9" s="17">
        <v>0.34616893600369902</v>
      </c>
      <c r="W9" s="17">
        <v>0.33229939235651101</v>
      </c>
      <c r="X9" s="17">
        <v>0.30606908994089499</v>
      </c>
      <c r="Y9" s="17">
        <v>0.30754272049180797</v>
      </c>
      <c r="Z9" s="17">
        <v>0.35619305192468598</v>
      </c>
      <c r="AA9" s="17">
        <v>0.26937267183265601</v>
      </c>
      <c r="AB9" s="17">
        <v>0.394889140088035</v>
      </c>
      <c r="AC9" s="17">
        <v>0.33609735845898098</v>
      </c>
      <c r="AD9" s="17">
        <v>0.314429116633544</v>
      </c>
      <c r="AE9" s="17"/>
      <c r="AF9" s="17">
        <v>0.58652826229208799</v>
      </c>
      <c r="AG9" s="17">
        <v>0.38842682680868201</v>
      </c>
      <c r="AH9" s="17">
        <v>0.41628956669891098</v>
      </c>
      <c r="AI9" s="17">
        <v>0.31403370685188903</v>
      </c>
      <c r="AJ9" s="17">
        <v>0.29905163864578099</v>
      </c>
      <c r="AK9" s="17">
        <v>0.333532664475226</v>
      </c>
      <c r="AL9" s="17">
        <v>0.36658508399885098</v>
      </c>
      <c r="AM9" s="17">
        <v>0.24743183216671399</v>
      </c>
      <c r="AN9" s="17">
        <v>0.17878828003595401</v>
      </c>
      <c r="AO9" s="17">
        <v>0.30392178134602699</v>
      </c>
      <c r="AP9" s="17">
        <v>0.389388801613679</v>
      </c>
      <c r="AQ9" s="17">
        <v>0.25171700376455403</v>
      </c>
      <c r="AR9" s="17">
        <v>0.35337518558873299</v>
      </c>
      <c r="AS9" s="17">
        <v>0.246411355288982</v>
      </c>
      <c r="AT9" s="17">
        <v>0.247657033393235</v>
      </c>
      <c r="AU9" s="17">
        <v>0.33334276728259998</v>
      </c>
      <c r="AV9" s="17"/>
      <c r="AW9" s="17">
        <v>0.32461495088915299</v>
      </c>
      <c r="AX9" s="17">
        <v>0.30009832041180801</v>
      </c>
      <c r="AY9" s="17"/>
      <c r="AZ9" s="17">
        <v>0.39088792715536202</v>
      </c>
      <c r="BA9" s="17">
        <v>0.29717695443603698</v>
      </c>
      <c r="BB9" s="17"/>
      <c r="BC9" s="17">
        <v>0.36977827509892203</v>
      </c>
      <c r="BD9" s="17">
        <v>0.272836451854163</v>
      </c>
      <c r="BE9" s="17"/>
      <c r="BF9" s="17">
        <v>0.37303030393153802</v>
      </c>
      <c r="BG9" s="17">
        <v>0.30952284426064403</v>
      </c>
      <c r="BH9" s="17"/>
      <c r="BI9" s="17">
        <v>0.21462528075870899</v>
      </c>
      <c r="BJ9" s="17">
        <v>0.36243764884667801</v>
      </c>
      <c r="BK9" s="17">
        <v>0.31898392036487899</v>
      </c>
      <c r="BL9" s="17">
        <v>0.24955527822134799</v>
      </c>
      <c r="BM9" s="17">
        <v>0.40358856743442101</v>
      </c>
      <c r="BN9" s="17"/>
      <c r="BO9" s="17">
        <v>0.33550979627847899</v>
      </c>
      <c r="BP9" s="17">
        <v>0.21993337240887301</v>
      </c>
      <c r="BQ9" s="17">
        <v>0.37366746199289802</v>
      </c>
      <c r="BR9" s="17">
        <v>0.29223865170399999</v>
      </c>
      <c r="BS9" s="17">
        <v>0.41217706539931198</v>
      </c>
      <c r="BT9" s="17">
        <v>0.340916705693808</v>
      </c>
      <c r="BU9" s="17"/>
      <c r="BV9" s="17">
        <v>0.32923749111823197</v>
      </c>
      <c r="BW9" s="17">
        <v>0.42401496060023502</v>
      </c>
      <c r="BX9" s="17"/>
      <c r="BY9" s="17">
        <v>0.35053193760776202</v>
      </c>
      <c r="BZ9" s="17"/>
      <c r="CA9" s="17">
        <v>0.394593249570664</v>
      </c>
      <c r="CB9" s="17"/>
      <c r="CC9" s="17">
        <v>0.34903649042450202</v>
      </c>
    </row>
    <row r="10" spans="2:81" ht="28.8" x14ac:dyDescent="0.3">
      <c r="B10" s="18" t="s">
        <v>153</v>
      </c>
      <c r="C10" s="17">
        <v>0.34965821196368102</v>
      </c>
      <c r="D10" s="17">
        <v>0.33664638677859998</v>
      </c>
      <c r="E10" s="17">
        <v>0.36374227840984402</v>
      </c>
      <c r="F10" s="17"/>
      <c r="G10" s="17">
        <v>0.312893931660709</v>
      </c>
      <c r="H10" s="17">
        <v>0.35783537100227197</v>
      </c>
      <c r="I10" s="17">
        <v>0.37620773912055899</v>
      </c>
      <c r="J10" s="17">
        <v>0.350212931563677</v>
      </c>
      <c r="K10" s="17">
        <v>0.35632468404019102</v>
      </c>
      <c r="L10" s="17">
        <v>0.34113105729992199</v>
      </c>
      <c r="M10" s="17"/>
      <c r="N10" s="17">
        <v>0.35648198706747197</v>
      </c>
      <c r="O10" s="17">
        <v>0.342922387894533</v>
      </c>
      <c r="P10" s="17">
        <v>0.38465742603166098</v>
      </c>
      <c r="Q10" s="17">
        <v>0.31712232365945198</v>
      </c>
      <c r="R10" s="17"/>
      <c r="S10" s="17">
        <v>0.33199248600387399</v>
      </c>
      <c r="T10" s="17">
        <v>0.32966580065658602</v>
      </c>
      <c r="U10" s="17">
        <v>0.39538054905078301</v>
      </c>
      <c r="V10" s="17">
        <v>0.28177799614125398</v>
      </c>
      <c r="W10" s="17">
        <v>0.37437114001749</v>
      </c>
      <c r="X10" s="17">
        <v>0.34634884622570999</v>
      </c>
      <c r="Y10" s="17">
        <v>0.38354094692796098</v>
      </c>
      <c r="Z10" s="17">
        <v>0.246847676198585</v>
      </c>
      <c r="AA10" s="17">
        <v>0.43815899420718202</v>
      </c>
      <c r="AB10" s="17">
        <v>0.35553884592705198</v>
      </c>
      <c r="AC10" s="17">
        <v>0.30673928478565099</v>
      </c>
      <c r="AD10" s="17">
        <v>0.32772323578322599</v>
      </c>
      <c r="AE10" s="17"/>
      <c r="AF10" s="17">
        <v>0.114933986236054</v>
      </c>
      <c r="AG10" s="17">
        <v>0.27297873738953599</v>
      </c>
      <c r="AH10" s="17">
        <v>0.28272346962891098</v>
      </c>
      <c r="AI10" s="17">
        <v>0.34411634282183901</v>
      </c>
      <c r="AJ10" s="17">
        <v>0.37279932355267498</v>
      </c>
      <c r="AK10" s="17">
        <v>0.34157066783908901</v>
      </c>
      <c r="AL10" s="17">
        <v>0.34399085024173898</v>
      </c>
      <c r="AM10" s="17">
        <v>0.37252881969594998</v>
      </c>
      <c r="AN10" s="17">
        <v>0.36716549464883103</v>
      </c>
      <c r="AO10" s="17">
        <v>0.36618091884207099</v>
      </c>
      <c r="AP10" s="17">
        <v>0.32233861046568202</v>
      </c>
      <c r="AQ10" s="17">
        <v>0.36601939739169898</v>
      </c>
      <c r="AR10" s="17">
        <v>0.31745958243419498</v>
      </c>
      <c r="AS10" s="17">
        <v>0.35822673572688402</v>
      </c>
      <c r="AT10" s="17">
        <v>0.45848729770225899</v>
      </c>
      <c r="AU10" s="17">
        <v>0.37056345829612097</v>
      </c>
      <c r="AV10" s="17"/>
      <c r="AW10" s="17">
        <v>0.35285946229252102</v>
      </c>
      <c r="AX10" s="17">
        <v>0.34375338427836999</v>
      </c>
      <c r="AY10" s="17"/>
      <c r="AZ10" s="17">
        <v>0.33979686502850798</v>
      </c>
      <c r="BA10" s="17">
        <v>0.35185453777262299</v>
      </c>
      <c r="BB10" s="17"/>
      <c r="BC10" s="17">
        <v>0.35152812478366302</v>
      </c>
      <c r="BD10" s="17">
        <v>0.349668492163068</v>
      </c>
      <c r="BE10" s="17"/>
      <c r="BF10" s="17">
        <v>0.35431019449345003</v>
      </c>
      <c r="BG10" s="17">
        <v>0.34928438941411899</v>
      </c>
      <c r="BH10" s="17"/>
      <c r="BI10" s="17">
        <v>0.30030758934067098</v>
      </c>
      <c r="BJ10" s="17">
        <v>0.40108526340811901</v>
      </c>
      <c r="BK10" s="17">
        <v>0.35143166480695998</v>
      </c>
      <c r="BL10" s="17">
        <v>0.31372152033488998</v>
      </c>
      <c r="BM10" s="17">
        <v>0.355463378991284</v>
      </c>
      <c r="BN10" s="17"/>
      <c r="BO10" s="17">
        <v>0.40983120314541799</v>
      </c>
      <c r="BP10" s="17">
        <v>0.32102281413116901</v>
      </c>
      <c r="BQ10" s="17">
        <v>0.32599825926337</v>
      </c>
      <c r="BR10" s="17">
        <v>0.29300172917449502</v>
      </c>
      <c r="BS10" s="17">
        <v>0.38915586696945897</v>
      </c>
      <c r="BT10" s="17">
        <v>0.362014498542021</v>
      </c>
      <c r="BU10" s="17"/>
      <c r="BV10" s="17">
        <v>0.41812954691886101</v>
      </c>
      <c r="BW10" s="17">
        <v>0.36947272807194897</v>
      </c>
      <c r="BX10" s="17"/>
      <c r="BY10" s="17">
        <v>0.38874169783270202</v>
      </c>
      <c r="BZ10" s="17"/>
      <c r="CA10" s="17">
        <v>0.399640042680938</v>
      </c>
      <c r="CB10" s="17"/>
      <c r="CC10" s="17">
        <v>0.401510126107125</v>
      </c>
    </row>
    <row r="11" spans="2:81" ht="28.8" x14ac:dyDescent="0.3">
      <c r="B11" s="18" t="s">
        <v>154</v>
      </c>
      <c r="C11" s="17">
        <v>0.216408699866381</v>
      </c>
      <c r="D11" s="17">
        <v>0.24314618897270099</v>
      </c>
      <c r="E11" s="17">
        <v>0.19115537450209999</v>
      </c>
      <c r="F11" s="17"/>
      <c r="G11" s="17">
        <v>0.15303913915172901</v>
      </c>
      <c r="H11" s="17">
        <v>0.17894864562471699</v>
      </c>
      <c r="I11" s="17">
        <v>0.190898856639798</v>
      </c>
      <c r="J11" s="17">
        <v>0.214088191372237</v>
      </c>
      <c r="K11" s="17">
        <v>0.24263607241972601</v>
      </c>
      <c r="L11" s="17">
        <v>0.29412477406103799</v>
      </c>
      <c r="M11" s="17"/>
      <c r="N11" s="17">
        <v>0.28192605696680201</v>
      </c>
      <c r="O11" s="17">
        <v>0.22716521805117701</v>
      </c>
      <c r="P11" s="17">
        <v>0.169867840735659</v>
      </c>
      <c r="Q11" s="17">
        <v>0.17540154147457199</v>
      </c>
      <c r="R11" s="17"/>
      <c r="S11" s="17">
        <v>0.19138535956686101</v>
      </c>
      <c r="T11" s="17">
        <v>0.27139711721135301</v>
      </c>
      <c r="U11" s="17">
        <v>0.18959808479704801</v>
      </c>
      <c r="V11" s="17">
        <v>0.23434917981252501</v>
      </c>
      <c r="W11" s="17">
        <v>0.19686442066086901</v>
      </c>
      <c r="X11" s="17">
        <v>0.202939727981131</v>
      </c>
      <c r="Y11" s="17">
        <v>0.20444749184521199</v>
      </c>
      <c r="Z11" s="17">
        <v>0.26579697790618201</v>
      </c>
      <c r="AA11" s="17">
        <v>0.20145291876635099</v>
      </c>
      <c r="AB11" s="17">
        <v>0.16626488709356599</v>
      </c>
      <c r="AC11" s="17">
        <v>0.304157541217632</v>
      </c>
      <c r="AD11" s="17">
        <v>0.22480409354859199</v>
      </c>
      <c r="AE11" s="17"/>
      <c r="AF11" s="17">
        <v>0.103767187117801</v>
      </c>
      <c r="AG11" s="17">
        <v>0.179662639345641</v>
      </c>
      <c r="AH11" s="17">
        <v>0.17377623417173599</v>
      </c>
      <c r="AI11" s="17">
        <v>0.18860889013163001</v>
      </c>
      <c r="AJ11" s="17">
        <v>0.221342200838194</v>
      </c>
      <c r="AK11" s="17">
        <v>0.21522284330452399</v>
      </c>
      <c r="AL11" s="17">
        <v>0.17910069312401</v>
      </c>
      <c r="AM11" s="17">
        <v>0.23461051637869601</v>
      </c>
      <c r="AN11" s="17">
        <v>0.29720116004289598</v>
      </c>
      <c r="AO11" s="17">
        <v>0.24482518174645099</v>
      </c>
      <c r="AP11" s="17">
        <v>0.18637391000585601</v>
      </c>
      <c r="AQ11" s="17">
        <v>0.294096775854924</v>
      </c>
      <c r="AR11" s="17">
        <v>0.21125207305622201</v>
      </c>
      <c r="AS11" s="17">
        <v>0.29685070666199498</v>
      </c>
      <c r="AT11" s="17">
        <v>0.16270149418334301</v>
      </c>
      <c r="AU11" s="17">
        <v>0.23352833843665799</v>
      </c>
      <c r="AV11" s="17"/>
      <c r="AW11" s="17">
        <v>0.21810296090494499</v>
      </c>
      <c r="AX11" s="17">
        <v>0.215518963610561</v>
      </c>
      <c r="AY11" s="17"/>
      <c r="AZ11" s="17">
        <v>0.177852271059358</v>
      </c>
      <c r="BA11" s="17">
        <v>0.224996013571719</v>
      </c>
      <c r="BB11" s="17"/>
      <c r="BC11" s="17">
        <v>0.18107956867491101</v>
      </c>
      <c r="BD11" s="17">
        <v>0.241211183230471</v>
      </c>
      <c r="BE11" s="17"/>
      <c r="BF11" s="17">
        <v>0.18173334378982101</v>
      </c>
      <c r="BG11" s="17">
        <v>0.21919513122818199</v>
      </c>
      <c r="BH11" s="17"/>
      <c r="BI11" s="17">
        <v>0.32607291372977998</v>
      </c>
      <c r="BJ11" s="17">
        <v>0.16516430388917</v>
      </c>
      <c r="BK11" s="17">
        <v>0.26336443792893099</v>
      </c>
      <c r="BL11" s="17">
        <v>0.25635942163084902</v>
      </c>
      <c r="BM11" s="17">
        <v>0.15913919902967699</v>
      </c>
      <c r="BN11" s="17"/>
      <c r="BO11" s="17">
        <v>0.18809901098861201</v>
      </c>
      <c r="BP11" s="17">
        <v>0.29979388913132698</v>
      </c>
      <c r="BQ11" s="17">
        <v>0.226865022971315</v>
      </c>
      <c r="BR11" s="17">
        <v>0.26594548336435497</v>
      </c>
      <c r="BS11" s="17">
        <v>0.107250865306331</v>
      </c>
      <c r="BT11" s="17">
        <v>0.173307547737273</v>
      </c>
      <c r="BU11" s="17"/>
      <c r="BV11" s="17">
        <v>0.18311920132271101</v>
      </c>
      <c r="BW11" s="17">
        <v>0.131862826052485</v>
      </c>
      <c r="BX11" s="17"/>
      <c r="BY11" s="17">
        <v>0.20449471504936101</v>
      </c>
      <c r="BZ11" s="17"/>
      <c r="CA11" s="17">
        <v>0.15157988583703599</v>
      </c>
      <c r="CB11" s="17"/>
      <c r="CC11" s="17">
        <v>0.179560575802998</v>
      </c>
    </row>
    <row r="12" spans="2:81" x14ac:dyDescent="0.3">
      <c r="B12" s="18" t="s">
        <v>155</v>
      </c>
      <c r="C12" s="17">
        <v>6.7893378520693701E-2</v>
      </c>
      <c r="D12" s="17">
        <v>9.0689859791715705E-2</v>
      </c>
      <c r="E12" s="17">
        <v>4.5902337125333002E-2</v>
      </c>
      <c r="F12" s="17"/>
      <c r="G12" s="17">
        <v>6.4690225056202297E-2</v>
      </c>
      <c r="H12" s="17">
        <v>7.3272557386538303E-2</v>
      </c>
      <c r="I12" s="17">
        <v>6.4961825138184603E-2</v>
      </c>
      <c r="J12" s="17">
        <v>6.4728387490588707E-2</v>
      </c>
      <c r="K12" s="17">
        <v>8.0063387638404801E-2</v>
      </c>
      <c r="L12" s="17">
        <v>6.2447852247013602E-2</v>
      </c>
      <c r="M12" s="17"/>
      <c r="N12" s="17">
        <v>6.0492503399373398E-2</v>
      </c>
      <c r="O12" s="17">
        <v>5.7614196086326397E-2</v>
      </c>
      <c r="P12" s="17">
        <v>7.5012595663933201E-2</v>
      </c>
      <c r="Q12" s="17">
        <v>8.0850117672534597E-2</v>
      </c>
      <c r="R12" s="17"/>
      <c r="S12" s="17">
        <v>7.8180462644145104E-2</v>
      </c>
      <c r="T12" s="17">
        <v>8.5057157855439894E-2</v>
      </c>
      <c r="U12" s="17">
        <v>7.5287128768018699E-2</v>
      </c>
      <c r="V12" s="17">
        <v>9.2962050542487601E-2</v>
      </c>
      <c r="W12" s="17">
        <v>3.6881048519494398E-2</v>
      </c>
      <c r="X12" s="17">
        <v>5.8824618258274598E-2</v>
      </c>
      <c r="Y12" s="17">
        <v>6.4020376071760504E-2</v>
      </c>
      <c r="Z12" s="17">
        <v>7.7534234627057302E-2</v>
      </c>
      <c r="AA12" s="17">
        <v>6.8477523714218197E-2</v>
      </c>
      <c r="AB12" s="17">
        <v>5.4121196441001197E-2</v>
      </c>
      <c r="AC12" s="17">
        <v>2.5271009878333198E-2</v>
      </c>
      <c r="AD12" s="17">
        <v>5.72837616850672E-2</v>
      </c>
      <c r="AE12" s="17"/>
      <c r="AF12" s="17">
        <v>0</v>
      </c>
      <c r="AG12" s="17">
        <v>8.5179483998603797E-2</v>
      </c>
      <c r="AH12" s="17">
        <v>5.4037593228060503E-2</v>
      </c>
      <c r="AI12" s="17">
        <v>9.62843278209458E-2</v>
      </c>
      <c r="AJ12" s="17">
        <v>5.0093859019269098E-2</v>
      </c>
      <c r="AK12" s="17">
        <v>6.2740771267333906E-2</v>
      </c>
      <c r="AL12" s="17">
        <v>5.4121124578653E-2</v>
      </c>
      <c r="AM12" s="17">
        <v>8.7781704081877798E-2</v>
      </c>
      <c r="AN12" s="17">
        <v>0.105825538591269</v>
      </c>
      <c r="AO12" s="17">
        <v>4.5261324936137798E-2</v>
      </c>
      <c r="AP12" s="17">
        <v>4.8163747236889397E-2</v>
      </c>
      <c r="AQ12" s="17">
        <v>7.2665195124243201E-2</v>
      </c>
      <c r="AR12" s="17">
        <v>8.8123731964230706E-2</v>
      </c>
      <c r="AS12" s="17">
        <v>5.5157191675629401E-2</v>
      </c>
      <c r="AT12" s="17">
        <v>0.112213277092958</v>
      </c>
      <c r="AU12" s="17">
        <v>4.40683989437992E-2</v>
      </c>
      <c r="AV12" s="17"/>
      <c r="AW12" s="17">
        <v>5.7719538207186998E-2</v>
      </c>
      <c r="AX12" s="17">
        <v>8.2120757663657895E-2</v>
      </c>
      <c r="AY12" s="17"/>
      <c r="AZ12" s="17">
        <v>3.99674323876529E-2</v>
      </c>
      <c r="BA12" s="17">
        <v>7.4113063989051098E-2</v>
      </c>
      <c r="BB12" s="17"/>
      <c r="BC12" s="17">
        <v>5.5620125641453903E-2</v>
      </c>
      <c r="BD12" s="17">
        <v>7.7612162211598307E-2</v>
      </c>
      <c r="BE12" s="17"/>
      <c r="BF12" s="17">
        <v>5.0992945613759999E-2</v>
      </c>
      <c r="BG12" s="17">
        <v>6.9251458194798096E-2</v>
      </c>
      <c r="BH12" s="17"/>
      <c r="BI12" s="17">
        <v>0.108095063706673</v>
      </c>
      <c r="BJ12" s="17">
        <v>3.9771121597966801E-2</v>
      </c>
      <c r="BK12" s="17">
        <v>1.20198909680614E-2</v>
      </c>
      <c r="BL12" s="17">
        <v>0.128999002407545</v>
      </c>
      <c r="BM12" s="17">
        <v>2.68193411737109E-2</v>
      </c>
      <c r="BN12" s="17"/>
      <c r="BO12" s="17">
        <v>4.1120491395155501E-2</v>
      </c>
      <c r="BP12" s="17">
        <v>0.110091516288504</v>
      </c>
      <c r="BQ12" s="17">
        <v>3.1120220022971299E-2</v>
      </c>
      <c r="BR12" s="17">
        <v>0.109797270439301</v>
      </c>
      <c r="BS12" s="17">
        <v>4.1798956245296302E-2</v>
      </c>
      <c r="BT12" s="17">
        <v>1.6071417914936201E-2</v>
      </c>
      <c r="BU12" s="17"/>
      <c r="BV12" s="17">
        <v>4.2480610951679501E-2</v>
      </c>
      <c r="BW12" s="17">
        <v>3.4745751779209598E-2</v>
      </c>
      <c r="BX12" s="17"/>
      <c r="BY12" s="17">
        <v>3.9403508400930799E-2</v>
      </c>
      <c r="BZ12" s="17"/>
      <c r="CA12" s="17">
        <v>2.30367883881945E-2</v>
      </c>
      <c r="CB12" s="17"/>
      <c r="CC12" s="17">
        <v>3.86756272865168E-2</v>
      </c>
    </row>
    <row r="13" spans="2:81" x14ac:dyDescent="0.3">
      <c r="B13" s="18" t="s">
        <v>92</v>
      </c>
      <c r="C13" s="19">
        <v>5.17931405095758E-2</v>
      </c>
      <c r="D13" s="19">
        <v>3.78755070729105E-2</v>
      </c>
      <c r="E13" s="19">
        <v>6.5586809937939694E-2</v>
      </c>
      <c r="F13" s="19"/>
      <c r="G13" s="19">
        <v>5.6200916533548202E-2</v>
      </c>
      <c r="H13" s="19">
        <v>3.4661078336133397E-2</v>
      </c>
      <c r="I13" s="19">
        <v>4.9916281081937998E-2</v>
      </c>
      <c r="J13" s="19">
        <v>4.6352392313965901E-2</v>
      </c>
      <c r="K13" s="19">
        <v>6.4307293161958504E-2</v>
      </c>
      <c r="L13" s="19">
        <v>6.0316362913494903E-2</v>
      </c>
      <c r="M13" s="19"/>
      <c r="N13" s="19">
        <v>2.7045667116954199E-2</v>
      </c>
      <c r="O13" s="19">
        <v>6.2401672511961999E-2</v>
      </c>
      <c r="P13" s="19">
        <v>4.0689409077859E-2</v>
      </c>
      <c r="Q13" s="19">
        <v>7.7671894991199503E-2</v>
      </c>
      <c r="R13" s="19"/>
      <c r="S13" s="19">
        <v>6.6921689283786404E-2</v>
      </c>
      <c r="T13" s="19">
        <v>4.3248784651424899E-2</v>
      </c>
      <c r="U13" s="19">
        <v>8.4160215285648099E-2</v>
      </c>
      <c r="V13" s="19">
        <v>4.4741837500034701E-2</v>
      </c>
      <c r="W13" s="19">
        <v>5.9583998445635902E-2</v>
      </c>
      <c r="X13" s="19">
        <v>8.5817717593990206E-2</v>
      </c>
      <c r="Y13" s="19">
        <v>4.0448464663259402E-2</v>
      </c>
      <c r="Z13" s="19">
        <v>5.3628059343489298E-2</v>
      </c>
      <c r="AA13" s="19">
        <v>2.2537891479592401E-2</v>
      </c>
      <c r="AB13" s="19">
        <v>2.9185930450345701E-2</v>
      </c>
      <c r="AC13" s="19">
        <v>2.77348056594026E-2</v>
      </c>
      <c r="AD13" s="19">
        <v>7.5759792349570504E-2</v>
      </c>
      <c r="AE13" s="19"/>
      <c r="AF13" s="19">
        <v>0.19477056435405701</v>
      </c>
      <c r="AG13" s="19">
        <v>7.3752312457536606E-2</v>
      </c>
      <c r="AH13" s="19">
        <v>7.31731362723822E-2</v>
      </c>
      <c r="AI13" s="19">
        <v>5.6956732373695598E-2</v>
      </c>
      <c r="AJ13" s="19">
        <v>5.67129779440807E-2</v>
      </c>
      <c r="AK13" s="19">
        <v>4.69330531138267E-2</v>
      </c>
      <c r="AL13" s="19">
        <v>5.6202248056746798E-2</v>
      </c>
      <c r="AM13" s="19">
        <v>5.7647127676761403E-2</v>
      </c>
      <c r="AN13" s="19">
        <v>5.10195266810506E-2</v>
      </c>
      <c r="AO13" s="19">
        <v>3.9810793129313203E-2</v>
      </c>
      <c r="AP13" s="19">
        <v>5.3734930677893797E-2</v>
      </c>
      <c r="AQ13" s="19">
        <v>1.5501627864579899E-2</v>
      </c>
      <c r="AR13" s="19">
        <v>2.9789426956618899E-2</v>
      </c>
      <c r="AS13" s="19">
        <v>4.3354010646509199E-2</v>
      </c>
      <c r="AT13" s="19">
        <v>1.8940897628204899E-2</v>
      </c>
      <c r="AU13" s="19">
        <v>1.8497037040821999E-2</v>
      </c>
      <c r="AV13" s="19"/>
      <c r="AW13" s="19">
        <v>4.6703087706193497E-2</v>
      </c>
      <c r="AX13" s="19">
        <v>5.8508574035602202E-2</v>
      </c>
      <c r="AY13" s="19"/>
      <c r="AZ13" s="19">
        <v>5.14955043691189E-2</v>
      </c>
      <c r="BA13" s="19">
        <v>5.1859430230569901E-2</v>
      </c>
      <c r="BB13" s="19"/>
      <c r="BC13" s="19">
        <v>4.1993905801049898E-2</v>
      </c>
      <c r="BD13" s="19">
        <v>5.8671710540698599E-2</v>
      </c>
      <c r="BE13" s="19"/>
      <c r="BF13" s="19">
        <v>3.9933212171430997E-2</v>
      </c>
      <c r="BG13" s="19">
        <v>5.2746176902256602E-2</v>
      </c>
      <c r="BH13" s="19"/>
      <c r="BI13" s="19">
        <v>5.0899152464167298E-2</v>
      </c>
      <c r="BJ13" s="19">
        <v>3.1541662258066303E-2</v>
      </c>
      <c r="BK13" s="19">
        <v>5.4200085931167701E-2</v>
      </c>
      <c r="BL13" s="19">
        <v>5.13647774053669E-2</v>
      </c>
      <c r="BM13" s="19">
        <v>5.49895133709071E-2</v>
      </c>
      <c r="BN13" s="19"/>
      <c r="BO13" s="19">
        <v>2.5439498192335101E-2</v>
      </c>
      <c r="BP13" s="19">
        <v>4.9158408040127201E-2</v>
      </c>
      <c r="BQ13" s="19">
        <v>4.2349035749446401E-2</v>
      </c>
      <c r="BR13" s="19">
        <v>3.9016865317848502E-2</v>
      </c>
      <c r="BS13" s="19">
        <v>4.9617246079602002E-2</v>
      </c>
      <c r="BT13" s="19">
        <v>0.107689830111962</v>
      </c>
      <c r="BU13" s="19"/>
      <c r="BV13" s="19">
        <v>2.7033149688517302E-2</v>
      </c>
      <c r="BW13" s="19">
        <v>3.9903733496122099E-2</v>
      </c>
      <c r="BX13" s="19"/>
      <c r="BY13" s="19">
        <v>1.6828141109243501E-2</v>
      </c>
      <c r="BZ13" s="19"/>
      <c r="CA13" s="19">
        <v>3.1150033523167701E-2</v>
      </c>
      <c r="CB13" s="19"/>
      <c r="CC13" s="19">
        <v>3.1217180378858199E-2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0.69616808047062795</v>
      </c>
      <c r="D9" s="17">
        <v>0.66117266580190004</v>
      </c>
      <c r="E9" s="17">
        <v>0.73017522527847001</v>
      </c>
      <c r="F9" s="17"/>
      <c r="G9" s="17">
        <v>0.72059995954957001</v>
      </c>
      <c r="H9" s="17">
        <v>0.69086774289237096</v>
      </c>
      <c r="I9" s="17">
        <v>0.68737508651571499</v>
      </c>
      <c r="J9" s="17">
        <v>0.76055304187318096</v>
      </c>
      <c r="K9" s="17">
        <v>0.69139166188219903</v>
      </c>
      <c r="L9" s="17">
        <v>0.64233208699809496</v>
      </c>
      <c r="M9" s="17"/>
      <c r="N9" s="17">
        <v>0.62869585999327804</v>
      </c>
      <c r="O9" s="17">
        <v>0.70696371466894703</v>
      </c>
      <c r="P9" s="17">
        <v>0.70776846931839599</v>
      </c>
      <c r="Q9" s="17">
        <v>0.74901921068468202</v>
      </c>
      <c r="R9" s="17"/>
      <c r="S9" s="17">
        <v>0.62949739492370704</v>
      </c>
      <c r="T9" s="17">
        <v>0.68973193032574198</v>
      </c>
      <c r="U9" s="17">
        <v>0.69704567450549804</v>
      </c>
      <c r="V9" s="17">
        <v>0.67187040405703702</v>
      </c>
      <c r="W9" s="17">
        <v>0.64224429506966696</v>
      </c>
      <c r="X9" s="17">
        <v>0.68212596686591798</v>
      </c>
      <c r="Y9" s="17">
        <v>0.71234592289405196</v>
      </c>
      <c r="Z9" s="17">
        <v>0.74231735200194904</v>
      </c>
      <c r="AA9" s="17">
        <v>0.76751096600513002</v>
      </c>
      <c r="AB9" s="17">
        <v>0.77833605045784104</v>
      </c>
      <c r="AC9" s="17">
        <v>0.72093040073262504</v>
      </c>
      <c r="AD9" s="17">
        <v>0.61863949241385896</v>
      </c>
      <c r="AE9" s="17"/>
      <c r="AF9" s="17">
        <v>0.90965261690786903</v>
      </c>
      <c r="AG9" s="17">
        <v>0.77465209411605096</v>
      </c>
      <c r="AH9" s="17">
        <v>0.79502990365193904</v>
      </c>
      <c r="AI9" s="17">
        <v>0.72318795915269496</v>
      </c>
      <c r="AJ9" s="17">
        <v>0.73492706387059903</v>
      </c>
      <c r="AK9" s="17">
        <v>0.70806485000606301</v>
      </c>
      <c r="AL9" s="17">
        <v>0.699450782980237</v>
      </c>
      <c r="AM9" s="17">
        <v>0.71749054356640996</v>
      </c>
      <c r="AN9" s="17">
        <v>0.65621353462574605</v>
      </c>
      <c r="AO9" s="17">
        <v>0.65286582589339504</v>
      </c>
      <c r="AP9" s="17">
        <v>0.74484621309738597</v>
      </c>
      <c r="AQ9" s="17">
        <v>0.63480340679694103</v>
      </c>
      <c r="AR9" s="17">
        <v>0.62380297798767903</v>
      </c>
      <c r="AS9" s="17">
        <v>0.59079165793621102</v>
      </c>
      <c r="AT9" s="17">
        <v>0.47266450563839202</v>
      </c>
      <c r="AU9" s="17">
        <v>0.60103580771192899</v>
      </c>
      <c r="AV9" s="17"/>
      <c r="AW9" s="17">
        <v>0.69784299961923402</v>
      </c>
      <c r="AX9" s="17">
        <v>0.69292917055862402</v>
      </c>
      <c r="AY9" s="17"/>
      <c r="AZ9" s="17">
        <v>0.709151936884722</v>
      </c>
      <c r="BA9" s="17">
        <v>0.69327630725452105</v>
      </c>
      <c r="BB9" s="17"/>
      <c r="BC9" s="17">
        <v>0.71930890331766395</v>
      </c>
      <c r="BD9" s="17">
        <v>0.67854361038469602</v>
      </c>
      <c r="BE9" s="17"/>
      <c r="BF9" s="17">
        <v>0.70159814419393896</v>
      </c>
      <c r="BG9" s="17">
        <v>0.69573173311714098</v>
      </c>
      <c r="BH9" s="17"/>
      <c r="BI9" s="17">
        <v>0.643462645088273</v>
      </c>
      <c r="BJ9" s="17">
        <v>0.70950437667358601</v>
      </c>
      <c r="BK9" s="17">
        <v>0.63976611814990803</v>
      </c>
      <c r="BL9" s="17">
        <v>0.74115402779224404</v>
      </c>
      <c r="BM9" s="17">
        <v>0.60798213376741705</v>
      </c>
      <c r="BN9" s="17"/>
      <c r="BO9" s="17">
        <v>0.65347765200146202</v>
      </c>
      <c r="BP9" s="17">
        <v>0.63023735670046599</v>
      </c>
      <c r="BQ9" s="17">
        <v>0.68540112731004699</v>
      </c>
      <c r="BR9" s="17">
        <v>0.77393510195249404</v>
      </c>
      <c r="BS9" s="17">
        <v>0.68033251043229204</v>
      </c>
      <c r="BT9" s="17">
        <v>0.74495079718047796</v>
      </c>
      <c r="BU9" s="17"/>
      <c r="BV9" s="17">
        <v>0.66511456943276104</v>
      </c>
      <c r="BW9" s="17">
        <v>0.79183546140836403</v>
      </c>
      <c r="BX9" s="17"/>
      <c r="BY9" s="17">
        <v>0.68506655253362203</v>
      </c>
      <c r="BZ9" s="17"/>
      <c r="CA9" s="17">
        <v>0.69380576831730301</v>
      </c>
      <c r="CB9" s="17"/>
      <c r="CC9" s="17">
        <v>0.67594989145962803</v>
      </c>
    </row>
    <row r="10" spans="2:81" ht="28.8" x14ac:dyDescent="0.3">
      <c r="B10" s="18" t="s">
        <v>153</v>
      </c>
      <c r="C10" s="17">
        <v>0.237670875335312</v>
      </c>
      <c r="D10" s="17">
        <v>0.246457250480074</v>
      </c>
      <c r="E10" s="17">
        <v>0.22899367778788099</v>
      </c>
      <c r="F10" s="17"/>
      <c r="G10" s="17">
        <v>0.21601047514880001</v>
      </c>
      <c r="H10" s="17">
        <v>0.228979977170083</v>
      </c>
      <c r="I10" s="17">
        <v>0.21982889863768301</v>
      </c>
      <c r="J10" s="17">
        <v>0.18320502524439999</v>
      </c>
      <c r="K10" s="17">
        <v>0.251659578438716</v>
      </c>
      <c r="L10" s="17">
        <v>0.30839739443277697</v>
      </c>
      <c r="M10" s="17"/>
      <c r="N10" s="17">
        <v>0.29729377398484602</v>
      </c>
      <c r="O10" s="17">
        <v>0.231067841409135</v>
      </c>
      <c r="P10" s="17">
        <v>0.227967490459419</v>
      </c>
      <c r="Q10" s="17">
        <v>0.18673774019057501</v>
      </c>
      <c r="R10" s="17"/>
      <c r="S10" s="17">
        <v>0.25537315650808401</v>
      </c>
      <c r="T10" s="17">
        <v>0.25763135848771901</v>
      </c>
      <c r="U10" s="17">
        <v>0.262322404803353</v>
      </c>
      <c r="V10" s="17">
        <v>0.26627214981556602</v>
      </c>
      <c r="W10" s="17">
        <v>0.30304143466893602</v>
      </c>
      <c r="X10" s="17">
        <v>0.247001764754914</v>
      </c>
      <c r="Y10" s="17">
        <v>0.22856012257786801</v>
      </c>
      <c r="Z10" s="17">
        <v>0.18508432669887401</v>
      </c>
      <c r="AA10" s="17">
        <v>0.18800934411414399</v>
      </c>
      <c r="AB10" s="17">
        <v>0.164924259663001</v>
      </c>
      <c r="AC10" s="17">
        <v>0.21428335981541899</v>
      </c>
      <c r="AD10" s="17">
        <v>0.27075205628832</v>
      </c>
      <c r="AE10" s="17"/>
      <c r="AF10" s="17">
        <v>9.0347383092131098E-2</v>
      </c>
      <c r="AG10" s="17">
        <v>0.15909325515994199</v>
      </c>
      <c r="AH10" s="17">
        <v>0.14413935051232599</v>
      </c>
      <c r="AI10" s="17">
        <v>0.202560182711811</v>
      </c>
      <c r="AJ10" s="17">
        <v>0.22608866335631</v>
      </c>
      <c r="AK10" s="17">
        <v>0.23209045836269199</v>
      </c>
      <c r="AL10" s="17">
        <v>0.26218561375431498</v>
      </c>
      <c r="AM10" s="17">
        <v>0.23453767994627001</v>
      </c>
      <c r="AN10" s="17">
        <v>0.26890373466843398</v>
      </c>
      <c r="AO10" s="17">
        <v>0.28662484585910702</v>
      </c>
      <c r="AP10" s="17">
        <v>0.18968709434741601</v>
      </c>
      <c r="AQ10" s="17">
        <v>0.30447467737598599</v>
      </c>
      <c r="AR10" s="17">
        <v>0.26286554591097699</v>
      </c>
      <c r="AS10" s="17">
        <v>0.32157879817037899</v>
      </c>
      <c r="AT10" s="17">
        <v>0.37387975291789899</v>
      </c>
      <c r="AU10" s="17">
        <v>0.28133709329260298</v>
      </c>
      <c r="AV10" s="17"/>
      <c r="AW10" s="17">
        <v>0.24748879858800499</v>
      </c>
      <c r="AX10" s="17">
        <v>0.223721913936411</v>
      </c>
      <c r="AY10" s="17"/>
      <c r="AZ10" s="17">
        <v>0.22204262159018701</v>
      </c>
      <c r="BA10" s="17">
        <v>0.241151610500068</v>
      </c>
      <c r="BB10" s="17"/>
      <c r="BC10" s="17">
        <v>0.21869955979960701</v>
      </c>
      <c r="BD10" s="17">
        <v>0.25187193658172402</v>
      </c>
      <c r="BE10" s="17"/>
      <c r="BF10" s="17">
        <v>0.20537213875551699</v>
      </c>
      <c r="BG10" s="17">
        <v>0.24026632705479301</v>
      </c>
      <c r="BH10" s="17"/>
      <c r="BI10" s="17">
        <v>0.26869297777559198</v>
      </c>
      <c r="BJ10" s="17">
        <v>0.240908363380263</v>
      </c>
      <c r="BK10" s="17">
        <v>0.28731781518988903</v>
      </c>
      <c r="BL10" s="17">
        <v>0.17993019089631901</v>
      </c>
      <c r="BM10" s="17">
        <v>0.324908803704275</v>
      </c>
      <c r="BN10" s="17"/>
      <c r="BO10" s="17">
        <v>0.27933719173232202</v>
      </c>
      <c r="BP10" s="17">
        <v>0.27517388509054702</v>
      </c>
      <c r="BQ10" s="17">
        <v>0.26192921284882598</v>
      </c>
      <c r="BR10" s="17">
        <v>0.16994859360547601</v>
      </c>
      <c r="BS10" s="17">
        <v>0.24863028012448901</v>
      </c>
      <c r="BT10" s="17">
        <v>0.215574723892902</v>
      </c>
      <c r="BU10" s="17"/>
      <c r="BV10" s="17">
        <v>0.27309560175214698</v>
      </c>
      <c r="BW10" s="17">
        <v>0.18120974303264401</v>
      </c>
      <c r="BX10" s="17"/>
      <c r="BY10" s="17">
        <v>0.225436484466812</v>
      </c>
      <c r="BZ10" s="17"/>
      <c r="CA10" s="17">
        <v>0.24651004905512999</v>
      </c>
      <c r="CB10" s="17"/>
      <c r="CC10" s="17">
        <v>0.25431993538868197</v>
      </c>
    </row>
    <row r="11" spans="2:81" ht="28.8" x14ac:dyDescent="0.3">
      <c r="B11" s="18" t="s">
        <v>154</v>
      </c>
      <c r="C11" s="17">
        <v>4.7329403786241502E-2</v>
      </c>
      <c r="D11" s="17">
        <v>7.0624666292235003E-2</v>
      </c>
      <c r="E11" s="17">
        <v>2.4770236300437402E-2</v>
      </c>
      <c r="F11" s="17"/>
      <c r="G11" s="17">
        <v>3.5720826659612501E-2</v>
      </c>
      <c r="H11" s="17">
        <v>4.49339399464024E-2</v>
      </c>
      <c r="I11" s="17">
        <v>6.5735223182027999E-2</v>
      </c>
      <c r="J11" s="17">
        <v>4.1090541220309203E-2</v>
      </c>
      <c r="K11" s="17">
        <v>5.4033478599051103E-2</v>
      </c>
      <c r="L11" s="17">
        <v>4.2676446099118401E-2</v>
      </c>
      <c r="M11" s="17"/>
      <c r="N11" s="17">
        <v>5.2830026199145799E-2</v>
      </c>
      <c r="O11" s="17">
        <v>4.3242725866669697E-2</v>
      </c>
      <c r="P11" s="17">
        <v>4.9436243942687197E-2</v>
      </c>
      <c r="Q11" s="17">
        <v>4.4162784159976098E-2</v>
      </c>
      <c r="R11" s="17"/>
      <c r="S11" s="17">
        <v>7.5316987464055102E-2</v>
      </c>
      <c r="T11" s="17">
        <v>4.5441790690040403E-2</v>
      </c>
      <c r="U11" s="17">
        <v>3.4713964555928498E-2</v>
      </c>
      <c r="V11" s="17">
        <v>4.2077211974104502E-2</v>
      </c>
      <c r="W11" s="17">
        <v>4.8611354851299499E-2</v>
      </c>
      <c r="X11" s="17">
        <v>4.6723704382301799E-2</v>
      </c>
      <c r="Y11" s="17">
        <v>4.75810022678426E-2</v>
      </c>
      <c r="Z11" s="17">
        <v>6.0979418043240398E-2</v>
      </c>
      <c r="AA11" s="17">
        <v>3.02196401461928E-2</v>
      </c>
      <c r="AB11" s="17">
        <v>3.4805065704783603E-2</v>
      </c>
      <c r="AC11" s="17">
        <v>2.6123322718948801E-2</v>
      </c>
      <c r="AD11" s="17">
        <v>9.0277484471575895E-2</v>
      </c>
      <c r="AE11" s="17"/>
      <c r="AF11" s="17">
        <v>0</v>
      </c>
      <c r="AG11" s="17">
        <v>3.3600448586362797E-2</v>
      </c>
      <c r="AH11" s="17">
        <v>3.7541986308928098E-2</v>
      </c>
      <c r="AI11" s="17">
        <v>5.02634596644988E-2</v>
      </c>
      <c r="AJ11" s="17">
        <v>2.7415349728676201E-2</v>
      </c>
      <c r="AK11" s="17">
        <v>4.1054651125764299E-2</v>
      </c>
      <c r="AL11" s="17">
        <v>3.38314193907596E-2</v>
      </c>
      <c r="AM11" s="17">
        <v>4.1875808169956903E-2</v>
      </c>
      <c r="AN11" s="17">
        <v>6.8460035823904197E-2</v>
      </c>
      <c r="AO11" s="17">
        <v>6.0509328247497197E-2</v>
      </c>
      <c r="AP11" s="17">
        <v>3.31865312646107E-2</v>
      </c>
      <c r="AQ11" s="17">
        <v>4.4319680901937199E-2</v>
      </c>
      <c r="AR11" s="17">
        <v>9.9089857552938296E-2</v>
      </c>
      <c r="AS11" s="17">
        <v>6.8468963073290701E-2</v>
      </c>
      <c r="AT11" s="17">
        <v>8.5910828019105795E-2</v>
      </c>
      <c r="AU11" s="17">
        <v>8.6310351677238606E-2</v>
      </c>
      <c r="AV11" s="17"/>
      <c r="AW11" s="17">
        <v>3.8544695704240697E-2</v>
      </c>
      <c r="AX11" s="17">
        <v>6.0443618241236098E-2</v>
      </c>
      <c r="AY11" s="17"/>
      <c r="AZ11" s="17">
        <v>4.7214339985379203E-2</v>
      </c>
      <c r="BA11" s="17">
        <v>4.7355030873207402E-2</v>
      </c>
      <c r="BB11" s="17"/>
      <c r="BC11" s="17">
        <v>3.82056693815047E-2</v>
      </c>
      <c r="BD11" s="17">
        <v>5.3789312400233297E-2</v>
      </c>
      <c r="BE11" s="17"/>
      <c r="BF11" s="17">
        <v>5.5403150469689098E-2</v>
      </c>
      <c r="BG11" s="17">
        <v>4.6680616188607901E-2</v>
      </c>
      <c r="BH11" s="17"/>
      <c r="BI11" s="17">
        <v>7.4551379415534594E-2</v>
      </c>
      <c r="BJ11" s="17">
        <v>3.12557193384028E-2</v>
      </c>
      <c r="BK11" s="17">
        <v>6.1217106537684501E-2</v>
      </c>
      <c r="BL11" s="17">
        <v>6.65770510638862E-2</v>
      </c>
      <c r="BM11" s="17">
        <v>3.9011397636811301E-2</v>
      </c>
      <c r="BN11" s="17"/>
      <c r="BO11" s="17">
        <v>4.6841086666910399E-2</v>
      </c>
      <c r="BP11" s="17">
        <v>8.0904293344362999E-2</v>
      </c>
      <c r="BQ11" s="17">
        <v>4.8327056666948302E-2</v>
      </c>
      <c r="BR11" s="17">
        <v>4.3050217192554897E-2</v>
      </c>
      <c r="BS11" s="17">
        <v>3.9171152657351702E-2</v>
      </c>
      <c r="BT11" s="17">
        <v>1.89894062488105E-2</v>
      </c>
      <c r="BU11" s="17"/>
      <c r="BV11" s="17">
        <v>3.8379170311489998E-2</v>
      </c>
      <c r="BW11" s="17">
        <v>1.80436447175902E-2</v>
      </c>
      <c r="BX11" s="17"/>
      <c r="BY11" s="17">
        <v>5.1475725177736499E-2</v>
      </c>
      <c r="BZ11" s="17"/>
      <c r="CA11" s="17">
        <v>3.6866392058788403E-2</v>
      </c>
      <c r="CB11" s="17"/>
      <c r="CC11" s="17">
        <v>4.2504989137270098E-2</v>
      </c>
    </row>
    <row r="12" spans="2:81" x14ac:dyDescent="0.3">
      <c r="B12" s="18" t="s">
        <v>155</v>
      </c>
      <c r="C12" s="17">
        <v>1.01701613431839E-2</v>
      </c>
      <c r="D12" s="17">
        <v>1.27675941325982E-2</v>
      </c>
      <c r="E12" s="17">
        <v>7.6741021534268298E-3</v>
      </c>
      <c r="F12" s="17"/>
      <c r="G12" s="17">
        <v>1.03899101654325E-2</v>
      </c>
      <c r="H12" s="17">
        <v>2.32202787659813E-2</v>
      </c>
      <c r="I12" s="17">
        <v>1.36802980429879E-2</v>
      </c>
      <c r="J12" s="17">
        <v>1.17854052284567E-2</v>
      </c>
      <c r="K12" s="17">
        <v>0</v>
      </c>
      <c r="L12" s="17">
        <v>2.0802359939229098E-3</v>
      </c>
      <c r="M12" s="17"/>
      <c r="N12" s="17">
        <v>1.4590266054264001E-2</v>
      </c>
      <c r="O12" s="17">
        <v>7.0001999963888598E-3</v>
      </c>
      <c r="P12" s="17">
        <v>7.1276440319618497E-3</v>
      </c>
      <c r="Q12" s="17">
        <v>1.14530034622691E-2</v>
      </c>
      <c r="R12" s="17"/>
      <c r="S12" s="17">
        <v>1.9536353402428E-2</v>
      </c>
      <c r="T12" s="17">
        <v>7.1949204964992597E-3</v>
      </c>
      <c r="U12" s="17">
        <v>5.91795613522033E-3</v>
      </c>
      <c r="V12" s="17">
        <v>6.4450646853839296E-3</v>
      </c>
      <c r="W12" s="17">
        <v>0</v>
      </c>
      <c r="X12" s="17">
        <v>0</v>
      </c>
      <c r="Y12" s="17">
        <v>1.1512952260237699E-2</v>
      </c>
      <c r="Z12" s="17">
        <v>1.1618903255936E-2</v>
      </c>
      <c r="AA12" s="17">
        <v>1.0063842382804901E-2</v>
      </c>
      <c r="AB12" s="17">
        <v>1.6270506533236601E-2</v>
      </c>
      <c r="AC12" s="17">
        <v>2.9827641027580499E-2</v>
      </c>
      <c r="AD12" s="17">
        <v>0</v>
      </c>
      <c r="AE12" s="17"/>
      <c r="AF12" s="17">
        <v>0</v>
      </c>
      <c r="AG12" s="17">
        <v>1.05063687052006E-2</v>
      </c>
      <c r="AH12" s="17">
        <v>1.47932517590856E-2</v>
      </c>
      <c r="AI12" s="17">
        <v>1.71286759077189E-2</v>
      </c>
      <c r="AJ12" s="17">
        <v>5.1700184585698897E-3</v>
      </c>
      <c r="AK12" s="17">
        <v>1.34102364420083E-2</v>
      </c>
      <c r="AL12" s="17">
        <v>4.5321838746880403E-3</v>
      </c>
      <c r="AM12" s="17">
        <v>0</v>
      </c>
      <c r="AN12" s="17">
        <v>0</v>
      </c>
      <c r="AO12" s="17">
        <v>0</v>
      </c>
      <c r="AP12" s="17">
        <v>5.7616137227330102E-3</v>
      </c>
      <c r="AQ12" s="17">
        <v>8.6527823357886793E-3</v>
      </c>
      <c r="AR12" s="17">
        <v>1.42416185484057E-2</v>
      </c>
      <c r="AS12" s="17">
        <v>1.9160580820119101E-2</v>
      </c>
      <c r="AT12" s="17">
        <v>3.4571096788678701E-2</v>
      </c>
      <c r="AU12" s="17">
        <v>3.1316747318229997E-2</v>
      </c>
      <c r="AV12" s="17"/>
      <c r="AW12" s="17">
        <v>9.6241004702429904E-3</v>
      </c>
      <c r="AX12" s="17">
        <v>1.10378908368183E-2</v>
      </c>
      <c r="AY12" s="17"/>
      <c r="AZ12" s="17">
        <v>1.40836167502877E-2</v>
      </c>
      <c r="BA12" s="17">
        <v>9.2985539279626297E-3</v>
      </c>
      <c r="BB12" s="17"/>
      <c r="BC12" s="17">
        <v>1.5477531427021299E-2</v>
      </c>
      <c r="BD12" s="17">
        <v>6.7253964339697801E-3</v>
      </c>
      <c r="BE12" s="17"/>
      <c r="BF12" s="17">
        <v>3.7626566580855302E-2</v>
      </c>
      <c r="BG12" s="17">
        <v>7.9638281632832004E-3</v>
      </c>
      <c r="BH12" s="17"/>
      <c r="BI12" s="17">
        <v>7.5153491182506898E-3</v>
      </c>
      <c r="BJ12" s="17">
        <v>1.5663204076918801E-2</v>
      </c>
      <c r="BK12" s="17">
        <v>6.8556766895404202E-3</v>
      </c>
      <c r="BL12" s="17">
        <v>8.3755245238780508E-3</v>
      </c>
      <c r="BM12" s="17">
        <v>0</v>
      </c>
      <c r="BN12" s="17"/>
      <c r="BO12" s="17">
        <v>1.67750478966107E-2</v>
      </c>
      <c r="BP12" s="17">
        <v>7.9736495404177706E-3</v>
      </c>
      <c r="BQ12" s="17">
        <v>0</v>
      </c>
      <c r="BR12" s="17">
        <v>1.03988633878351E-2</v>
      </c>
      <c r="BS12" s="17">
        <v>1.5636997133003702E-2</v>
      </c>
      <c r="BT12" s="17">
        <v>0</v>
      </c>
      <c r="BU12" s="17"/>
      <c r="BV12" s="17">
        <v>1.93036558281608E-2</v>
      </c>
      <c r="BW12" s="17">
        <v>8.9111508414023103E-3</v>
      </c>
      <c r="BX12" s="17"/>
      <c r="BY12" s="17">
        <v>3.3928897663504001E-2</v>
      </c>
      <c r="BZ12" s="17"/>
      <c r="CA12" s="17">
        <v>2.0042020560752001E-2</v>
      </c>
      <c r="CB12" s="17"/>
      <c r="CC12" s="17">
        <v>2.4665792670355499E-2</v>
      </c>
    </row>
    <row r="13" spans="2:81" x14ac:dyDescent="0.3">
      <c r="B13" s="18" t="s">
        <v>92</v>
      </c>
      <c r="C13" s="19">
        <v>8.6614790646345405E-3</v>
      </c>
      <c r="D13" s="19">
        <v>8.9778232931925998E-3</v>
      </c>
      <c r="E13" s="19">
        <v>8.3867584797843193E-3</v>
      </c>
      <c r="F13" s="19"/>
      <c r="G13" s="19">
        <v>1.72788284765855E-2</v>
      </c>
      <c r="H13" s="19">
        <v>1.19980612251616E-2</v>
      </c>
      <c r="I13" s="19">
        <v>1.3380493621586E-2</v>
      </c>
      <c r="J13" s="19">
        <v>3.3659864336539301E-3</v>
      </c>
      <c r="K13" s="19">
        <v>2.9152810800337401E-3</v>
      </c>
      <c r="L13" s="19">
        <v>4.5138364760865498E-3</v>
      </c>
      <c r="M13" s="19"/>
      <c r="N13" s="19">
        <v>6.5900737684659802E-3</v>
      </c>
      <c r="O13" s="19">
        <v>1.17255180588596E-2</v>
      </c>
      <c r="P13" s="19">
        <v>7.7001522475354696E-3</v>
      </c>
      <c r="Q13" s="19">
        <v>8.6272615024977194E-3</v>
      </c>
      <c r="R13" s="19"/>
      <c r="S13" s="19">
        <v>2.0276107701725599E-2</v>
      </c>
      <c r="T13" s="19">
        <v>0</v>
      </c>
      <c r="U13" s="19">
        <v>0</v>
      </c>
      <c r="V13" s="19">
        <v>1.3335169467908499E-2</v>
      </c>
      <c r="W13" s="19">
        <v>6.1029154100974096E-3</v>
      </c>
      <c r="X13" s="19">
        <v>2.41485639968665E-2</v>
      </c>
      <c r="Y13" s="19">
        <v>0</v>
      </c>
      <c r="Z13" s="19">
        <v>0</v>
      </c>
      <c r="AA13" s="19">
        <v>4.1962073517281999E-3</v>
      </c>
      <c r="AB13" s="19">
        <v>5.6641176411372099E-3</v>
      </c>
      <c r="AC13" s="19">
        <v>8.8352757054268993E-3</v>
      </c>
      <c r="AD13" s="19">
        <v>2.0330966826245501E-2</v>
      </c>
      <c r="AE13" s="19"/>
      <c r="AF13" s="19">
        <v>0</v>
      </c>
      <c r="AG13" s="19">
        <v>2.2147833432443802E-2</v>
      </c>
      <c r="AH13" s="19">
        <v>8.4955077677221005E-3</v>
      </c>
      <c r="AI13" s="19">
        <v>6.8597225632767997E-3</v>
      </c>
      <c r="AJ13" s="19">
        <v>6.3989045858445399E-3</v>
      </c>
      <c r="AK13" s="19">
        <v>5.3798040634723196E-3</v>
      </c>
      <c r="AL13" s="19">
        <v>0</v>
      </c>
      <c r="AM13" s="19">
        <v>6.0959683173630701E-3</v>
      </c>
      <c r="AN13" s="19">
        <v>6.4226948819154301E-3</v>
      </c>
      <c r="AO13" s="19">
        <v>0</v>
      </c>
      <c r="AP13" s="19">
        <v>2.6518547567854201E-2</v>
      </c>
      <c r="AQ13" s="19">
        <v>7.7494525893466101E-3</v>
      </c>
      <c r="AR13" s="19">
        <v>0</v>
      </c>
      <c r="AS13" s="19">
        <v>0</v>
      </c>
      <c r="AT13" s="19">
        <v>3.2973816635923997E-2</v>
      </c>
      <c r="AU13" s="19">
        <v>0</v>
      </c>
      <c r="AV13" s="19"/>
      <c r="AW13" s="19">
        <v>6.4994056182775903E-3</v>
      </c>
      <c r="AX13" s="19">
        <v>1.1867406426910299E-2</v>
      </c>
      <c r="AY13" s="19"/>
      <c r="AZ13" s="19">
        <v>7.5074847894243202E-3</v>
      </c>
      <c r="BA13" s="19">
        <v>8.9184974442410407E-3</v>
      </c>
      <c r="BB13" s="19"/>
      <c r="BC13" s="19">
        <v>8.3083360742026591E-3</v>
      </c>
      <c r="BD13" s="19">
        <v>9.0697441993767298E-3</v>
      </c>
      <c r="BE13" s="19"/>
      <c r="BF13" s="19">
        <v>0</v>
      </c>
      <c r="BG13" s="19">
        <v>9.3574954761747701E-3</v>
      </c>
      <c r="BH13" s="19"/>
      <c r="BI13" s="19">
        <v>5.77764860234912E-3</v>
      </c>
      <c r="BJ13" s="19">
        <v>2.6683365308293101E-3</v>
      </c>
      <c r="BK13" s="19">
        <v>4.8432834329781302E-3</v>
      </c>
      <c r="BL13" s="19">
        <v>3.9632057236723096E-3</v>
      </c>
      <c r="BM13" s="19">
        <v>2.80976648914965E-2</v>
      </c>
      <c r="BN13" s="19"/>
      <c r="BO13" s="19">
        <v>3.5690217026943501E-3</v>
      </c>
      <c r="BP13" s="19">
        <v>5.71081532420596E-3</v>
      </c>
      <c r="BQ13" s="19">
        <v>4.3426031741792704E-3</v>
      </c>
      <c r="BR13" s="19">
        <v>2.66722386164018E-3</v>
      </c>
      <c r="BS13" s="19">
        <v>1.6229059652863601E-2</v>
      </c>
      <c r="BT13" s="19">
        <v>2.0485072677809701E-2</v>
      </c>
      <c r="BU13" s="19"/>
      <c r="BV13" s="19">
        <v>4.1070026754420402E-3</v>
      </c>
      <c r="BW13" s="19">
        <v>0</v>
      </c>
      <c r="BX13" s="19"/>
      <c r="BY13" s="19">
        <v>4.0923401583252798E-3</v>
      </c>
      <c r="BZ13" s="19"/>
      <c r="CA13" s="19">
        <v>2.77577000802714E-3</v>
      </c>
      <c r="CB13" s="19"/>
      <c r="CC13" s="19">
        <v>2.5593913440647999E-3</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0.304764166888913</v>
      </c>
      <c r="D9" s="17">
        <v>0.31961181268499</v>
      </c>
      <c r="E9" s="17">
        <v>0.29146875561284502</v>
      </c>
      <c r="F9" s="17"/>
      <c r="G9" s="17">
        <v>0.20413976169172199</v>
      </c>
      <c r="H9" s="17">
        <v>0.23732606370504999</v>
      </c>
      <c r="I9" s="17">
        <v>0.30715753279046099</v>
      </c>
      <c r="J9" s="17">
        <v>0.34875115452849897</v>
      </c>
      <c r="K9" s="17">
        <v>0.409853978847737</v>
      </c>
      <c r="L9" s="17">
        <v>0.31876231601059202</v>
      </c>
      <c r="M9" s="17"/>
      <c r="N9" s="17">
        <v>0.28168217577911697</v>
      </c>
      <c r="O9" s="17">
        <v>0.27103620888478103</v>
      </c>
      <c r="P9" s="17">
        <v>0.33602482501737402</v>
      </c>
      <c r="Q9" s="17">
        <v>0.33611664827937898</v>
      </c>
      <c r="R9" s="17"/>
      <c r="S9" s="17">
        <v>0.34854318700605502</v>
      </c>
      <c r="T9" s="17">
        <v>0.26217127535165802</v>
      </c>
      <c r="U9" s="17">
        <v>0.33320723026678201</v>
      </c>
      <c r="V9" s="17">
        <v>0.39477234857788002</v>
      </c>
      <c r="W9" s="17">
        <v>0.32374252831924999</v>
      </c>
      <c r="X9" s="17">
        <v>0.33058422827024198</v>
      </c>
      <c r="Y9" s="17">
        <v>0.31847346244248398</v>
      </c>
      <c r="Z9" s="17">
        <v>0.23567169764055301</v>
      </c>
      <c r="AA9" s="17">
        <v>0.320505541558263</v>
      </c>
      <c r="AB9" s="17">
        <v>0.20215967384575501</v>
      </c>
      <c r="AC9" s="17">
        <v>0.27996077922953799</v>
      </c>
      <c r="AD9" s="17">
        <v>0.163226038059859</v>
      </c>
      <c r="AE9" s="17"/>
      <c r="AF9" s="17">
        <v>0.31606703154450799</v>
      </c>
      <c r="AG9" s="17">
        <v>0.36094968066081301</v>
      </c>
      <c r="AH9" s="17">
        <v>0.35321803443653599</v>
      </c>
      <c r="AI9" s="17">
        <v>0.37944978063198898</v>
      </c>
      <c r="AJ9" s="17">
        <v>0.25795440003365799</v>
      </c>
      <c r="AK9" s="17">
        <v>0.33449476090878399</v>
      </c>
      <c r="AL9" s="17">
        <v>0.30221490344117102</v>
      </c>
      <c r="AM9" s="17">
        <v>0.327677238577189</v>
      </c>
      <c r="AN9" s="17">
        <v>0.26527984129017002</v>
      </c>
      <c r="AO9" s="17">
        <v>0.29463444875342298</v>
      </c>
      <c r="AP9" s="17">
        <v>0.27031084139535699</v>
      </c>
      <c r="AQ9" s="17">
        <v>0.25824680836061997</v>
      </c>
      <c r="AR9" s="17">
        <v>0.25736235262565599</v>
      </c>
      <c r="AS9" s="17">
        <v>0.28322381436773097</v>
      </c>
      <c r="AT9" s="17">
        <v>0.26740700103139597</v>
      </c>
      <c r="AU9" s="17">
        <v>0.305949059848936</v>
      </c>
      <c r="AV9" s="17"/>
      <c r="AW9" s="17">
        <v>0.32117255714072301</v>
      </c>
      <c r="AX9" s="17">
        <v>0.27943393208409301</v>
      </c>
      <c r="AY9" s="17"/>
      <c r="AZ9" s="17">
        <v>0.31772834400551597</v>
      </c>
      <c r="BA9" s="17">
        <v>0.30187677665915202</v>
      </c>
      <c r="BB9" s="17"/>
      <c r="BC9" s="17">
        <v>0.32882794297815798</v>
      </c>
      <c r="BD9" s="17">
        <v>0.29104827434129499</v>
      </c>
      <c r="BE9" s="17"/>
      <c r="BF9" s="17">
        <v>0.269000205910641</v>
      </c>
      <c r="BG9" s="17">
        <v>0.30763807602115301</v>
      </c>
      <c r="BH9" s="17"/>
      <c r="BI9" s="17">
        <v>0.36784634231392599</v>
      </c>
      <c r="BJ9" s="17">
        <v>0.233803959831964</v>
      </c>
      <c r="BK9" s="17">
        <v>0.22786798917260401</v>
      </c>
      <c r="BL9" s="17">
        <v>0.50156923710575096</v>
      </c>
      <c r="BM9" s="17">
        <v>0.26235141831974201</v>
      </c>
      <c r="BN9" s="17"/>
      <c r="BO9" s="17">
        <v>0.20363352187352199</v>
      </c>
      <c r="BP9" s="17">
        <v>0.31778091732416103</v>
      </c>
      <c r="BQ9" s="17">
        <v>0.21138876126925801</v>
      </c>
      <c r="BR9" s="17">
        <v>0.51467334315470803</v>
      </c>
      <c r="BS9" s="17">
        <v>0.208749499087831</v>
      </c>
      <c r="BT9" s="17">
        <v>0.31455611360559099</v>
      </c>
      <c r="BU9" s="17"/>
      <c r="BV9" s="17">
        <v>0.207064941058243</v>
      </c>
      <c r="BW9" s="17">
        <v>0.28339760659958002</v>
      </c>
      <c r="BX9" s="17"/>
      <c r="BY9" s="17">
        <v>0.27727514806745901</v>
      </c>
      <c r="BZ9" s="17"/>
      <c r="CA9" s="17">
        <v>0.22564375952927701</v>
      </c>
      <c r="CB9" s="17"/>
      <c r="CC9" s="17">
        <v>0.20868988583627601</v>
      </c>
    </row>
    <row r="10" spans="2:81" ht="28.8" x14ac:dyDescent="0.3">
      <c r="B10" s="18" t="s">
        <v>153</v>
      </c>
      <c r="C10" s="17">
        <v>0.33849611962138698</v>
      </c>
      <c r="D10" s="17">
        <v>0.33627041265551</v>
      </c>
      <c r="E10" s="17">
        <v>0.34008564573786398</v>
      </c>
      <c r="F10" s="17"/>
      <c r="G10" s="17">
        <v>0.41294113746019501</v>
      </c>
      <c r="H10" s="17">
        <v>0.34163421074349098</v>
      </c>
      <c r="I10" s="17">
        <v>0.35302658090380001</v>
      </c>
      <c r="J10" s="17">
        <v>0.30791773503261399</v>
      </c>
      <c r="K10" s="17">
        <v>0.28054407827054001</v>
      </c>
      <c r="L10" s="17">
        <v>0.33807013556097298</v>
      </c>
      <c r="M10" s="17"/>
      <c r="N10" s="17">
        <v>0.33958396242090799</v>
      </c>
      <c r="O10" s="17">
        <v>0.33902070428050801</v>
      </c>
      <c r="P10" s="17">
        <v>0.33291042750989902</v>
      </c>
      <c r="Q10" s="17">
        <v>0.34439520747145302</v>
      </c>
      <c r="R10" s="17"/>
      <c r="S10" s="17">
        <v>0.29262514389773298</v>
      </c>
      <c r="T10" s="17">
        <v>0.40838104659954999</v>
      </c>
      <c r="U10" s="17">
        <v>0.36255642985283298</v>
      </c>
      <c r="V10" s="17">
        <v>0.26283795930102799</v>
      </c>
      <c r="W10" s="17">
        <v>0.40846195615348702</v>
      </c>
      <c r="X10" s="17">
        <v>0.30719433089992298</v>
      </c>
      <c r="Y10" s="17">
        <v>0.31018231471583202</v>
      </c>
      <c r="Z10" s="17">
        <v>0.37687115176680802</v>
      </c>
      <c r="AA10" s="17">
        <v>0.32567746046303198</v>
      </c>
      <c r="AB10" s="17">
        <v>0.401102755189785</v>
      </c>
      <c r="AC10" s="17">
        <v>0.29804995308275201</v>
      </c>
      <c r="AD10" s="17">
        <v>0.29472871813106299</v>
      </c>
      <c r="AE10" s="17"/>
      <c r="AF10" s="17">
        <v>0.27871841549779502</v>
      </c>
      <c r="AG10" s="17">
        <v>0.36351551021356299</v>
      </c>
      <c r="AH10" s="17">
        <v>0.34184912880802898</v>
      </c>
      <c r="AI10" s="17">
        <v>0.29663960888304602</v>
      </c>
      <c r="AJ10" s="17">
        <v>0.33167790068241199</v>
      </c>
      <c r="AK10" s="17">
        <v>0.31176375347407098</v>
      </c>
      <c r="AL10" s="17">
        <v>0.357969178876689</v>
      </c>
      <c r="AM10" s="17">
        <v>0.33559001971012598</v>
      </c>
      <c r="AN10" s="17">
        <v>0.32906320838523501</v>
      </c>
      <c r="AO10" s="17">
        <v>0.30050911215153098</v>
      </c>
      <c r="AP10" s="17">
        <v>0.35323725172332399</v>
      </c>
      <c r="AQ10" s="17">
        <v>0.43596017260731001</v>
      </c>
      <c r="AR10" s="17">
        <v>0.366177199651393</v>
      </c>
      <c r="AS10" s="17">
        <v>0.267582208106594</v>
      </c>
      <c r="AT10" s="17">
        <v>0.26455612271759799</v>
      </c>
      <c r="AU10" s="17">
        <v>0.39959152272339099</v>
      </c>
      <c r="AV10" s="17"/>
      <c r="AW10" s="17">
        <v>0.33192466675151999</v>
      </c>
      <c r="AX10" s="17">
        <v>0.349149251506922</v>
      </c>
      <c r="AY10" s="17"/>
      <c r="AZ10" s="17">
        <v>0.37090706301398702</v>
      </c>
      <c r="BA10" s="17">
        <v>0.33127753255277598</v>
      </c>
      <c r="BB10" s="17"/>
      <c r="BC10" s="17">
        <v>0.35050076922887702</v>
      </c>
      <c r="BD10" s="17">
        <v>0.32900471420799199</v>
      </c>
      <c r="BE10" s="17"/>
      <c r="BF10" s="17">
        <v>0.48287852664977499</v>
      </c>
      <c r="BG10" s="17">
        <v>0.326893883550673</v>
      </c>
      <c r="BH10" s="17"/>
      <c r="BI10" s="17">
        <v>0.33547197476781199</v>
      </c>
      <c r="BJ10" s="17">
        <v>0.38251846942844597</v>
      </c>
      <c r="BK10" s="17">
        <v>0.38727886379631499</v>
      </c>
      <c r="BL10" s="17">
        <v>0.272154227253321</v>
      </c>
      <c r="BM10" s="17">
        <v>0.31634255618810703</v>
      </c>
      <c r="BN10" s="17"/>
      <c r="BO10" s="17">
        <v>0.38245748058345003</v>
      </c>
      <c r="BP10" s="17">
        <v>0.33002845949847798</v>
      </c>
      <c r="BQ10" s="17">
        <v>0.36858247398994698</v>
      </c>
      <c r="BR10" s="17">
        <v>0.28541591911518399</v>
      </c>
      <c r="BS10" s="17">
        <v>0.33708513971118598</v>
      </c>
      <c r="BT10" s="17">
        <v>0.37322461467770901</v>
      </c>
      <c r="BU10" s="17"/>
      <c r="BV10" s="17">
        <v>0.378695118186817</v>
      </c>
      <c r="BW10" s="17">
        <v>0.389609751743272</v>
      </c>
      <c r="BX10" s="17"/>
      <c r="BY10" s="17">
        <v>0.40565921255044701</v>
      </c>
      <c r="BZ10" s="17"/>
      <c r="CA10" s="17">
        <v>0.41218924890965503</v>
      </c>
      <c r="CB10" s="17"/>
      <c r="CC10" s="17">
        <v>0.40836372679112898</v>
      </c>
    </row>
    <row r="11" spans="2:81" ht="28.8" x14ac:dyDescent="0.3">
      <c r="B11" s="18" t="s">
        <v>154</v>
      </c>
      <c r="C11" s="17">
        <v>0.212009704165248</v>
      </c>
      <c r="D11" s="17">
        <v>0.20232656229684701</v>
      </c>
      <c r="E11" s="17">
        <v>0.22027525852611499</v>
      </c>
      <c r="F11" s="17"/>
      <c r="G11" s="17">
        <v>0.20696807880741899</v>
      </c>
      <c r="H11" s="17">
        <v>0.25563490408810202</v>
      </c>
      <c r="I11" s="17">
        <v>0.206488465159192</v>
      </c>
      <c r="J11" s="17">
        <v>0.176205729131616</v>
      </c>
      <c r="K11" s="17">
        <v>0.19164718330299399</v>
      </c>
      <c r="L11" s="17">
        <v>0.22704582308038301</v>
      </c>
      <c r="M11" s="17"/>
      <c r="N11" s="17">
        <v>0.25003683094218998</v>
      </c>
      <c r="O11" s="17">
        <v>0.235226137639934</v>
      </c>
      <c r="P11" s="17">
        <v>0.17210375013292001</v>
      </c>
      <c r="Q11" s="17">
        <v>0.18156258129259401</v>
      </c>
      <c r="R11" s="17"/>
      <c r="S11" s="17">
        <v>0.212449881825962</v>
      </c>
      <c r="T11" s="17">
        <v>0.20851040196085499</v>
      </c>
      <c r="U11" s="17">
        <v>0.22347104792570799</v>
      </c>
      <c r="V11" s="17">
        <v>0.182427005880617</v>
      </c>
      <c r="W11" s="17">
        <v>0.14259191130269999</v>
      </c>
      <c r="X11" s="17">
        <v>0.18267914648713801</v>
      </c>
      <c r="Y11" s="17">
        <v>0.24037313799186499</v>
      </c>
      <c r="Z11" s="17">
        <v>0.22514392768422201</v>
      </c>
      <c r="AA11" s="17">
        <v>0.19715800739341</v>
      </c>
      <c r="AB11" s="17">
        <v>0.182903853430885</v>
      </c>
      <c r="AC11" s="17">
        <v>0.30617797444020101</v>
      </c>
      <c r="AD11" s="17">
        <v>0.42604633776837803</v>
      </c>
      <c r="AE11" s="17"/>
      <c r="AF11" s="17">
        <v>0</v>
      </c>
      <c r="AG11" s="17">
        <v>0.15209559818801499</v>
      </c>
      <c r="AH11" s="17">
        <v>0.164990926507604</v>
      </c>
      <c r="AI11" s="17">
        <v>0.17400913184577399</v>
      </c>
      <c r="AJ11" s="17">
        <v>0.25931160691781202</v>
      </c>
      <c r="AK11" s="17">
        <v>0.22957179910779299</v>
      </c>
      <c r="AL11" s="17">
        <v>0.23205846273583</v>
      </c>
      <c r="AM11" s="17">
        <v>0.17535281203827399</v>
      </c>
      <c r="AN11" s="17">
        <v>0.267003133832585</v>
      </c>
      <c r="AO11" s="17">
        <v>0.25206286489117502</v>
      </c>
      <c r="AP11" s="17">
        <v>0.19830330740979701</v>
      </c>
      <c r="AQ11" s="17">
        <v>0.15839246524640099</v>
      </c>
      <c r="AR11" s="17">
        <v>0.241235731471523</v>
      </c>
      <c r="AS11" s="17">
        <v>0.33137249819650899</v>
      </c>
      <c r="AT11" s="17">
        <v>0.29466055143092901</v>
      </c>
      <c r="AU11" s="17">
        <v>0.139999374575413</v>
      </c>
      <c r="AV11" s="17"/>
      <c r="AW11" s="17">
        <v>0.21318793095906299</v>
      </c>
      <c r="AX11" s="17">
        <v>0.21068255548288101</v>
      </c>
      <c r="AY11" s="17"/>
      <c r="AZ11" s="17">
        <v>0.19226480582550301</v>
      </c>
      <c r="BA11" s="17">
        <v>0.21640730117746201</v>
      </c>
      <c r="BB11" s="17"/>
      <c r="BC11" s="17">
        <v>0.19138143854354001</v>
      </c>
      <c r="BD11" s="17">
        <v>0.22357027999803999</v>
      </c>
      <c r="BE11" s="17"/>
      <c r="BF11" s="17">
        <v>0.173643315758992</v>
      </c>
      <c r="BG11" s="17">
        <v>0.21509273834255299</v>
      </c>
      <c r="BH11" s="17"/>
      <c r="BI11" s="17">
        <v>0.17095952672461801</v>
      </c>
      <c r="BJ11" s="17">
        <v>0.25194420179604299</v>
      </c>
      <c r="BK11" s="17">
        <v>0.223733176311985</v>
      </c>
      <c r="BL11" s="17">
        <v>0.135091429626788</v>
      </c>
      <c r="BM11" s="17">
        <v>0.259630448423396</v>
      </c>
      <c r="BN11" s="17"/>
      <c r="BO11" s="17">
        <v>0.25761770136313999</v>
      </c>
      <c r="BP11" s="17">
        <v>0.22968212741989899</v>
      </c>
      <c r="BQ11" s="17">
        <v>0.23951491794009599</v>
      </c>
      <c r="BR11" s="17">
        <v>0.113308453782684</v>
      </c>
      <c r="BS11" s="17">
        <v>0.28445011331282399</v>
      </c>
      <c r="BT11" s="17">
        <v>0.17910225780974501</v>
      </c>
      <c r="BU11" s="17"/>
      <c r="BV11" s="17">
        <v>0.26433598509991901</v>
      </c>
      <c r="BW11" s="17">
        <v>0.228960795815668</v>
      </c>
      <c r="BX11" s="17"/>
      <c r="BY11" s="17">
        <v>0.235935579149089</v>
      </c>
      <c r="BZ11" s="17"/>
      <c r="CA11" s="17">
        <v>0.242387040770629</v>
      </c>
      <c r="CB11" s="17"/>
      <c r="CC11" s="17">
        <v>0.26580862003404898</v>
      </c>
    </row>
    <row r="12" spans="2:81" x14ac:dyDescent="0.3">
      <c r="B12" s="18" t="s">
        <v>155</v>
      </c>
      <c r="C12" s="17">
        <v>8.2501123195973899E-2</v>
      </c>
      <c r="D12" s="17">
        <v>9.9014337240889094E-2</v>
      </c>
      <c r="E12" s="17">
        <v>6.6702774358590705E-2</v>
      </c>
      <c r="F12" s="17"/>
      <c r="G12" s="17">
        <v>0.101358836708127</v>
      </c>
      <c r="H12" s="17">
        <v>0.107443533379933</v>
      </c>
      <c r="I12" s="17">
        <v>7.4859094672693804E-2</v>
      </c>
      <c r="J12" s="17">
        <v>8.0156735831403106E-2</v>
      </c>
      <c r="K12" s="17">
        <v>5.7676365986302998E-2</v>
      </c>
      <c r="L12" s="17">
        <v>7.4366140046748797E-2</v>
      </c>
      <c r="M12" s="17"/>
      <c r="N12" s="17">
        <v>9.0839452318001002E-2</v>
      </c>
      <c r="O12" s="17">
        <v>9.0430310465116598E-2</v>
      </c>
      <c r="P12" s="17">
        <v>8.2138651863667395E-2</v>
      </c>
      <c r="Q12" s="17">
        <v>6.6229090757950193E-2</v>
      </c>
      <c r="R12" s="17"/>
      <c r="S12" s="17">
        <v>8.9103564283044598E-2</v>
      </c>
      <c r="T12" s="17">
        <v>7.9058686252910904E-2</v>
      </c>
      <c r="U12" s="17">
        <v>4.6630321539325101E-2</v>
      </c>
      <c r="V12" s="17">
        <v>9.1622467257008094E-2</v>
      </c>
      <c r="W12" s="17">
        <v>7.8164998855894799E-2</v>
      </c>
      <c r="X12" s="17">
        <v>8.0859056903724996E-2</v>
      </c>
      <c r="Y12" s="17">
        <v>6.7759072936940806E-2</v>
      </c>
      <c r="Z12" s="17">
        <v>0.10796012408344401</v>
      </c>
      <c r="AA12" s="17">
        <v>7.5923390780821706E-2</v>
      </c>
      <c r="AB12" s="17">
        <v>0.14008512094990799</v>
      </c>
      <c r="AC12" s="17">
        <v>8.6399343282312593E-2</v>
      </c>
      <c r="AD12" s="17">
        <v>0</v>
      </c>
      <c r="AE12" s="17"/>
      <c r="AF12" s="17">
        <v>0.19993318362951101</v>
      </c>
      <c r="AG12" s="17">
        <v>8.0106116343694703E-2</v>
      </c>
      <c r="AH12" s="17">
        <v>6.1514314373603503E-2</v>
      </c>
      <c r="AI12" s="17">
        <v>8.3548998961550394E-2</v>
      </c>
      <c r="AJ12" s="17">
        <v>8.9579991867338393E-2</v>
      </c>
      <c r="AK12" s="17">
        <v>7.8690216573005303E-2</v>
      </c>
      <c r="AL12" s="17">
        <v>6.0887259418923201E-2</v>
      </c>
      <c r="AM12" s="17">
        <v>6.3561198437166094E-2</v>
      </c>
      <c r="AN12" s="17">
        <v>6.3766451764419405E-2</v>
      </c>
      <c r="AO12" s="17">
        <v>0.11733622551686</v>
      </c>
      <c r="AP12" s="17">
        <v>0.10455066640187401</v>
      </c>
      <c r="AQ12" s="17">
        <v>0.111865843189854</v>
      </c>
      <c r="AR12" s="17">
        <v>8.0082153853130097E-2</v>
      </c>
      <c r="AS12" s="17">
        <v>9.3792828548068197E-2</v>
      </c>
      <c r="AT12" s="17">
        <v>9.0559361862968105E-2</v>
      </c>
      <c r="AU12" s="17">
        <v>0.121671458546094</v>
      </c>
      <c r="AV12" s="17"/>
      <c r="AW12" s="17">
        <v>7.7208521210636594E-2</v>
      </c>
      <c r="AX12" s="17">
        <v>9.0794612642394495E-2</v>
      </c>
      <c r="AY12" s="17"/>
      <c r="AZ12" s="17">
        <v>4.5388528503743197E-2</v>
      </c>
      <c r="BA12" s="17">
        <v>9.07668651980756E-2</v>
      </c>
      <c r="BB12" s="17"/>
      <c r="BC12" s="17">
        <v>6.2528292390456097E-2</v>
      </c>
      <c r="BD12" s="17">
        <v>9.6063115466881593E-2</v>
      </c>
      <c r="BE12" s="17"/>
      <c r="BF12" s="17">
        <v>1.9769344508543601E-2</v>
      </c>
      <c r="BG12" s="17">
        <v>8.7542103745108693E-2</v>
      </c>
      <c r="BH12" s="17"/>
      <c r="BI12" s="17">
        <v>8.2645004262814695E-2</v>
      </c>
      <c r="BJ12" s="17">
        <v>7.6123082320209007E-2</v>
      </c>
      <c r="BK12" s="17">
        <v>0.110228929660472</v>
      </c>
      <c r="BL12" s="17">
        <v>4.05658410292178E-2</v>
      </c>
      <c r="BM12" s="17">
        <v>0.108632895811488</v>
      </c>
      <c r="BN12" s="17"/>
      <c r="BO12" s="17">
        <v>9.6043141899205403E-2</v>
      </c>
      <c r="BP12" s="17">
        <v>8.1963914731972495E-2</v>
      </c>
      <c r="BQ12" s="17">
        <v>0.117593594994121</v>
      </c>
      <c r="BR12" s="17">
        <v>5.0583217607778203E-2</v>
      </c>
      <c r="BS12" s="17">
        <v>0.11090783240291401</v>
      </c>
      <c r="BT12" s="17">
        <v>2.5637622316611201E-2</v>
      </c>
      <c r="BU12" s="17"/>
      <c r="BV12" s="17">
        <v>9.0094215088562302E-2</v>
      </c>
      <c r="BW12" s="17">
        <v>5.0210410306300801E-2</v>
      </c>
      <c r="BX12" s="17"/>
      <c r="BY12" s="17">
        <v>5.8714094648599301E-2</v>
      </c>
      <c r="BZ12" s="17"/>
      <c r="CA12" s="17">
        <v>8.0656862022955605E-2</v>
      </c>
      <c r="CB12" s="17"/>
      <c r="CC12" s="17">
        <v>7.4998403507794603E-2</v>
      </c>
    </row>
    <row r="13" spans="2:81" x14ac:dyDescent="0.3">
      <c r="B13" s="18" t="s">
        <v>92</v>
      </c>
      <c r="C13" s="19">
        <v>6.2228886128478697E-2</v>
      </c>
      <c r="D13" s="19">
        <v>4.2776875121763799E-2</v>
      </c>
      <c r="E13" s="19">
        <v>8.1467565764584596E-2</v>
      </c>
      <c r="F13" s="19"/>
      <c r="G13" s="19">
        <v>7.4592185332537295E-2</v>
      </c>
      <c r="H13" s="19">
        <v>5.7961288083423802E-2</v>
      </c>
      <c r="I13" s="19">
        <v>5.8468326473852597E-2</v>
      </c>
      <c r="J13" s="19">
        <v>8.6968645475868106E-2</v>
      </c>
      <c r="K13" s="19">
        <v>6.0278393592426399E-2</v>
      </c>
      <c r="L13" s="19">
        <v>4.1755585301303397E-2</v>
      </c>
      <c r="M13" s="19"/>
      <c r="N13" s="19">
        <v>3.7857578539784303E-2</v>
      </c>
      <c r="O13" s="19">
        <v>6.42866387296607E-2</v>
      </c>
      <c r="P13" s="19">
        <v>7.68223454761396E-2</v>
      </c>
      <c r="Q13" s="19">
        <v>7.1696472198623698E-2</v>
      </c>
      <c r="R13" s="19"/>
      <c r="S13" s="19">
        <v>5.7278222987205897E-2</v>
      </c>
      <c r="T13" s="19">
        <v>4.1878589835025702E-2</v>
      </c>
      <c r="U13" s="19">
        <v>3.4134970415352399E-2</v>
      </c>
      <c r="V13" s="19">
        <v>6.8340218983467094E-2</v>
      </c>
      <c r="W13" s="19">
        <v>4.7038605368668197E-2</v>
      </c>
      <c r="X13" s="19">
        <v>9.8683237438971297E-2</v>
      </c>
      <c r="Y13" s="19">
        <v>6.3212011912878605E-2</v>
      </c>
      <c r="Z13" s="19">
        <v>5.4353098824972801E-2</v>
      </c>
      <c r="AA13" s="19">
        <v>8.0735599804473299E-2</v>
      </c>
      <c r="AB13" s="19">
        <v>7.3748596583668002E-2</v>
      </c>
      <c r="AC13" s="19">
        <v>2.9411949965196901E-2</v>
      </c>
      <c r="AD13" s="19">
        <v>0.1159989060407</v>
      </c>
      <c r="AE13" s="19"/>
      <c r="AF13" s="19">
        <v>0.205281369328186</v>
      </c>
      <c r="AG13" s="19">
        <v>4.33330945939139E-2</v>
      </c>
      <c r="AH13" s="19">
        <v>7.8427595874226902E-2</v>
      </c>
      <c r="AI13" s="19">
        <v>6.6352479677641102E-2</v>
      </c>
      <c r="AJ13" s="19">
        <v>6.1476100498779503E-2</v>
      </c>
      <c r="AK13" s="19">
        <v>4.54794699363468E-2</v>
      </c>
      <c r="AL13" s="19">
        <v>4.6870195527387297E-2</v>
      </c>
      <c r="AM13" s="19">
        <v>9.7818731237243994E-2</v>
      </c>
      <c r="AN13" s="19">
        <v>7.48873647275905E-2</v>
      </c>
      <c r="AO13" s="19">
        <v>3.5457348687010601E-2</v>
      </c>
      <c r="AP13" s="19">
        <v>7.3597933069648305E-2</v>
      </c>
      <c r="AQ13" s="19">
        <v>3.55347105958147E-2</v>
      </c>
      <c r="AR13" s="19">
        <v>5.5142562398297103E-2</v>
      </c>
      <c r="AS13" s="19">
        <v>2.4028650781097699E-2</v>
      </c>
      <c r="AT13" s="19">
        <v>8.2816962957108206E-2</v>
      </c>
      <c r="AU13" s="19">
        <v>3.2788584306166997E-2</v>
      </c>
      <c r="AV13" s="19"/>
      <c r="AW13" s="19">
        <v>5.6506323938057497E-2</v>
      </c>
      <c r="AX13" s="19">
        <v>6.9939648283709299E-2</v>
      </c>
      <c r="AY13" s="19"/>
      <c r="AZ13" s="19">
        <v>7.37112586512505E-2</v>
      </c>
      <c r="BA13" s="19">
        <v>5.9671524412534802E-2</v>
      </c>
      <c r="BB13" s="19"/>
      <c r="BC13" s="19">
        <v>6.6761556858968299E-2</v>
      </c>
      <c r="BD13" s="19">
        <v>6.03136159857907E-2</v>
      </c>
      <c r="BE13" s="19"/>
      <c r="BF13" s="19">
        <v>5.4708607172049201E-2</v>
      </c>
      <c r="BG13" s="19">
        <v>6.2833198340512694E-2</v>
      </c>
      <c r="BH13" s="19"/>
      <c r="BI13" s="19">
        <v>4.3077151930829602E-2</v>
      </c>
      <c r="BJ13" s="19">
        <v>5.5610286623338001E-2</v>
      </c>
      <c r="BK13" s="19">
        <v>5.0891041058624201E-2</v>
      </c>
      <c r="BL13" s="19">
        <v>5.0619264984923099E-2</v>
      </c>
      <c r="BM13" s="19">
        <v>5.3042681257266501E-2</v>
      </c>
      <c r="BN13" s="19"/>
      <c r="BO13" s="19">
        <v>6.0248154280682698E-2</v>
      </c>
      <c r="BP13" s="19">
        <v>4.0544581025488899E-2</v>
      </c>
      <c r="BQ13" s="19">
        <v>6.2920251806578106E-2</v>
      </c>
      <c r="BR13" s="19">
        <v>3.60190663396463E-2</v>
      </c>
      <c r="BS13" s="19">
        <v>5.8807415485245297E-2</v>
      </c>
      <c r="BT13" s="19">
        <v>0.107479391590344</v>
      </c>
      <c r="BU13" s="19"/>
      <c r="BV13" s="19">
        <v>5.9809740566458901E-2</v>
      </c>
      <c r="BW13" s="19">
        <v>4.78214355351788E-2</v>
      </c>
      <c r="BX13" s="19"/>
      <c r="BY13" s="19">
        <v>2.24159655844057E-2</v>
      </c>
      <c r="BZ13" s="19"/>
      <c r="CA13" s="19">
        <v>3.9123088767484299E-2</v>
      </c>
      <c r="CB13" s="19"/>
      <c r="CC13" s="19">
        <v>4.2139363830751203E-2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0.22645608935610301</v>
      </c>
      <c r="D9" s="17">
        <v>0.21567473073244101</v>
      </c>
      <c r="E9" s="17">
        <v>0.23481546646257301</v>
      </c>
      <c r="F9" s="17"/>
      <c r="G9" s="17">
        <v>0.28270159429853198</v>
      </c>
      <c r="H9" s="17">
        <v>0.26237723760391801</v>
      </c>
      <c r="I9" s="17">
        <v>0.26117624940516398</v>
      </c>
      <c r="J9" s="17">
        <v>0.24070011976728101</v>
      </c>
      <c r="K9" s="17">
        <v>0.18027944115587399</v>
      </c>
      <c r="L9" s="17">
        <v>0.15098791100366399</v>
      </c>
      <c r="M9" s="17"/>
      <c r="N9" s="17">
        <v>0.17736075781463101</v>
      </c>
      <c r="O9" s="17">
        <v>0.206309616627291</v>
      </c>
      <c r="P9" s="17">
        <v>0.23898475540623801</v>
      </c>
      <c r="Q9" s="17">
        <v>0.28884100252216199</v>
      </c>
      <c r="R9" s="17"/>
      <c r="S9" s="17">
        <v>0.29394187623610601</v>
      </c>
      <c r="T9" s="17">
        <v>0.20142518377753901</v>
      </c>
      <c r="U9" s="17">
        <v>0.23912090546676601</v>
      </c>
      <c r="V9" s="17">
        <v>0.224586874408712</v>
      </c>
      <c r="W9" s="17">
        <v>0.151871230218321</v>
      </c>
      <c r="X9" s="17">
        <v>0.214150248860597</v>
      </c>
      <c r="Y9" s="17">
        <v>0.18628910681915201</v>
      </c>
      <c r="Z9" s="17">
        <v>0.17151751729140399</v>
      </c>
      <c r="AA9" s="17">
        <v>0.20297871910569701</v>
      </c>
      <c r="AB9" s="17">
        <v>0.25641701231033198</v>
      </c>
      <c r="AC9" s="17">
        <v>0.29254188752587801</v>
      </c>
      <c r="AD9" s="17">
        <v>0.26909713974882099</v>
      </c>
      <c r="AE9" s="17"/>
      <c r="AF9" s="17">
        <v>0.42757770658224797</v>
      </c>
      <c r="AG9" s="17">
        <v>0.37069535359998801</v>
      </c>
      <c r="AH9" s="17">
        <v>0.28202639851078198</v>
      </c>
      <c r="AI9" s="17">
        <v>0.26202014083754099</v>
      </c>
      <c r="AJ9" s="17">
        <v>0.26416332327199099</v>
      </c>
      <c r="AK9" s="17">
        <v>0.190062718728432</v>
      </c>
      <c r="AL9" s="17">
        <v>0.23510441957144801</v>
      </c>
      <c r="AM9" s="17">
        <v>0.22041453978803999</v>
      </c>
      <c r="AN9" s="17">
        <v>0.116788806878594</v>
      </c>
      <c r="AO9" s="17">
        <v>0.29602299996002102</v>
      </c>
      <c r="AP9" s="17">
        <v>0.228261276052006</v>
      </c>
      <c r="AQ9" s="17">
        <v>0.154260075010968</v>
      </c>
      <c r="AR9" s="17">
        <v>0.22356536620321801</v>
      </c>
      <c r="AS9" s="17">
        <v>0.27251421700170703</v>
      </c>
      <c r="AT9" s="17">
        <v>0.107436455213734</v>
      </c>
      <c r="AU9" s="17">
        <v>0.184904923420805</v>
      </c>
      <c r="AV9" s="17"/>
      <c r="AW9" s="17">
        <v>0.21126071507784</v>
      </c>
      <c r="AX9" s="17">
        <v>0.24742658706430701</v>
      </c>
      <c r="AY9" s="17"/>
      <c r="AZ9" s="17">
        <v>0.24479701327147799</v>
      </c>
      <c r="BA9" s="17">
        <v>0.222371186470119</v>
      </c>
      <c r="BB9" s="17"/>
      <c r="BC9" s="17">
        <v>0.28584615511394501</v>
      </c>
      <c r="BD9" s="17">
        <v>0.186849592057417</v>
      </c>
      <c r="BE9" s="17"/>
      <c r="BF9" s="17">
        <v>0.24293021653755201</v>
      </c>
      <c r="BG9" s="17">
        <v>0.225132266623458</v>
      </c>
      <c r="BH9" s="17"/>
      <c r="BI9" s="17">
        <v>0.15903090581050799</v>
      </c>
      <c r="BJ9" s="17">
        <v>0.24237700000698001</v>
      </c>
      <c r="BK9" s="17">
        <v>0.22411067637816701</v>
      </c>
      <c r="BL9" s="17">
        <v>0.21498679619316699</v>
      </c>
      <c r="BM9" s="17">
        <v>0.24095601211158099</v>
      </c>
      <c r="BN9" s="17"/>
      <c r="BO9" s="17">
        <v>0.23028707570053</v>
      </c>
      <c r="BP9" s="17">
        <v>0.199298462591842</v>
      </c>
      <c r="BQ9" s="17">
        <v>0.19456141532555299</v>
      </c>
      <c r="BR9" s="17">
        <v>0.23290240056181799</v>
      </c>
      <c r="BS9" s="17">
        <v>0.27718855471391801</v>
      </c>
      <c r="BT9" s="17">
        <v>0.192399010962989</v>
      </c>
      <c r="BU9" s="17"/>
      <c r="BV9" s="17">
        <v>0.21664976331493799</v>
      </c>
      <c r="BW9" s="17">
        <v>0.29009406470592602</v>
      </c>
      <c r="BX9" s="17"/>
      <c r="BY9" s="17">
        <v>0.24301358004271401</v>
      </c>
      <c r="BZ9" s="17"/>
      <c r="CA9" s="17">
        <v>0.22138959132153899</v>
      </c>
      <c r="CB9" s="17"/>
      <c r="CC9" s="17">
        <v>0.197675988831402</v>
      </c>
    </row>
    <row r="10" spans="2:81" ht="28.8" x14ac:dyDescent="0.3">
      <c r="B10" s="18" t="s">
        <v>153</v>
      </c>
      <c r="C10" s="17">
        <v>0.29908877109602899</v>
      </c>
      <c r="D10" s="17">
        <v>0.30529972834379798</v>
      </c>
      <c r="E10" s="17">
        <v>0.29332065281961101</v>
      </c>
      <c r="F10" s="17"/>
      <c r="G10" s="17">
        <v>0.31438596874529001</v>
      </c>
      <c r="H10" s="17">
        <v>0.31815635083507599</v>
      </c>
      <c r="I10" s="17">
        <v>0.33830528749354799</v>
      </c>
      <c r="J10" s="17">
        <v>0.30291859729738102</v>
      </c>
      <c r="K10" s="17">
        <v>0.27349098550802498</v>
      </c>
      <c r="L10" s="17">
        <v>0.25565730527743402</v>
      </c>
      <c r="M10" s="17"/>
      <c r="N10" s="17">
        <v>0.30060609785593301</v>
      </c>
      <c r="O10" s="17">
        <v>0.309576441152488</v>
      </c>
      <c r="P10" s="17">
        <v>0.29434810652300603</v>
      </c>
      <c r="Q10" s="17">
        <v>0.29310481550221301</v>
      </c>
      <c r="R10" s="17"/>
      <c r="S10" s="17">
        <v>0.29644503995627303</v>
      </c>
      <c r="T10" s="17">
        <v>0.26000555329366098</v>
      </c>
      <c r="U10" s="17">
        <v>0.22120304471221</v>
      </c>
      <c r="V10" s="17">
        <v>0.29621202813158798</v>
      </c>
      <c r="W10" s="17">
        <v>0.40259663629442899</v>
      </c>
      <c r="X10" s="17">
        <v>0.28540090473477497</v>
      </c>
      <c r="Y10" s="17">
        <v>0.29830535843228401</v>
      </c>
      <c r="Z10" s="17">
        <v>0.33375060088625402</v>
      </c>
      <c r="AA10" s="17">
        <v>0.35352382535212801</v>
      </c>
      <c r="AB10" s="17">
        <v>0.28393392037314902</v>
      </c>
      <c r="AC10" s="17">
        <v>0.34239244019552501</v>
      </c>
      <c r="AD10" s="17">
        <v>0.22785812648908099</v>
      </c>
      <c r="AE10" s="17"/>
      <c r="AF10" s="17">
        <v>0.37907165829297501</v>
      </c>
      <c r="AG10" s="17">
        <v>0.321612565443962</v>
      </c>
      <c r="AH10" s="17">
        <v>0.344479862263676</v>
      </c>
      <c r="AI10" s="17">
        <v>0.22901209724014901</v>
      </c>
      <c r="AJ10" s="17">
        <v>0.30962995496804802</v>
      </c>
      <c r="AK10" s="17">
        <v>0.350984989872479</v>
      </c>
      <c r="AL10" s="17">
        <v>0.31236028184785503</v>
      </c>
      <c r="AM10" s="17">
        <v>0.24782081238533399</v>
      </c>
      <c r="AN10" s="17">
        <v>0.31262901209260202</v>
      </c>
      <c r="AO10" s="17">
        <v>0.17708229866375799</v>
      </c>
      <c r="AP10" s="17">
        <v>0.29287141992346599</v>
      </c>
      <c r="AQ10" s="17">
        <v>0.28996194719409302</v>
      </c>
      <c r="AR10" s="17">
        <v>0.30170889029512399</v>
      </c>
      <c r="AS10" s="17">
        <v>0.27544622474767599</v>
      </c>
      <c r="AT10" s="17">
        <v>0.41305330391079997</v>
      </c>
      <c r="AU10" s="17">
        <v>0.35974518075845902</v>
      </c>
      <c r="AV10" s="17"/>
      <c r="AW10" s="17">
        <v>0.31946696222244397</v>
      </c>
      <c r="AX10" s="17">
        <v>0.26819075566275402</v>
      </c>
      <c r="AY10" s="17"/>
      <c r="AZ10" s="17">
        <v>0.32809415500170902</v>
      </c>
      <c r="BA10" s="17">
        <v>0.29262867252236502</v>
      </c>
      <c r="BB10" s="17"/>
      <c r="BC10" s="17">
        <v>0.33027575078684401</v>
      </c>
      <c r="BD10" s="17">
        <v>0.276142397787696</v>
      </c>
      <c r="BE10" s="17"/>
      <c r="BF10" s="17">
        <v>0.346619999330946</v>
      </c>
      <c r="BG10" s="17">
        <v>0.29526927160116301</v>
      </c>
      <c r="BH10" s="17"/>
      <c r="BI10" s="17">
        <v>0.250473042932709</v>
      </c>
      <c r="BJ10" s="17">
        <v>0.33117804202942203</v>
      </c>
      <c r="BK10" s="17">
        <v>0.31907472493107703</v>
      </c>
      <c r="BL10" s="17">
        <v>0.26724458709021398</v>
      </c>
      <c r="BM10" s="17">
        <v>0.35421474812890702</v>
      </c>
      <c r="BN10" s="17"/>
      <c r="BO10" s="17">
        <v>0.35995904447696297</v>
      </c>
      <c r="BP10" s="17">
        <v>0.25183728536689298</v>
      </c>
      <c r="BQ10" s="17">
        <v>0.35249743068612399</v>
      </c>
      <c r="BR10" s="17">
        <v>0.27364167261421901</v>
      </c>
      <c r="BS10" s="17">
        <v>0.32807947808049598</v>
      </c>
      <c r="BT10" s="17">
        <v>0.27630109885687798</v>
      </c>
      <c r="BU10" s="17"/>
      <c r="BV10" s="17">
        <v>0.35492177884915599</v>
      </c>
      <c r="BW10" s="17">
        <v>0.28713983304554003</v>
      </c>
      <c r="BX10" s="17"/>
      <c r="BY10" s="17">
        <v>0.32294179224094799</v>
      </c>
      <c r="BZ10" s="17"/>
      <c r="CA10" s="17">
        <v>0.39576295115068799</v>
      </c>
      <c r="CB10" s="17"/>
      <c r="CC10" s="17">
        <v>0.37000887267321902</v>
      </c>
    </row>
    <row r="11" spans="2:81" ht="28.8" x14ac:dyDescent="0.3">
      <c r="B11" s="18" t="s">
        <v>154</v>
      </c>
      <c r="C11" s="17">
        <v>0.22090164365425599</v>
      </c>
      <c r="D11" s="17">
        <v>0.234975518405619</v>
      </c>
      <c r="E11" s="17">
        <v>0.208030982819221</v>
      </c>
      <c r="F11" s="17"/>
      <c r="G11" s="17">
        <v>0.207737355478951</v>
      </c>
      <c r="H11" s="17">
        <v>0.20852522240382601</v>
      </c>
      <c r="I11" s="17">
        <v>0.194866043076978</v>
      </c>
      <c r="J11" s="17">
        <v>0.201296316451162</v>
      </c>
      <c r="K11" s="17">
        <v>0.234029250808826</v>
      </c>
      <c r="L11" s="17">
        <v>0.26792650132657297</v>
      </c>
      <c r="M11" s="17"/>
      <c r="N11" s="17">
        <v>0.26911568694001298</v>
      </c>
      <c r="O11" s="17">
        <v>0.22563482432319801</v>
      </c>
      <c r="P11" s="17">
        <v>0.19904304378156701</v>
      </c>
      <c r="Q11" s="17">
        <v>0.18312525646056499</v>
      </c>
      <c r="R11" s="17"/>
      <c r="S11" s="17">
        <v>0.20248684254232699</v>
      </c>
      <c r="T11" s="17">
        <v>0.25711524355783</v>
      </c>
      <c r="U11" s="17">
        <v>0.254586053552808</v>
      </c>
      <c r="V11" s="17">
        <v>0.21752278244961301</v>
      </c>
      <c r="W11" s="17">
        <v>0.23827521593982501</v>
      </c>
      <c r="X11" s="17">
        <v>0.16978913566082601</v>
      </c>
      <c r="Y11" s="17">
        <v>0.25182343158736298</v>
      </c>
      <c r="Z11" s="17">
        <v>0.241339988842213</v>
      </c>
      <c r="AA11" s="17">
        <v>0.203335783129518</v>
      </c>
      <c r="AB11" s="17">
        <v>0.221500143795414</v>
      </c>
      <c r="AC11" s="17">
        <v>0.212322449318879</v>
      </c>
      <c r="AD11" s="17">
        <v>0.15003609711666899</v>
      </c>
      <c r="AE11" s="17"/>
      <c r="AF11" s="17">
        <v>0</v>
      </c>
      <c r="AG11" s="17">
        <v>0.117105475328171</v>
      </c>
      <c r="AH11" s="17">
        <v>0.18724436994413499</v>
      </c>
      <c r="AI11" s="17">
        <v>0.183284253143735</v>
      </c>
      <c r="AJ11" s="17">
        <v>0.18850684850472799</v>
      </c>
      <c r="AK11" s="17">
        <v>0.229340630542504</v>
      </c>
      <c r="AL11" s="17">
        <v>0.218231713466847</v>
      </c>
      <c r="AM11" s="17">
        <v>0.21561977499569099</v>
      </c>
      <c r="AN11" s="17">
        <v>0.32913390147973498</v>
      </c>
      <c r="AO11" s="17">
        <v>0.23552530176346301</v>
      </c>
      <c r="AP11" s="17">
        <v>0.27139833281341003</v>
      </c>
      <c r="AQ11" s="17">
        <v>0.22277238097061999</v>
      </c>
      <c r="AR11" s="17">
        <v>0.20445398220532199</v>
      </c>
      <c r="AS11" s="17">
        <v>0.29371108892992098</v>
      </c>
      <c r="AT11" s="17">
        <v>0.21523238672550499</v>
      </c>
      <c r="AU11" s="17">
        <v>0.252176721345094</v>
      </c>
      <c r="AV11" s="17"/>
      <c r="AW11" s="17">
        <v>0.22391015735994901</v>
      </c>
      <c r="AX11" s="17">
        <v>0.217078387543959</v>
      </c>
      <c r="AY11" s="17"/>
      <c r="AZ11" s="17">
        <v>0.205785869370574</v>
      </c>
      <c r="BA11" s="17">
        <v>0.224268239049351</v>
      </c>
      <c r="BB11" s="17"/>
      <c r="BC11" s="17">
        <v>0.19305834991944501</v>
      </c>
      <c r="BD11" s="17">
        <v>0.238048133048711</v>
      </c>
      <c r="BE11" s="17"/>
      <c r="BF11" s="17">
        <v>0.23226052348658299</v>
      </c>
      <c r="BG11" s="17">
        <v>0.21998887035987799</v>
      </c>
      <c r="BH11" s="17"/>
      <c r="BI11" s="17">
        <v>0.257751386950689</v>
      </c>
      <c r="BJ11" s="17">
        <v>0.24006511035685901</v>
      </c>
      <c r="BK11" s="17">
        <v>0.243728764049641</v>
      </c>
      <c r="BL11" s="17">
        <v>0.21441901647084599</v>
      </c>
      <c r="BM11" s="17">
        <v>0.18527230152312199</v>
      </c>
      <c r="BN11" s="17"/>
      <c r="BO11" s="17">
        <v>0.22724323536188301</v>
      </c>
      <c r="BP11" s="17">
        <v>0.245877599969831</v>
      </c>
      <c r="BQ11" s="17">
        <v>0.25937440918837201</v>
      </c>
      <c r="BR11" s="17">
        <v>0.212878606912767</v>
      </c>
      <c r="BS11" s="17">
        <v>0.23002780990107799</v>
      </c>
      <c r="BT11" s="17">
        <v>0.19378270977994699</v>
      </c>
      <c r="BU11" s="17"/>
      <c r="BV11" s="17">
        <v>0.23499385801748099</v>
      </c>
      <c r="BW11" s="17">
        <v>0.24947091164361801</v>
      </c>
      <c r="BX11" s="17"/>
      <c r="BY11" s="17">
        <v>0.25715977843387899</v>
      </c>
      <c r="BZ11" s="17"/>
      <c r="CA11" s="17">
        <v>0.21966554871132701</v>
      </c>
      <c r="CB11" s="17"/>
      <c r="CC11" s="17">
        <v>0.26367745376166901</v>
      </c>
    </row>
    <row r="12" spans="2:81" x14ac:dyDescent="0.3">
      <c r="B12" s="18" t="s">
        <v>155</v>
      </c>
      <c r="C12" s="17">
        <v>0.155814227111116</v>
      </c>
      <c r="D12" s="17">
        <v>0.170868264223282</v>
      </c>
      <c r="E12" s="17">
        <v>0.14172980270052499</v>
      </c>
      <c r="F12" s="17"/>
      <c r="G12" s="17">
        <v>8.2038916978393703E-2</v>
      </c>
      <c r="H12" s="17">
        <v>0.120612704594611</v>
      </c>
      <c r="I12" s="17">
        <v>0.140737328177273</v>
      </c>
      <c r="J12" s="17">
        <v>0.15234013046427</v>
      </c>
      <c r="K12" s="17">
        <v>0.20868065688502799</v>
      </c>
      <c r="L12" s="17">
        <v>0.213279547849655</v>
      </c>
      <c r="M12" s="17"/>
      <c r="N12" s="17">
        <v>0.17059024451965299</v>
      </c>
      <c r="O12" s="17">
        <v>0.14887419179033901</v>
      </c>
      <c r="P12" s="17">
        <v>0.166516841929573</v>
      </c>
      <c r="Q12" s="17">
        <v>0.13713086174915501</v>
      </c>
      <c r="R12" s="17"/>
      <c r="S12" s="17">
        <v>0.106663856714213</v>
      </c>
      <c r="T12" s="17">
        <v>0.211888738363047</v>
      </c>
      <c r="U12" s="17">
        <v>0.198753092717119</v>
      </c>
      <c r="V12" s="17">
        <v>0.19078654155381999</v>
      </c>
      <c r="W12" s="17">
        <v>0.110441385047456</v>
      </c>
      <c r="X12" s="17">
        <v>0.137825069241028</v>
      </c>
      <c r="Y12" s="17">
        <v>0.18667333802778499</v>
      </c>
      <c r="Z12" s="17">
        <v>0.17046416478621501</v>
      </c>
      <c r="AA12" s="17">
        <v>0.14301367815072799</v>
      </c>
      <c r="AB12" s="17">
        <v>0.14178719779334301</v>
      </c>
      <c r="AC12" s="17">
        <v>0.10819832344050299</v>
      </c>
      <c r="AD12" s="17">
        <v>0.14796433131584999</v>
      </c>
      <c r="AE12" s="17"/>
      <c r="AF12" s="17">
        <v>0.104423181261926</v>
      </c>
      <c r="AG12" s="17">
        <v>9.9958151547722501E-2</v>
      </c>
      <c r="AH12" s="17">
        <v>6.9076542813093098E-2</v>
      </c>
      <c r="AI12" s="17">
        <v>0.204648826845721</v>
      </c>
      <c r="AJ12" s="17">
        <v>0.148236493668439</v>
      </c>
      <c r="AK12" s="17">
        <v>0.14195492114892599</v>
      </c>
      <c r="AL12" s="17">
        <v>0.12159238093333399</v>
      </c>
      <c r="AM12" s="17">
        <v>0.18149776412016999</v>
      </c>
      <c r="AN12" s="17">
        <v>0.14840351452342801</v>
      </c>
      <c r="AO12" s="17">
        <v>0.202157088871323</v>
      </c>
      <c r="AP12" s="17">
        <v>0.12126192326439</v>
      </c>
      <c r="AQ12" s="17">
        <v>0.25491251235768903</v>
      </c>
      <c r="AR12" s="17">
        <v>0.19036420325442799</v>
      </c>
      <c r="AS12" s="17">
        <v>0.118191506258502</v>
      </c>
      <c r="AT12" s="17">
        <v>0.19996487941374</v>
      </c>
      <c r="AU12" s="17">
        <v>0.167925142291491</v>
      </c>
      <c r="AV12" s="17"/>
      <c r="AW12" s="17">
        <v>0.1488917361945</v>
      </c>
      <c r="AX12" s="17">
        <v>0.167010001153725</v>
      </c>
      <c r="AY12" s="17"/>
      <c r="AZ12" s="17">
        <v>0.11088845787054</v>
      </c>
      <c r="BA12" s="17">
        <v>0.165820124593307</v>
      </c>
      <c r="BB12" s="17"/>
      <c r="BC12" s="17">
        <v>0.10605323567423</v>
      </c>
      <c r="BD12" s="17">
        <v>0.19128464457137101</v>
      </c>
      <c r="BE12" s="17"/>
      <c r="BF12" s="17">
        <v>8.1387388078577094E-2</v>
      </c>
      <c r="BG12" s="17">
        <v>0.16179499564258201</v>
      </c>
      <c r="BH12" s="17"/>
      <c r="BI12" s="17">
        <v>0.26043296377050401</v>
      </c>
      <c r="BJ12" s="17">
        <v>0.101794813975441</v>
      </c>
      <c r="BK12" s="17">
        <v>0.122201961428465</v>
      </c>
      <c r="BL12" s="17">
        <v>0.19688509737823301</v>
      </c>
      <c r="BM12" s="17">
        <v>0.101760393361438</v>
      </c>
      <c r="BN12" s="17"/>
      <c r="BO12" s="17">
        <v>0.110876314260676</v>
      </c>
      <c r="BP12" s="17">
        <v>0.237397667196627</v>
      </c>
      <c r="BQ12" s="17">
        <v>0.11177548568010701</v>
      </c>
      <c r="BR12" s="17">
        <v>0.20799471587323401</v>
      </c>
      <c r="BS12" s="17">
        <v>7.3354532030081798E-2</v>
      </c>
      <c r="BT12" s="17">
        <v>9.3443766808412404E-2</v>
      </c>
      <c r="BU12" s="17"/>
      <c r="BV12" s="17">
        <v>0.117864873257161</v>
      </c>
      <c r="BW12" s="17">
        <v>7.1989201050874793E-2</v>
      </c>
      <c r="BX12" s="17"/>
      <c r="BY12" s="17">
        <v>0.12612409419784901</v>
      </c>
      <c r="BZ12" s="17"/>
      <c r="CA12" s="17">
        <v>9.2488217315279994E-2</v>
      </c>
      <c r="CB12" s="17"/>
      <c r="CC12" s="17">
        <v>8.1329728869449794E-2</v>
      </c>
    </row>
    <row r="13" spans="2:81" x14ac:dyDescent="0.3">
      <c r="B13" s="18" t="s">
        <v>92</v>
      </c>
      <c r="C13" s="19">
        <v>9.77392687824961E-2</v>
      </c>
      <c r="D13" s="19">
        <v>7.31817582948594E-2</v>
      </c>
      <c r="E13" s="19">
        <v>0.122103095198071</v>
      </c>
      <c r="F13" s="19"/>
      <c r="G13" s="19">
        <v>0.113136164498833</v>
      </c>
      <c r="H13" s="19">
        <v>9.0328484562569006E-2</v>
      </c>
      <c r="I13" s="19">
        <v>6.4915091847037504E-2</v>
      </c>
      <c r="J13" s="19">
        <v>0.102744836019906</v>
      </c>
      <c r="K13" s="19">
        <v>0.103519665642247</v>
      </c>
      <c r="L13" s="19">
        <v>0.112148734542673</v>
      </c>
      <c r="M13" s="19"/>
      <c r="N13" s="19">
        <v>8.2327212869770405E-2</v>
      </c>
      <c r="O13" s="19">
        <v>0.109604926106684</v>
      </c>
      <c r="P13" s="19">
        <v>0.101107252359616</v>
      </c>
      <c r="Q13" s="19">
        <v>9.7798063765904802E-2</v>
      </c>
      <c r="R13" s="19"/>
      <c r="S13" s="19">
        <v>0.100462384551081</v>
      </c>
      <c r="T13" s="19">
        <v>6.9565281007923599E-2</v>
      </c>
      <c r="U13" s="19">
        <v>8.6336903551097605E-2</v>
      </c>
      <c r="V13" s="19">
        <v>7.0891773456267806E-2</v>
      </c>
      <c r="W13" s="19">
        <v>9.6815532499968895E-2</v>
      </c>
      <c r="X13" s="19">
        <v>0.19283464150277299</v>
      </c>
      <c r="Y13" s="19">
        <v>7.6908765133415505E-2</v>
      </c>
      <c r="Z13" s="19">
        <v>8.2927728193914599E-2</v>
      </c>
      <c r="AA13" s="19">
        <v>9.7147994261927995E-2</v>
      </c>
      <c r="AB13" s="19">
        <v>9.6361725727762304E-2</v>
      </c>
      <c r="AC13" s="19">
        <v>4.4544899519215302E-2</v>
      </c>
      <c r="AD13" s="19">
        <v>0.20504430532957901</v>
      </c>
      <c r="AE13" s="19"/>
      <c r="AF13" s="19">
        <v>8.8927453862851502E-2</v>
      </c>
      <c r="AG13" s="19">
        <v>9.0628454080156601E-2</v>
      </c>
      <c r="AH13" s="19">
        <v>0.11717282646831299</v>
      </c>
      <c r="AI13" s="19">
        <v>0.12103468193285399</v>
      </c>
      <c r="AJ13" s="19">
        <v>8.9463379586793401E-2</v>
      </c>
      <c r="AK13" s="19">
        <v>8.7656739707658193E-2</v>
      </c>
      <c r="AL13" s="19">
        <v>0.112711204180515</v>
      </c>
      <c r="AM13" s="19">
        <v>0.13464710871076599</v>
      </c>
      <c r="AN13" s="19">
        <v>9.3044765025641796E-2</v>
      </c>
      <c r="AO13" s="19">
        <v>8.9212310741435E-2</v>
      </c>
      <c r="AP13" s="19">
        <v>8.6207047946727997E-2</v>
      </c>
      <c r="AQ13" s="19">
        <v>7.8093084466629797E-2</v>
      </c>
      <c r="AR13" s="19">
        <v>7.9907558041908203E-2</v>
      </c>
      <c r="AS13" s="19">
        <v>4.0136963062194601E-2</v>
      </c>
      <c r="AT13" s="19">
        <v>6.4312974736220704E-2</v>
      </c>
      <c r="AU13" s="19">
        <v>3.5248032184151103E-2</v>
      </c>
      <c r="AV13" s="19"/>
      <c r="AW13" s="19">
        <v>9.6470429145266906E-2</v>
      </c>
      <c r="AX13" s="19">
        <v>0.100294268575255</v>
      </c>
      <c r="AY13" s="19"/>
      <c r="AZ13" s="19">
        <v>0.1104345044857</v>
      </c>
      <c r="BA13" s="19">
        <v>9.4911777364858105E-2</v>
      </c>
      <c r="BB13" s="19"/>
      <c r="BC13" s="19">
        <v>8.4766508505536103E-2</v>
      </c>
      <c r="BD13" s="19">
        <v>0.107675232534806</v>
      </c>
      <c r="BE13" s="19"/>
      <c r="BF13" s="19">
        <v>9.6801872566341499E-2</v>
      </c>
      <c r="BG13" s="19">
        <v>9.7814595772920093E-2</v>
      </c>
      <c r="BH13" s="19"/>
      <c r="BI13" s="19">
        <v>7.2311700535589593E-2</v>
      </c>
      <c r="BJ13" s="19">
        <v>8.4585033631297296E-2</v>
      </c>
      <c r="BK13" s="19">
        <v>9.0883873212650401E-2</v>
      </c>
      <c r="BL13" s="19">
        <v>0.10646450286754</v>
      </c>
      <c r="BM13" s="19">
        <v>0.117796544874951</v>
      </c>
      <c r="BN13" s="19"/>
      <c r="BO13" s="19">
        <v>7.1634330199948498E-2</v>
      </c>
      <c r="BP13" s="19">
        <v>6.5588984874807299E-2</v>
      </c>
      <c r="BQ13" s="19">
        <v>8.1791259119844403E-2</v>
      </c>
      <c r="BR13" s="19">
        <v>7.2582604037963294E-2</v>
      </c>
      <c r="BS13" s="19">
        <v>9.1349625274426E-2</v>
      </c>
      <c r="BT13" s="19">
        <v>0.24407341359177301</v>
      </c>
      <c r="BU13" s="19"/>
      <c r="BV13" s="19">
        <v>7.55697265612639E-2</v>
      </c>
      <c r="BW13" s="19">
        <v>0.10130598955404201</v>
      </c>
      <c r="BX13" s="19"/>
      <c r="BY13" s="19">
        <v>5.0760755084610303E-2</v>
      </c>
      <c r="BZ13" s="19"/>
      <c r="CA13" s="19">
        <v>7.0693691501165695E-2</v>
      </c>
      <c r="CB13" s="19"/>
      <c r="CC13" s="19">
        <v>8.7307955864260003E-2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v>0</v>
      </c>
      <c r="AE9" s="17"/>
      <c r="AF9" s="17">
        <v>0</v>
      </c>
      <c r="AG9" s="17">
        <v>0</v>
      </c>
      <c r="AH9" s="17">
        <v>0</v>
      </c>
      <c r="AI9" s="17">
        <v>0</v>
      </c>
      <c r="AJ9" s="17">
        <v>0</v>
      </c>
      <c r="AK9" s="17">
        <v>0</v>
      </c>
      <c r="AL9" s="17">
        <v>0</v>
      </c>
      <c r="AM9" s="17">
        <v>0</v>
      </c>
      <c r="AN9" s="17">
        <v>0</v>
      </c>
      <c r="AO9" s="17">
        <v>0</v>
      </c>
      <c r="AP9" s="17">
        <v>0</v>
      </c>
      <c r="AQ9" s="17">
        <v>0</v>
      </c>
      <c r="AR9" s="17">
        <v>0</v>
      </c>
      <c r="AS9" s="17">
        <v>0</v>
      </c>
      <c r="AT9" s="17">
        <v>0</v>
      </c>
      <c r="AU9" s="17">
        <v>0</v>
      </c>
      <c r="AV9" s="17"/>
      <c r="AW9" s="17">
        <v>0</v>
      </c>
      <c r="AX9" s="17">
        <v>0</v>
      </c>
      <c r="AY9" s="17"/>
      <c r="AZ9" s="17">
        <v>0</v>
      </c>
      <c r="BA9" s="17">
        <v>0</v>
      </c>
      <c r="BB9" s="17"/>
      <c r="BC9" s="17">
        <v>0</v>
      </c>
      <c r="BD9" s="17">
        <v>0</v>
      </c>
      <c r="BE9" s="17"/>
      <c r="BF9" s="17">
        <v>0</v>
      </c>
      <c r="BG9" s="17">
        <v>0</v>
      </c>
      <c r="BH9" s="17"/>
      <c r="BI9" s="17">
        <v>0</v>
      </c>
      <c r="BJ9" s="17">
        <v>0</v>
      </c>
      <c r="BK9" s="17">
        <v>0</v>
      </c>
      <c r="BL9" s="17">
        <v>0</v>
      </c>
      <c r="BM9" s="17">
        <v>0</v>
      </c>
      <c r="BN9" s="17"/>
      <c r="BO9" s="17">
        <v>0</v>
      </c>
      <c r="BP9" s="17">
        <v>0</v>
      </c>
      <c r="BQ9" s="17">
        <v>0</v>
      </c>
      <c r="BR9" s="17">
        <v>0</v>
      </c>
      <c r="BS9" s="17">
        <v>0</v>
      </c>
      <c r="BT9" s="17">
        <v>0</v>
      </c>
      <c r="BU9" s="17"/>
      <c r="BV9" s="17">
        <v>0</v>
      </c>
      <c r="BW9" s="17">
        <v>0</v>
      </c>
      <c r="BX9" s="17"/>
      <c r="BY9" s="17">
        <v>0</v>
      </c>
      <c r="BZ9" s="17"/>
      <c r="CA9" s="17">
        <v>0</v>
      </c>
      <c r="CB9" s="17"/>
      <c r="CC9" s="17">
        <v>0</v>
      </c>
    </row>
    <row r="10" spans="2:81" ht="28.8" x14ac:dyDescent="0.3">
      <c r="B10" s="18" t="s">
        <v>153</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v>0</v>
      </c>
      <c r="AE10" s="17"/>
      <c r="AF10" s="17">
        <v>0</v>
      </c>
      <c r="AG10" s="17">
        <v>0</v>
      </c>
      <c r="AH10" s="17">
        <v>0</v>
      </c>
      <c r="AI10" s="17">
        <v>0</v>
      </c>
      <c r="AJ10" s="17">
        <v>0</v>
      </c>
      <c r="AK10" s="17">
        <v>0</v>
      </c>
      <c r="AL10" s="17">
        <v>0</v>
      </c>
      <c r="AM10" s="17">
        <v>0</v>
      </c>
      <c r="AN10" s="17">
        <v>0</v>
      </c>
      <c r="AO10" s="17">
        <v>0</v>
      </c>
      <c r="AP10" s="17">
        <v>0</v>
      </c>
      <c r="AQ10" s="17">
        <v>0</v>
      </c>
      <c r="AR10" s="17">
        <v>0</v>
      </c>
      <c r="AS10" s="17">
        <v>0</v>
      </c>
      <c r="AT10" s="17">
        <v>0</v>
      </c>
      <c r="AU10" s="17">
        <v>0</v>
      </c>
      <c r="AV10" s="17"/>
      <c r="AW10" s="17">
        <v>0</v>
      </c>
      <c r="AX10" s="17">
        <v>0</v>
      </c>
      <c r="AY10" s="17"/>
      <c r="AZ10" s="17">
        <v>0</v>
      </c>
      <c r="BA10" s="17">
        <v>0</v>
      </c>
      <c r="BB10" s="17"/>
      <c r="BC10" s="17">
        <v>0</v>
      </c>
      <c r="BD10" s="17">
        <v>0</v>
      </c>
      <c r="BE10" s="17"/>
      <c r="BF10" s="17">
        <v>0</v>
      </c>
      <c r="BG10" s="17">
        <v>0</v>
      </c>
      <c r="BH10" s="17"/>
      <c r="BI10" s="17">
        <v>0</v>
      </c>
      <c r="BJ10" s="17">
        <v>0</v>
      </c>
      <c r="BK10" s="17">
        <v>0</v>
      </c>
      <c r="BL10" s="17">
        <v>0</v>
      </c>
      <c r="BM10" s="17">
        <v>0</v>
      </c>
      <c r="BN10" s="17"/>
      <c r="BO10" s="17">
        <v>0</v>
      </c>
      <c r="BP10" s="17">
        <v>0</v>
      </c>
      <c r="BQ10" s="17">
        <v>0</v>
      </c>
      <c r="BR10" s="17">
        <v>0</v>
      </c>
      <c r="BS10" s="17">
        <v>0</v>
      </c>
      <c r="BT10" s="17">
        <v>0</v>
      </c>
      <c r="BU10" s="17"/>
      <c r="BV10" s="17">
        <v>0</v>
      </c>
      <c r="BW10" s="17">
        <v>0</v>
      </c>
      <c r="BX10" s="17"/>
      <c r="BY10" s="17">
        <v>0</v>
      </c>
      <c r="BZ10" s="17"/>
      <c r="CA10" s="17">
        <v>0</v>
      </c>
      <c r="CB10" s="17"/>
      <c r="CC10" s="17">
        <v>0</v>
      </c>
    </row>
    <row r="11" spans="2:81" ht="28.8" x14ac:dyDescent="0.3">
      <c r="B11" s="18" t="s">
        <v>154</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v>0</v>
      </c>
      <c r="AC11" s="17">
        <v>0</v>
      </c>
      <c r="AD11" s="17">
        <v>0</v>
      </c>
      <c r="AE11" s="17"/>
      <c r="AF11" s="17">
        <v>0</v>
      </c>
      <c r="AG11" s="17">
        <v>0</v>
      </c>
      <c r="AH11" s="17">
        <v>0</v>
      </c>
      <c r="AI11" s="17">
        <v>0</v>
      </c>
      <c r="AJ11" s="17">
        <v>0</v>
      </c>
      <c r="AK11" s="17">
        <v>0</v>
      </c>
      <c r="AL11" s="17">
        <v>0</v>
      </c>
      <c r="AM11" s="17">
        <v>0</v>
      </c>
      <c r="AN11" s="17">
        <v>0</v>
      </c>
      <c r="AO11" s="17">
        <v>0</v>
      </c>
      <c r="AP11" s="17">
        <v>0</v>
      </c>
      <c r="AQ11" s="17">
        <v>0</v>
      </c>
      <c r="AR11" s="17">
        <v>0</v>
      </c>
      <c r="AS11" s="17">
        <v>0</v>
      </c>
      <c r="AT11" s="17">
        <v>0</v>
      </c>
      <c r="AU11" s="17">
        <v>0</v>
      </c>
      <c r="AV11" s="17"/>
      <c r="AW11" s="17">
        <v>0</v>
      </c>
      <c r="AX11" s="17">
        <v>0</v>
      </c>
      <c r="AY11" s="17"/>
      <c r="AZ11" s="17">
        <v>0</v>
      </c>
      <c r="BA11" s="17">
        <v>0</v>
      </c>
      <c r="BB11" s="17"/>
      <c r="BC11" s="17">
        <v>0</v>
      </c>
      <c r="BD11" s="17">
        <v>0</v>
      </c>
      <c r="BE11" s="17"/>
      <c r="BF11" s="17">
        <v>0</v>
      </c>
      <c r="BG11" s="17">
        <v>0</v>
      </c>
      <c r="BH11" s="17"/>
      <c r="BI11" s="17">
        <v>0</v>
      </c>
      <c r="BJ11" s="17">
        <v>0</v>
      </c>
      <c r="BK11" s="17">
        <v>0</v>
      </c>
      <c r="BL11" s="17">
        <v>0</v>
      </c>
      <c r="BM11" s="17">
        <v>0</v>
      </c>
      <c r="BN11" s="17"/>
      <c r="BO11" s="17">
        <v>0</v>
      </c>
      <c r="BP11" s="17">
        <v>0</v>
      </c>
      <c r="BQ11" s="17">
        <v>0</v>
      </c>
      <c r="BR11" s="17">
        <v>0</v>
      </c>
      <c r="BS11" s="17">
        <v>0</v>
      </c>
      <c r="BT11" s="17">
        <v>0</v>
      </c>
      <c r="BU11" s="17"/>
      <c r="BV11" s="17">
        <v>0</v>
      </c>
      <c r="BW11" s="17">
        <v>0</v>
      </c>
      <c r="BX11" s="17"/>
      <c r="BY11" s="17">
        <v>0</v>
      </c>
      <c r="BZ11" s="17"/>
      <c r="CA11" s="17">
        <v>0</v>
      </c>
      <c r="CB11" s="17"/>
      <c r="CC11" s="17">
        <v>0</v>
      </c>
    </row>
    <row r="12" spans="2:81" x14ac:dyDescent="0.3">
      <c r="B12" s="18" t="s">
        <v>155</v>
      </c>
      <c r="C12" s="17">
        <v>1</v>
      </c>
      <c r="D12" s="17">
        <v>1</v>
      </c>
      <c r="E12" s="17">
        <v>1</v>
      </c>
      <c r="F12" s="17"/>
      <c r="G12" s="17">
        <v>1</v>
      </c>
      <c r="H12" s="17">
        <v>1</v>
      </c>
      <c r="I12" s="17">
        <v>1</v>
      </c>
      <c r="J12" s="17">
        <v>1</v>
      </c>
      <c r="K12" s="17">
        <v>1</v>
      </c>
      <c r="L12" s="17">
        <v>1</v>
      </c>
      <c r="M12" s="17"/>
      <c r="N12" s="17">
        <v>1</v>
      </c>
      <c r="O12" s="17">
        <v>1</v>
      </c>
      <c r="P12" s="17">
        <v>1</v>
      </c>
      <c r="Q12" s="17">
        <v>1</v>
      </c>
      <c r="R12" s="17"/>
      <c r="S12" s="17">
        <v>1</v>
      </c>
      <c r="T12" s="17">
        <v>1</v>
      </c>
      <c r="U12" s="17">
        <v>1</v>
      </c>
      <c r="V12" s="17">
        <v>1</v>
      </c>
      <c r="W12" s="17">
        <v>1</v>
      </c>
      <c r="X12" s="17">
        <v>1</v>
      </c>
      <c r="Y12" s="17">
        <v>1</v>
      </c>
      <c r="Z12" s="17">
        <v>1</v>
      </c>
      <c r="AA12" s="17">
        <v>1</v>
      </c>
      <c r="AB12" s="17">
        <v>1</v>
      </c>
      <c r="AC12" s="17">
        <v>1</v>
      </c>
      <c r="AD12" s="17">
        <v>1</v>
      </c>
      <c r="AE12" s="17"/>
      <c r="AF12" s="17">
        <v>1</v>
      </c>
      <c r="AG12" s="17">
        <v>1</v>
      </c>
      <c r="AH12" s="17">
        <v>1</v>
      </c>
      <c r="AI12" s="17">
        <v>1</v>
      </c>
      <c r="AJ12" s="17">
        <v>1</v>
      </c>
      <c r="AK12" s="17">
        <v>1</v>
      </c>
      <c r="AL12" s="17">
        <v>1</v>
      </c>
      <c r="AM12" s="17">
        <v>1</v>
      </c>
      <c r="AN12" s="17">
        <v>1</v>
      </c>
      <c r="AO12" s="17">
        <v>1</v>
      </c>
      <c r="AP12" s="17">
        <v>1</v>
      </c>
      <c r="AQ12" s="17">
        <v>1</v>
      </c>
      <c r="AR12" s="17">
        <v>1</v>
      </c>
      <c r="AS12" s="17">
        <v>1</v>
      </c>
      <c r="AT12" s="17">
        <v>1</v>
      </c>
      <c r="AU12" s="17">
        <v>1</v>
      </c>
      <c r="AV12" s="17"/>
      <c r="AW12" s="17">
        <v>1</v>
      </c>
      <c r="AX12" s="17">
        <v>1</v>
      </c>
      <c r="AY12" s="17"/>
      <c r="AZ12" s="17">
        <v>1</v>
      </c>
      <c r="BA12" s="17">
        <v>1</v>
      </c>
      <c r="BB12" s="17"/>
      <c r="BC12" s="17">
        <v>1</v>
      </c>
      <c r="BD12" s="17">
        <v>1</v>
      </c>
      <c r="BE12" s="17"/>
      <c r="BF12" s="17">
        <v>1</v>
      </c>
      <c r="BG12" s="17">
        <v>1</v>
      </c>
      <c r="BH12" s="17"/>
      <c r="BI12" s="17">
        <v>1</v>
      </c>
      <c r="BJ12" s="17">
        <v>1</v>
      </c>
      <c r="BK12" s="17">
        <v>1</v>
      </c>
      <c r="BL12" s="17">
        <v>1</v>
      </c>
      <c r="BM12" s="17">
        <v>1</v>
      </c>
      <c r="BN12" s="17"/>
      <c r="BO12" s="17">
        <v>1</v>
      </c>
      <c r="BP12" s="17">
        <v>1</v>
      </c>
      <c r="BQ12" s="17">
        <v>1</v>
      </c>
      <c r="BR12" s="17">
        <v>1</v>
      </c>
      <c r="BS12" s="17">
        <v>1</v>
      </c>
      <c r="BT12" s="17">
        <v>1</v>
      </c>
      <c r="BU12" s="17"/>
      <c r="BV12" s="17">
        <v>1</v>
      </c>
      <c r="BW12" s="17">
        <v>1</v>
      </c>
      <c r="BX12" s="17"/>
      <c r="BY12" s="17">
        <v>1</v>
      </c>
      <c r="BZ12" s="17"/>
      <c r="CA12" s="17">
        <v>1</v>
      </c>
      <c r="CB12" s="17"/>
      <c r="CC12" s="17">
        <v>1</v>
      </c>
    </row>
    <row r="13" spans="2:81" x14ac:dyDescent="0.3">
      <c r="B13" s="18" t="s">
        <v>92</v>
      </c>
      <c r="C13" s="19">
        <v>0</v>
      </c>
      <c r="D13" s="19">
        <v>0</v>
      </c>
      <c r="E13" s="19">
        <v>0</v>
      </c>
      <c r="F13" s="19"/>
      <c r="G13" s="19">
        <v>0</v>
      </c>
      <c r="H13" s="19">
        <v>0</v>
      </c>
      <c r="I13" s="19">
        <v>0</v>
      </c>
      <c r="J13" s="19">
        <v>0</v>
      </c>
      <c r="K13" s="19">
        <v>0</v>
      </c>
      <c r="L13" s="19">
        <v>0</v>
      </c>
      <c r="M13" s="19"/>
      <c r="N13" s="19">
        <v>0</v>
      </c>
      <c r="O13" s="19">
        <v>0</v>
      </c>
      <c r="P13" s="19">
        <v>0</v>
      </c>
      <c r="Q13" s="19">
        <v>0</v>
      </c>
      <c r="R13" s="19"/>
      <c r="S13" s="19">
        <v>0</v>
      </c>
      <c r="T13" s="19">
        <v>0</v>
      </c>
      <c r="U13" s="19">
        <v>0</v>
      </c>
      <c r="V13" s="19">
        <v>0</v>
      </c>
      <c r="W13" s="19">
        <v>0</v>
      </c>
      <c r="X13" s="19">
        <v>0</v>
      </c>
      <c r="Y13" s="19">
        <v>0</v>
      </c>
      <c r="Z13" s="19">
        <v>0</v>
      </c>
      <c r="AA13" s="19">
        <v>0</v>
      </c>
      <c r="AB13" s="19">
        <v>0</v>
      </c>
      <c r="AC13" s="19">
        <v>0</v>
      </c>
      <c r="AD13" s="19">
        <v>0</v>
      </c>
      <c r="AE13" s="19"/>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c r="AW13" s="19">
        <v>0</v>
      </c>
      <c r="AX13" s="19">
        <v>0</v>
      </c>
      <c r="AY13" s="19"/>
      <c r="AZ13" s="19">
        <v>0</v>
      </c>
      <c r="BA13" s="19">
        <v>0</v>
      </c>
      <c r="BB13" s="19"/>
      <c r="BC13" s="19">
        <v>0</v>
      </c>
      <c r="BD13" s="19">
        <v>0</v>
      </c>
      <c r="BE13" s="19"/>
      <c r="BF13" s="19">
        <v>0</v>
      </c>
      <c r="BG13" s="19">
        <v>0</v>
      </c>
      <c r="BH13" s="19"/>
      <c r="BI13" s="19">
        <v>0</v>
      </c>
      <c r="BJ13" s="19">
        <v>0</v>
      </c>
      <c r="BK13" s="19">
        <v>0</v>
      </c>
      <c r="BL13" s="19">
        <v>0</v>
      </c>
      <c r="BM13" s="19">
        <v>0</v>
      </c>
      <c r="BN13" s="19"/>
      <c r="BO13" s="19">
        <v>0</v>
      </c>
      <c r="BP13" s="19">
        <v>0</v>
      </c>
      <c r="BQ13" s="19">
        <v>0</v>
      </c>
      <c r="BR13" s="19">
        <v>0</v>
      </c>
      <c r="BS13" s="19">
        <v>0</v>
      </c>
      <c r="BT13" s="19">
        <v>0</v>
      </c>
      <c r="BU13" s="19"/>
      <c r="BV13" s="19">
        <v>0</v>
      </c>
      <c r="BW13" s="19">
        <v>0</v>
      </c>
      <c r="BX13" s="19"/>
      <c r="BY13" s="19">
        <v>0</v>
      </c>
      <c r="BZ13" s="19"/>
      <c r="CA13" s="19">
        <v>0</v>
      </c>
      <c r="CB13" s="19"/>
      <c r="CC13" s="19">
        <v>0</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7.3992112858940307E-2</v>
      </c>
      <c r="D9" s="17">
        <v>9.9582808307536699E-2</v>
      </c>
      <c r="E9" s="17">
        <v>4.92968134131214E-2</v>
      </c>
      <c r="F9" s="17"/>
      <c r="G9" s="17">
        <v>8.88774339290309E-2</v>
      </c>
      <c r="H9" s="17">
        <v>9.0879384261844998E-2</v>
      </c>
      <c r="I9" s="17">
        <v>0.106520088168085</v>
      </c>
      <c r="J9" s="17">
        <v>7.1529033826052801E-2</v>
      </c>
      <c r="K9" s="17">
        <v>4.4867028653450103E-2</v>
      </c>
      <c r="L9" s="17">
        <v>4.54863587815246E-2</v>
      </c>
      <c r="M9" s="17"/>
      <c r="N9" s="17">
        <v>7.2122969190697994E-2</v>
      </c>
      <c r="O9" s="17">
        <v>8.4227522416420494E-2</v>
      </c>
      <c r="P9" s="17">
        <v>8.2180769731755907E-2</v>
      </c>
      <c r="Q9" s="17">
        <v>5.87492572443006E-2</v>
      </c>
      <c r="R9" s="17"/>
      <c r="S9" s="17">
        <v>9.7357272630249098E-2</v>
      </c>
      <c r="T9" s="17">
        <v>6.8075745070806798E-2</v>
      </c>
      <c r="U9" s="17">
        <v>4.69943535875652E-2</v>
      </c>
      <c r="V9" s="17">
        <v>8.1733509076735794E-2</v>
      </c>
      <c r="W9" s="17">
        <v>8.8361795117173597E-2</v>
      </c>
      <c r="X9" s="17">
        <v>6.4382404373646104E-2</v>
      </c>
      <c r="Y9" s="17">
        <v>3.8077195863368302E-2</v>
      </c>
      <c r="Z9" s="17">
        <v>0.117398721318004</v>
      </c>
      <c r="AA9" s="17">
        <v>8.4028662836010098E-2</v>
      </c>
      <c r="AB9" s="17">
        <v>7.7741381053476499E-2</v>
      </c>
      <c r="AC9" s="17">
        <v>4.8660684794615501E-2</v>
      </c>
      <c r="AD9" s="17">
        <v>6.7301252719538004E-2</v>
      </c>
      <c r="AE9" s="17"/>
      <c r="AF9" s="17">
        <v>0</v>
      </c>
      <c r="AG9" s="17">
        <v>0.11864444732700399</v>
      </c>
      <c r="AH9" s="17">
        <v>7.7582688001722105E-2</v>
      </c>
      <c r="AI9" s="17">
        <v>6.0450518698092197E-2</v>
      </c>
      <c r="AJ9" s="17">
        <v>5.0208160477745803E-2</v>
      </c>
      <c r="AK9" s="17">
        <v>8.1042612580698697E-2</v>
      </c>
      <c r="AL9" s="17">
        <v>8.6541728707885998E-2</v>
      </c>
      <c r="AM9" s="17">
        <v>4.0148255245723602E-2</v>
      </c>
      <c r="AN9" s="17">
        <v>3.8480731713466998E-2</v>
      </c>
      <c r="AO9" s="17">
        <v>7.7194645123521102E-2</v>
      </c>
      <c r="AP9" s="17">
        <v>9.1080981283491999E-2</v>
      </c>
      <c r="AQ9" s="17">
        <v>5.6222376245963102E-2</v>
      </c>
      <c r="AR9" s="17">
        <v>0.102242239734708</v>
      </c>
      <c r="AS9" s="17">
        <v>7.3055836138118793E-2</v>
      </c>
      <c r="AT9" s="17">
        <v>0.155111900015136</v>
      </c>
      <c r="AU9" s="17">
        <v>0.110647130904703</v>
      </c>
      <c r="AV9" s="17"/>
      <c r="AW9" s="17">
        <v>7.0407954043955806E-2</v>
      </c>
      <c r="AX9" s="17">
        <v>7.9740216580027001E-2</v>
      </c>
      <c r="AY9" s="17"/>
      <c r="AZ9" s="17">
        <v>6.5430500489707E-2</v>
      </c>
      <c r="BA9" s="17">
        <v>7.58989609128949E-2</v>
      </c>
      <c r="BB9" s="17"/>
      <c r="BC9" s="17">
        <v>8.7719746790252504E-2</v>
      </c>
      <c r="BD9" s="17">
        <v>6.59965276049716E-2</v>
      </c>
      <c r="BE9" s="17"/>
      <c r="BF9" s="17">
        <v>7.822859986215E-2</v>
      </c>
      <c r="BG9" s="17">
        <v>7.3651678568271595E-2</v>
      </c>
      <c r="BH9" s="17"/>
      <c r="BI9" s="17">
        <v>8.9395191777663599E-2</v>
      </c>
      <c r="BJ9" s="17">
        <v>7.3107935792782797E-2</v>
      </c>
      <c r="BK9" s="17">
        <v>4.9982937305393701E-2</v>
      </c>
      <c r="BL9" s="17">
        <v>0.11333016654917299</v>
      </c>
      <c r="BM9" s="17">
        <v>8.6501203678416003E-2</v>
      </c>
      <c r="BN9" s="17"/>
      <c r="BO9" s="17">
        <v>8.15035660992387E-2</v>
      </c>
      <c r="BP9" s="17">
        <v>9.6667252910420706E-2</v>
      </c>
      <c r="BQ9" s="17">
        <v>5.3581474761126499E-2</v>
      </c>
      <c r="BR9" s="17">
        <v>9.5880210750469805E-2</v>
      </c>
      <c r="BS9" s="17">
        <v>4.6645578362779098E-2</v>
      </c>
      <c r="BT9" s="17">
        <v>3.4494827094908503E-2</v>
      </c>
      <c r="BU9" s="17"/>
      <c r="BV9" s="17">
        <v>8.0878132260408395E-2</v>
      </c>
      <c r="BW9" s="17">
        <v>5.8696323227959799E-2</v>
      </c>
      <c r="BX9" s="17"/>
      <c r="BY9" s="17">
        <v>9.8066210698820905E-2</v>
      </c>
      <c r="BZ9" s="17"/>
      <c r="CA9" s="17">
        <v>0.102108398691592</v>
      </c>
      <c r="CB9" s="17"/>
      <c r="CC9" s="17">
        <v>8.0635915665273505E-2</v>
      </c>
    </row>
    <row r="10" spans="2:81" ht="28.8" x14ac:dyDescent="0.3">
      <c r="B10" s="18" t="s">
        <v>153</v>
      </c>
      <c r="C10" s="17">
        <v>0.159203339969376</v>
      </c>
      <c r="D10" s="17">
        <v>0.20743674970620099</v>
      </c>
      <c r="E10" s="17">
        <v>0.111852130129746</v>
      </c>
      <c r="F10" s="17"/>
      <c r="G10" s="17">
        <v>0.172368495318071</v>
      </c>
      <c r="H10" s="17">
        <v>0.18311069992151099</v>
      </c>
      <c r="I10" s="17">
        <v>0.14843824186729701</v>
      </c>
      <c r="J10" s="17">
        <v>0.14025702823873001</v>
      </c>
      <c r="K10" s="17">
        <v>0.16718614336033</v>
      </c>
      <c r="L10" s="17">
        <v>0.14971247027030499</v>
      </c>
      <c r="M10" s="17"/>
      <c r="N10" s="17">
        <v>0.21674883500711101</v>
      </c>
      <c r="O10" s="17">
        <v>0.148194650045153</v>
      </c>
      <c r="P10" s="17">
        <v>0.15173160327833099</v>
      </c>
      <c r="Q10" s="17">
        <v>0.114299404825334</v>
      </c>
      <c r="R10" s="17"/>
      <c r="S10" s="17">
        <v>0.24141062516363901</v>
      </c>
      <c r="T10" s="17">
        <v>0.13178352728677101</v>
      </c>
      <c r="U10" s="17">
        <v>0.14068474518608201</v>
      </c>
      <c r="V10" s="17">
        <v>0.16004538060564499</v>
      </c>
      <c r="W10" s="17">
        <v>0.15532289076103301</v>
      </c>
      <c r="X10" s="17">
        <v>0.150563841400185</v>
      </c>
      <c r="Y10" s="17">
        <v>0.167290964506986</v>
      </c>
      <c r="Z10" s="17">
        <v>0.157312239998252</v>
      </c>
      <c r="AA10" s="17">
        <v>0.137489999687504</v>
      </c>
      <c r="AB10" s="17">
        <v>0.15806356190290499</v>
      </c>
      <c r="AC10" s="17">
        <v>0.109052158806815</v>
      </c>
      <c r="AD10" s="17">
        <v>0.123592129203535</v>
      </c>
      <c r="AE10" s="17"/>
      <c r="AF10" s="17">
        <v>0.121472445061673</v>
      </c>
      <c r="AG10" s="17">
        <v>0.17046929705886299</v>
      </c>
      <c r="AH10" s="17">
        <v>0.12699216956362699</v>
      </c>
      <c r="AI10" s="17">
        <v>0.13445773021394899</v>
      </c>
      <c r="AJ10" s="17">
        <v>0.13329141898247601</v>
      </c>
      <c r="AK10" s="17">
        <v>0.176052396288885</v>
      </c>
      <c r="AL10" s="17">
        <v>0.15293360075943399</v>
      </c>
      <c r="AM10" s="17">
        <v>0.14130054664804101</v>
      </c>
      <c r="AN10" s="17">
        <v>0.123088732379911</v>
      </c>
      <c r="AO10" s="17">
        <v>0.195505225151723</v>
      </c>
      <c r="AP10" s="17">
        <v>0.196949699739532</v>
      </c>
      <c r="AQ10" s="17">
        <v>0.19866709669836999</v>
      </c>
      <c r="AR10" s="17">
        <v>0.139676850341653</v>
      </c>
      <c r="AS10" s="17">
        <v>0.195610913635898</v>
      </c>
      <c r="AT10" s="17">
        <v>0.179031459878184</v>
      </c>
      <c r="AU10" s="17">
        <v>0.21643305525012399</v>
      </c>
      <c r="AV10" s="17"/>
      <c r="AW10" s="17">
        <v>0.15350358603146999</v>
      </c>
      <c r="AX10" s="17">
        <v>0.166186019933418</v>
      </c>
      <c r="AY10" s="17"/>
      <c r="AZ10" s="17">
        <v>0.13047436108111299</v>
      </c>
      <c r="BA10" s="17">
        <v>0.16560187743202201</v>
      </c>
      <c r="BB10" s="17"/>
      <c r="BC10" s="17">
        <v>0.14150878900950301</v>
      </c>
      <c r="BD10" s="17">
        <v>0.16557609914583199</v>
      </c>
      <c r="BE10" s="17"/>
      <c r="BF10" s="17">
        <v>0.13898574073908199</v>
      </c>
      <c r="BG10" s="17">
        <v>0.16082797945198901</v>
      </c>
      <c r="BH10" s="17"/>
      <c r="BI10" s="17">
        <v>0.151729023057916</v>
      </c>
      <c r="BJ10" s="17">
        <v>0.186790485967925</v>
      </c>
      <c r="BK10" s="17">
        <v>0.20875718550702099</v>
      </c>
      <c r="BL10" s="17">
        <v>0.120678935165402</v>
      </c>
      <c r="BM10" s="17">
        <v>0.20303882939971399</v>
      </c>
      <c r="BN10" s="17"/>
      <c r="BO10" s="17">
        <v>0.19892530292609401</v>
      </c>
      <c r="BP10" s="17">
        <v>0.15461274834692901</v>
      </c>
      <c r="BQ10" s="17">
        <v>0.17124588547299399</v>
      </c>
      <c r="BR10" s="17">
        <v>0.16160689855113899</v>
      </c>
      <c r="BS10" s="17">
        <v>0.17695109967817299</v>
      </c>
      <c r="BT10" s="17">
        <v>0.118105845035719</v>
      </c>
      <c r="BU10" s="17"/>
      <c r="BV10" s="17">
        <v>0.20540101530997601</v>
      </c>
      <c r="BW10" s="17">
        <v>0.15227298829313901</v>
      </c>
      <c r="BX10" s="17"/>
      <c r="BY10" s="17">
        <v>0.15846581526915299</v>
      </c>
      <c r="BZ10" s="17"/>
      <c r="CA10" s="17">
        <v>0.207459219128243</v>
      </c>
      <c r="CB10" s="17"/>
      <c r="CC10" s="17">
        <v>0.18945813426793801</v>
      </c>
    </row>
    <row r="11" spans="2:81" ht="28.8" x14ac:dyDescent="0.3">
      <c r="B11" s="18" t="s">
        <v>154</v>
      </c>
      <c r="C11" s="17">
        <v>0.210332941992878</v>
      </c>
      <c r="D11" s="17">
        <v>0.226539691974529</v>
      </c>
      <c r="E11" s="17">
        <v>0.19533802456204</v>
      </c>
      <c r="F11" s="17"/>
      <c r="G11" s="17">
        <v>0.213137911615564</v>
      </c>
      <c r="H11" s="17">
        <v>0.18860258309075301</v>
      </c>
      <c r="I11" s="17">
        <v>0.18822634490734899</v>
      </c>
      <c r="J11" s="17">
        <v>0.19787638964009499</v>
      </c>
      <c r="K11" s="17">
        <v>0.19588500032817199</v>
      </c>
      <c r="L11" s="17">
        <v>0.26379517846325801</v>
      </c>
      <c r="M11" s="17"/>
      <c r="N11" s="17">
        <v>0.23449381595299901</v>
      </c>
      <c r="O11" s="17">
        <v>0.227604369316287</v>
      </c>
      <c r="P11" s="17">
        <v>0.185785268937287</v>
      </c>
      <c r="Q11" s="17">
        <v>0.18777400923815199</v>
      </c>
      <c r="R11" s="17"/>
      <c r="S11" s="17">
        <v>0.23392630517518101</v>
      </c>
      <c r="T11" s="17">
        <v>0.207080044386345</v>
      </c>
      <c r="U11" s="17">
        <v>0.19775325195349699</v>
      </c>
      <c r="V11" s="17">
        <v>0.176355849376578</v>
      </c>
      <c r="W11" s="17">
        <v>0.21361223390278</v>
      </c>
      <c r="X11" s="17">
        <v>0.192426047953138</v>
      </c>
      <c r="Y11" s="17">
        <v>0.23016618361004201</v>
      </c>
      <c r="Z11" s="17">
        <v>0.19518478458282901</v>
      </c>
      <c r="AA11" s="17">
        <v>0.210996221509923</v>
      </c>
      <c r="AB11" s="17">
        <v>0.21325837600160799</v>
      </c>
      <c r="AC11" s="17">
        <v>0.26985727394570602</v>
      </c>
      <c r="AD11" s="17">
        <v>0.153116092694594</v>
      </c>
      <c r="AE11" s="17"/>
      <c r="AF11" s="17">
        <v>9.0171405220908898E-2</v>
      </c>
      <c r="AG11" s="17">
        <v>0.201430230933837</v>
      </c>
      <c r="AH11" s="17">
        <v>0.15572490085608601</v>
      </c>
      <c r="AI11" s="17">
        <v>0.14554580164742101</v>
      </c>
      <c r="AJ11" s="17">
        <v>0.21898016398766901</v>
      </c>
      <c r="AK11" s="17">
        <v>0.216456378286985</v>
      </c>
      <c r="AL11" s="17">
        <v>0.180617938924472</v>
      </c>
      <c r="AM11" s="17">
        <v>0.22073929391897501</v>
      </c>
      <c r="AN11" s="17">
        <v>0.26288865282844798</v>
      </c>
      <c r="AO11" s="17">
        <v>0.112466587842599</v>
      </c>
      <c r="AP11" s="17">
        <v>0.232343090172624</v>
      </c>
      <c r="AQ11" s="17">
        <v>0.29755588438687502</v>
      </c>
      <c r="AR11" s="17">
        <v>0.26805155095862598</v>
      </c>
      <c r="AS11" s="17">
        <v>0.30800594245024399</v>
      </c>
      <c r="AT11" s="17">
        <v>0.203705468916801</v>
      </c>
      <c r="AU11" s="17">
        <v>0.22440358659877899</v>
      </c>
      <c r="AV11" s="17"/>
      <c r="AW11" s="17">
        <v>0.220552927046961</v>
      </c>
      <c r="AX11" s="17">
        <v>0.19700536350449799</v>
      </c>
      <c r="AY11" s="17"/>
      <c r="AZ11" s="17">
        <v>0.22724983584574601</v>
      </c>
      <c r="BA11" s="17">
        <v>0.206565200038311</v>
      </c>
      <c r="BB11" s="17"/>
      <c r="BC11" s="17">
        <v>0.212030401489265</v>
      </c>
      <c r="BD11" s="17">
        <v>0.211286352017338</v>
      </c>
      <c r="BE11" s="17"/>
      <c r="BF11" s="17">
        <v>0.22478734253926699</v>
      </c>
      <c r="BG11" s="17">
        <v>0.20917141981817899</v>
      </c>
      <c r="BH11" s="17"/>
      <c r="BI11" s="17">
        <v>0.22536803818305201</v>
      </c>
      <c r="BJ11" s="17">
        <v>0.22073299386356299</v>
      </c>
      <c r="BK11" s="17">
        <v>0.241536451460588</v>
      </c>
      <c r="BL11" s="17">
        <v>0.21581469486504301</v>
      </c>
      <c r="BM11" s="17">
        <v>0.15400226369258499</v>
      </c>
      <c r="BN11" s="17"/>
      <c r="BO11" s="17">
        <v>0.23154164699461299</v>
      </c>
      <c r="BP11" s="17">
        <v>0.21848703518681201</v>
      </c>
      <c r="BQ11" s="17">
        <v>0.25663014977749798</v>
      </c>
      <c r="BR11" s="17">
        <v>0.19112162748769701</v>
      </c>
      <c r="BS11" s="17">
        <v>0.15788800990068</v>
      </c>
      <c r="BT11" s="17">
        <v>0.22731104266181701</v>
      </c>
      <c r="BU11" s="17"/>
      <c r="BV11" s="17">
        <v>0.23508568418655501</v>
      </c>
      <c r="BW11" s="17">
        <v>0.19411263579930199</v>
      </c>
      <c r="BX11" s="17"/>
      <c r="BY11" s="17">
        <v>0.21312926329550499</v>
      </c>
      <c r="BZ11" s="17"/>
      <c r="CA11" s="17">
        <v>0.209522961450234</v>
      </c>
      <c r="CB11" s="17"/>
      <c r="CC11" s="17">
        <v>0.23826615813577001</v>
      </c>
    </row>
    <row r="12" spans="2:81" x14ac:dyDescent="0.3">
      <c r="B12" s="18" t="s">
        <v>155</v>
      </c>
      <c r="C12" s="17">
        <v>0.41882225057288203</v>
      </c>
      <c r="D12" s="17">
        <v>0.351618698703073</v>
      </c>
      <c r="E12" s="17">
        <v>0.48303183750231099</v>
      </c>
      <c r="F12" s="17"/>
      <c r="G12" s="17">
        <v>0.395377670823302</v>
      </c>
      <c r="H12" s="17">
        <v>0.42826529826412602</v>
      </c>
      <c r="I12" s="17">
        <v>0.440854683060181</v>
      </c>
      <c r="J12" s="17">
        <v>0.44141737796410302</v>
      </c>
      <c r="K12" s="17">
        <v>0.42146578344128999</v>
      </c>
      <c r="L12" s="17">
        <v>0.388875153983957</v>
      </c>
      <c r="M12" s="17"/>
      <c r="N12" s="17">
        <v>0.37315197673776301</v>
      </c>
      <c r="O12" s="17">
        <v>0.39177807394667702</v>
      </c>
      <c r="P12" s="17">
        <v>0.44225852281308098</v>
      </c>
      <c r="Q12" s="17">
        <v>0.47720912591654502</v>
      </c>
      <c r="R12" s="17"/>
      <c r="S12" s="17">
        <v>0.308164101519183</v>
      </c>
      <c r="T12" s="17">
        <v>0.460748386100156</v>
      </c>
      <c r="U12" s="17">
        <v>0.52297255734381498</v>
      </c>
      <c r="V12" s="17">
        <v>0.47565586182358199</v>
      </c>
      <c r="W12" s="17">
        <v>0.39117669756856299</v>
      </c>
      <c r="X12" s="17">
        <v>0.45053705073015599</v>
      </c>
      <c r="Y12" s="17">
        <v>0.41278972534500702</v>
      </c>
      <c r="Z12" s="17">
        <v>0.39593824204744499</v>
      </c>
      <c r="AA12" s="17">
        <v>0.41707946730859302</v>
      </c>
      <c r="AB12" s="17">
        <v>0.37103155577765601</v>
      </c>
      <c r="AC12" s="17">
        <v>0.46703900310345198</v>
      </c>
      <c r="AD12" s="17">
        <v>0.38949607127378699</v>
      </c>
      <c r="AE12" s="17"/>
      <c r="AF12" s="17">
        <v>0.47930759327143102</v>
      </c>
      <c r="AG12" s="17">
        <v>0.36846516460600898</v>
      </c>
      <c r="AH12" s="17">
        <v>0.47374740483651501</v>
      </c>
      <c r="AI12" s="17">
        <v>0.51458058164282205</v>
      </c>
      <c r="AJ12" s="17">
        <v>0.455595632715661</v>
      </c>
      <c r="AK12" s="17">
        <v>0.39550531263536998</v>
      </c>
      <c r="AL12" s="17">
        <v>0.44723390765321502</v>
      </c>
      <c r="AM12" s="17">
        <v>0.40457720491900301</v>
      </c>
      <c r="AN12" s="17">
        <v>0.46574481036488902</v>
      </c>
      <c r="AO12" s="17">
        <v>0.50356411814186597</v>
      </c>
      <c r="AP12" s="17">
        <v>0.30135687488978702</v>
      </c>
      <c r="AQ12" s="17">
        <v>0.37921456224519801</v>
      </c>
      <c r="AR12" s="17">
        <v>0.42129844537661598</v>
      </c>
      <c r="AS12" s="17">
        <v>0.36192556386221297</v>
      </c>
      <c r="AT12" s="17">
        <v>0.314160346929171</v>
      </c>
      <c r="AU12" s="17">
        <v>0.36505716389912901</v>
      </c>
      <c r="AV12" s="17"/>
      <c r="AW12" s="17">
        <v>0.42328841008261098</v>
      </c>
      <c r="AX12" s="17">
        <v>0.41537450069750598</v>
      </c>
      <c r="AY12" s="17"/>
      <c r="AZ12" s="17">
        <v>0.42973601758298002</v>
      </c>
      <c r="BA12" s="17">
        <v>0.41639152905840299</v>
      </c>
      <c r="BB12" s="17"/>
      <c r="BC12" s="17">
        <v>0.43227909488985</v>
      </c>
      <c r="BD12" s="17">
        <v>0.41130232711944997</v>
      </c>
      <c r="BE12" s="17"/>
      <c r="BF12" s="17">
        <v>0.454460466337891</v>
      </c>
      <c r="BG12" s="17">
        <v>0.41595844603495502</v>
      </c>
      <c r="BH12" s="17"/>
      <c r="BI12" s="17">
        <v>0.41563148799537603</v>
      </c>
      <c r="BJ12" s="17">
        <v>0.40825575616608101</v>
      </c>
      <c r="BK12" s="17">
        <v>0.38462870518690001</v>
      </c>
      <c r="BL12" s="17">
        <v>0.41792632583357903</v>
      </c>
      <c r="BM12" s="17">
        <v>0.438509390027358</v>
      </c>
      <c r="BN12" s="17"/>
      <c r="BO12" s="17">
        <v>0.390062437462592</v>
      </c>
      <c r="BP12" s="17">
        <v>0.42490165320533702</v>
      </c>
      <c r="BQ12" s="17">
        <v>0.37345223115977899</v>
      </c>
      <c r="BR12" s="17">
        <v>0.44487649353895498</v>
      </c>
      <c r="BS12" s="17">
        <v>0.45547865778676599</v>
      </c>
      <c r="BT12" s="17">
        <v>0.36477548950046101</v>
      </c>
      <c r="BU12" s="17"/>
      <c r="BV12" s="17">
        <v>0.37793310096342198</v>
      </c>
      <c r="BW12" s="17">
        <v>0.46449607911520802</v>
      </c>
      <c r="BX12" s="17"/>
      <c r="BY12" s="17">
        <v>0.44195692499509598</v>
      </c>
      <c r="BZ12" s="17"/>
      <c r="CA12" s="17">
        <v>0.38941854687573102</v>
      </c>
      <c r="CB12" s="17"/>
      <c r="CC12" s="17">
        <v>0.39176638679550502</v>
      </c>
    </row>
    <row r="13" spans="2:81" x14ac:dyDescent="0.3">
      <c r="B13" s="18" t="s">
        <v>92</v>
      </c>
      <c r="C13" s="19">
        <v>0.13764935460592301</v>
      </c>
      <c r="D13" s="19">
        <v>0.11482205130865999</v>
      </c>
      <c r="E13" s="19">
        <v>0.160481194392781</v>
      </c>
      <c r="F13" s="19"/>
      <c r="G13" s="19">
        <v>0.13023848831403201</v>
      </c>
      <c r="H13" s="19">
        <v>0.109142034461764</v>
      </c>
      <c r="I13" s="19">
        <v>0.115960641997088</v>
      </c>
      <c r="J13" s="19">
        <v>0.14892017033101901</v>
      </c>
      <c r="K13" s="19">
        <v>0.170596044216757</v>
      </c>
      <c r="L13" s="19">
        <v>0.15213083850095499</v>
      </c>
      <c r="M13" s="19"/>
      <c r="N13" s="19">
        <v>0.10348240311142901</v>
      </c>
      <c r="O13" s="19">
        <v>0.148195384275462</v>
      </c>
      <c r="P13" s="19">
        <v>0.138043835239546</v>
      </c>
      <c r="Q13" s="19">
        <v>0.16196820277566801</v>
      </c>
      <c r="R13" s="19"/>
      <c r="S13" s="19">
        <v>0.119141695511748</v>
      </c>
      <c r="T13" s="19">
        <v>0.13231229715592199</v>
      </c>
      <c r="U13" s="19">
        <v>9.1595091929040806E-2</v>
      </c>
      <c r="V13" s="19">
        <v>0.10620939911746</v>
      </c>
      <c r="W13" s="19">
        <v>0.15152638265044999</v>
      </c>
      <c r="X13" s="19">
        <v>0.14209065554287501</v>
      </c>
      <c r="Y13" s="19">
        <v>0.151675930674597</v>
      </c>
      <c r="Z13" s="19">
        <v>0.13416601205347001</v>
      </c>
      <c r="AA13" s="19">
        <v>0.15040564865796999</v>
      </c>
      <c r="AB13" s="19">
        <v>0.17990512526435401</v>
      </c>
      <c r="AC13" s="19">
        <v>0.10539087934941201</v>
      </c>
      <c r="AD13" s="19">
        <v>0.266494454108547</v>
      </c>
      <c r="AE13" s="19"/>
      <c r="AF13" s="19">
        <v>0.309048556445986</v>
      </c>
      <c r="AG13" s="19">
        <v>0.14099086007428799</v>
      </c>
      <c r="AH13" s="19">
        <v>0.16595283674205</v>
      </c>
      <c r="AI13" s="19">
        <v>0.14496536779771499</v>
      </c>
      <c r="AJ13" s="19">
        <v>0.14192462383644799</v>
      </c>
      <c r="AK13" s="19">
        <v>0.130943300208062</v>
      </c>
      <c r="AL13" s="19">
        <v>0.132672823954993</v>
      </c>
      <c r="AM13" s="19">
        <v>0.19323469926825801</v>
      </c>
      <c r="AN13" s="19">
        <v>0.109797072713285</v>
      </c>
      <c r="AO13" s="19">
        <v>0.111269423740291</v>
      </c>
      <c r="AP13" s="19">
        <v>0.178269353914564</v>
      </c>
      <c r="AQ13" s="19">
        <v>6.8340080423593699E-2</v>
      </c>
      <c r="AR13" s="19">
        <v>6.8730913588396503E-2</v>
      </c>
      <c r="AS13" s="19">
        <v>6.1401743913526902E-2</v>
      </c>
      <c r="AT13" s="19">
        <v>0.147990824260708</v>
      </c>
      <c r="AU13" s="19">
        <v>8.34590633472653E-2</v>
      </c>
      <c r="AV13" s="19"/>
      <c r="AW13" s="19">
        <v>0.132247122795001</v>
      </c>
      <c r="AX13" s="19">
        <v>0.14169389928455101</v>
      </c>
      <c r="AY13" s="19"/>
      <c r="AZ13" s="19">
        <v>0.147109285000454</v>
      </c>
      <c r="BA13" s="19">
        <v>0.13554243255836901</v>
      </c>
      <c r="BB13" s="19"/>
      <c r="BC13" s="19">
        <v>0.12646196782112901</v>
      </c>
      <c r="BD13" s="19">
        <v>0.14583869411240799</v>
      </c>
      <c r="BE13" s="19"/>
      <c r="BF13" s="19">
        <v>0.10353785052161001</v>
      </c>
      <c r="BG13" s="19">
        <v>0.14039047612660499</v>
      </c>
      <c r="BH13" s="19"/>
      <c r="BI13" s="19">
        <v>0.11787625898599199</v>
      </c>
      <c r="BJ13" s="19">
        <v>0.111112828209649</v>
      </c>
      <c r="BK13" s="19">
        <v>0.11509472054009701</v>
      </c>
      <c r="BL13" s="19">
        <v>0.13224987758680301</v>
      </c>
      <c r="BM13" s="19">
        <v>0.117948313201928</v>
      </c>
      <c r="BN13" s="19"/>
      <c r="BO13" s="19">
        <v>9.7967046517461701E-2</v>
      </c>
      <c r="BP13" s="19">
        <v>0.105331310350501</v>
      </c>
      <c r="BQ13" s="19">
        <v>0.14509025882860199</v>
      </c>
      <c r="BR13" s="19">
        <v>0.10651476967173901</v>
      </c>
      <c r="BS13" s="19">
        <v>0.16303665427160099</v>
      </c>
      <c r="BT13" s="19">
        <v>0.25531279570709497</v>
      </c>
      <c r="BU13" s="19"/>
      <c r="BV13" s="19">
        <v>0.100702067279639</v>
      </c>
      <c r="BW13" s="19">
        <v>0.130421973564392</v>
      </c>
      <c r="BX13" s="19"/>
      <c r="BY13" s="19">
        <v>8.8381785741426203E-2</v>
      </c>
      <c r="BZ13" s="19"/>
      <c r="CA13" s="19">
        <v>9.1490873854200003E-2</v>
      </c>
      <c r="CB13" s="19"/>
      <c r="CC13" s="19">
        <v>9.9873405135513696E-2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0.21514255453328099</v>
      </c>
      <c r="D9" s="17">
        <v>0.23620703085022299</v>
      </c>
      <c r="E9" s="17">
        <v>0.19454013560678801</v>
      </c>
      <c r="F9" s="17"/>
      <c r="G9" s="17">
        <v>0.210834848848029</v>
      </c>
      <c r="H9" s="17">
        <v>0.19601437324916199</v>
      </c>
      <c r="I9" s="17">
        <v>0.22234997347499699</v>
      </c>
      <c r="J9" s="17">
        <v>0.23299107698806701</v>
      </c>
      <c r="K9" s="17">
        <v>0.23201391469225899</v>
      </c>
      <c r="L9" s="17">
        <v>0.201960971293146</v>
      </c>
      <c r="M9" s="17"/>
      <c r="N9" s="17">
        <v>0.234268122342668</v>
      </c>
      <c r="O9" s="17">
        <v>0.19010891666527999</v>
      </c>
      <c r="P9" s="17">
        <v>0.253233637201081</v>
      </c>
      <c r="Q9" s="17">
        <v>0.18308811225159999</v>
      </c>
      <c r="R9" s="17"/>
      <c r="S9" s="17">
        <v>0.23689571679636301</v>
      </c>
      <c r="T9" s="17">
        <v>0.18968176219510199</v>
      </c>
      <c r="U9" s="17">
        <v>0.22373014267956601</v>
      </c>
      <c r="V9" s="17">
        <v>0.28884035493891103</v>
      </c>
      <c r="W9" s="17">
        <v>0.236772362999426</v>
      </c>
      <c r="X9" s="17">
        <v>0.21818125283464099</v>
      </c>
      <c r="Y9" s="17">
        <v>0.17463597588329299</v>
      </c>
      <c r="Z9" s="17">
        <v>0.25991290704574899</v>
      </c>
      <c r="AA9" s="17">
        <v>0.201394673701315</v>
      </c>
      <c r="AB9" s="17">
        <v>0.19308109458388101</v>
      </c>
      <c r="AC9" s="17">
        <v>0.179860191585304</v>
      </c>
      <c r="AD9" s="17">
        <v>0.144026037501153</v>
      </c>
      <c r="AE9" s="17"/>
      <c r="AF9" s="17">
        <v>0.22247231512528501</v>
      </c>
      <c r="AG9" s="17">
        <v>0.212980692336836</v>
      </c>
      <c r="AH9" s="17">
        <v>0.15912254107543899</v>
      </c>
      <c r="AI9" s="17">
        <v>0.177876560602375</v>
      </c>
      <c r="AJ9" s="17">
        <v>0.229895891243523</v>
      </c>
      <c r="AK9" s="17">
        <v>0.196472037967344</v>
      </c>
      <c r="AL9" s="17">
        <v>0.16395060555277199</v>
      </c>
      <c r="AM9" s="17">
        <v>0.27250248168093999</v>
      </c>
      <c r="AN9" s="17">
        <v>0.17240289318333099</v>
      </c>
      <c r="AO9" s="17">
        <v>0.28833961721658302</v>
      </c>
      <c r="AP9" s="17">
        <v>0.23021583132408899</v>
      </c>
      <c r="AQ9" s="17">
        <v>0.219791935723296</v>
      </c>
      <c r="AR9" s="17">
        <v>0.23424953646244701</v>
      </c>
      <c r="AS9" s="17">
        <v>0.198815439508604</v>
      </c>
      <c r="AT9" s="17">
        <v>0.32483737460861301</v>
      </c>
      <c r="AU9" s="17">
        <v>0.25581920235449701</v>
      </c>
      <c r="AV9" s="17"/>
      <c r="AW9" s="17">
        <v>0.20604585252268101</v>
      </c>
      <c r="AX9" s="17">
        <v>0.22887454313146999</v>
      </c>
      <c r="AY9" s="17"/>
      <c r="AZ9" s="17">
        <v>0.19074917099437</v>
      </c>
      <c r="BA9" s="17">
        <v>0.220575465289401</v>
      </c>
      <c r="BB9" s="17"/>
      <c r="BC9" s="17">
        <v>0.19889876109459201</v>
      </c>
      <c r="BD9" s="17">
        <v>0.22638689556594499</v>
      </c>
      <c r="BE9" s="17"/>
      <c r="BF9" s="17">
        <v>0.19794378263064599</v>
      </c>
      <c r="BG9" s="17">
        <v>0.21652460803860499</v>
      </c>
      <c r="BH9" s="17"/>
      <c r="BI9" s="17">
        <v>0.27812289734045997</v>
      </c>
      <c r="BJ9" s="17">
        <v>0.19191706995423399</v>
      </c>
      <c r="BK9" s="17">
        <v>0.142227403375142</v>
      </c>
      <c r="BL9" s="17">
        <v>0.29120381034294601</v>
      </c>
      <c r="BM9" s="17">
        <v>0.166596924943723</v>
      </c>
      <c r="BN9" s="17"/>
      <c r="BO9" s="17">
        <v>0.16470794365938601</v>
      </c>
      <c r="BP9" s="17">
        <v>0.288385364242079</v>
      </c>
      <c r="BQ9" s="17">
        <v>0.18872711945617601</v>
      </c>
      <c r="BR9" s="17">
        <v>0.27353191412878702</v>
      </c>
      <c r="BS9" s="17">
        <v>0.139345174662273</v>
      </c>
      <c r="BT9" s="17">
        <v>0.182025056918484</v>
      </c>
      <c r="BU9" s="17"/>
      <c r="BV9" s="17">
        <v>0.16236211003873899</v>
      </c>
      <c r="BW9" s="17">
        <v>0.24673352581164301</v>
      </c>
      <c r="BX9" s="17"/>
      <c r="BY9" s="17">
        <v>0.23967191606921201</v>
      </c>
      <c r="BZ9" s="17"/>
      <c r="CA9" s="17">
        <v>0.193396279988785</v>
      </c>
      <c r="CB9" s="17"/>
      <c r="CC9" s="17">
        <v>0.18141055591861399</v>
      </c>
    </row>
    <row r="10" spans="2:81" ht="28.8" x14ac:dyDescent="0.3">
      <c r="B10" s="18" t="s">
        <v>153</v>
      </c>
      <c r="C10" s="17">
        <v>0.29948648089366298</v>
      </c>
      <c r="D10" s="17">
        <v>0.30587542122995498</v>
      </c>
      <c r="E10" s="17">
        <v>0.29442946049395502</v>
      </c>
      <c r="F10" s="17"/>
      <c r="G10" s="17">
        <v>0.303434616169172</v>
      </c>
      <c r="H10" s="17">
        <v>0.32259112724290301</v>
      </c>
      <c r="I10" s="17">
        <v>0.345097047425172</v>
      </c>
      <c r="J10" s="17">
        <v>0.23503330456569099</v>
      </c>
      <c r="K10" s="17">
        <v>0.24449665251376301</v>
      </c>
      <c r="L10" s="17">
        <v>0.33017300693657597</v>
      </c>
      <c r="M10" s="17"/>
      <c r="N10" s="17">
        <v>0.31416752729389102</v>
      </c>
      <c r="O10" s="17">
        <v>0.34516632498184702</v>
      </c>
      <c r="P10" s="17">
        <v>0.28400980948390198</v>
      </c>
      <c r="Q10" s="17">
        <v>0.252144191719752</v>
      </c>
      <c r="R10" s="17"/>
      <c r="S10" s="17">
        <v>0.336044339117816</v>
      </c>
      <c r="T10" s="17">
        <v>0.36416960991201103</v>
      </c>
      <c r="U10" s="17">
        <v>0.278801158756811</v>
      </c>
      <c r="V10" s="17">
        <v>0.25215136093865798</v>
      </c>
      <c r="W10" s="17">
        <v>0.31833728303169501</v>
      </c>
      <c r="X10" s="17">
        <v>0.25965363688541998</v>
      </c>
      <c r="Y10" s="17">
        <v>0.35362587445548799</v>
      </c>
      <c r="Z10" s="17">
        <v>0.26247273941902499</v>
      </c>
      <c r="AA10" s="17">
        <v>0.27785188738817301</v>
      </c>
      <c r="AB10" s="17">
        <v>0.28001135773022801</v>
      </c>
      <c r="AC10" s="17">
        <v>0.261955852910772</v>
      </c>
      <c r="AD10" s="17">
        <v>0.22645436057059801</v>
      </c>
      <c r="AE10" s="17"/>
      <c r="AF10" s="17">
        <v>9.6165996511710802E-2</v>
      </c>
      <c r="AG10" s="17">
        <v>0.261963546847849</v>
      </c>
      <c r="AH10" s="17">
        <v>0.255878702485203</v>
      </c>
      <c r="AI10" s="17">
        <v>0.199693600815117</v>
      </c>
      <c r="AJ10" s="17">
        <v>0.24394442897038199</v>
      </c>
      <c r="AK10" s="17">
        <v>0.357897723471229</v>
      </c>
      <c r="AL10" s="17">
        <v>0.33447544869259099</v>
      </c>
      <c r="AM10" s="17">
        <v>0.23104456826223699</v>
      </c>
      <c r="AN10" s="17">
        <v>0.35097935425442101</v>
      </c>
      <c r="AO10" s="17">
        <v>0.222750690482477</v>
      </c>
      <c r="AP10" s="17">
        <v>0.30267043760773099</v>
      </c>
      <c r="AQ10" s="17">
        <v>0.35800001903797002</v>
      </c>
      <c r="AR10" s="17">
        <v>0.33291743973584498</v>
      </c>
      <c r="AS10" s="17">
        <v>0.37961405484878902</v>
      </c>
      <c r="AT10" s="17">
        <v>0.334892793791361</v>
      </c>
      <c r="AU10" s="17">
        <v>0.386880694126924</v>
      </c>
      <c r="AV10" s="17"/>
      <c r="AW10" s="17">
        <v>0.31640563127749299</v>
      </c>
      <c r="AX10" s="17">
        <v>0.27443107663487598</v>
      </c>
      <c r="AY10" s="17"/>
      <c r="AZ10" s="17">
        <v>0.26637232753029999</v>
      </c>
      <c r="BA10" s="17">
        <v>0.30686168735900099</v>
      </c>
      <c r="BB10" s="17"/>
      <c r="BC10" s="17">
        <v>0.27409730677588801</v>
      </c>
      <c r="BD10" s="17">
        <v>0.31661610657955902</v>
      </c>
      <c r="BE10" s="17"/>
      <c r="BF10" s="17">
        <v>0.29066030046486602</v>
      </c>
      <c r="BG10" s="17">
        <v>0.30019573232564301</v>
      </c>
      <c r="BH10" s="17"/>
      <c r="BI10" s="17">
        <v>0.377904120529512</v>
      </c>
      <c r="BJ10" s="17">
        <v>0.28986072557818698</v>
      </c>
      <c r="BK10" s="17">
        <v>0.33183390986747802</v>
      </c>
      <c r="BL10" s="17">
        <v>0.25723264833284198</v>
      </c>
      <c r="BM10" s="17">
        <v>0.29687001995074502</v>
      </c>
      <c r="BN10" s="17"/>
      <c r="BO10" s="17">
        <v>0.30500810338137002</v>
      </c>
      <c r="BP10" s="17">
        <v>0.36303679044739701</v>
      </c>
      <c r="BQ10" s="17">
        <v>0.33332852960324399</v>
      </c>
      <c r="BR10" s="17">
        <v>0.28427519827560599</v>
      </c>
      <c r="BS10" s="17">
        <v>0.230420847867229</v>
      </c>
      <c r="BT10" s="17">
        <v>0.286800670325836</v>
      </c>
      <c r="BU10" s="17"/>
      <c r="BV10" s="17">
        <v>0.30313056062340499</v>
      </c>
      <c r="BW10" s="17">
        <v>0.26524877113564699</v>
      </c>
      <c r="BX10" s="17"/>
      <c r="BY10" s="17">
        <v>0.33814073134051498</v>
      </c>
      <c r="BZ10" s="17"/>
      <c r="CA10" s="17">
        <v>0.33010839913783402</v>
      </c>
      <c r="CB10" s="17"/>
      <c r="CC10" s="17">
        <v>0.286373464337495</v>
      </c>
    </row>
    <row r="11" spans="2:81" ht="28.8" x14ac:dyDescent="0.3">
      <c r="B11" s="18" t="s">
        <v>154</v>
      </c>
      <c r="C11" s="17">
        <v>0.17534539259652099</v>
      </c>
      <c r="D11" s="17">
        <v>0.176578414114822</v>
      </c>
      <c r="E11" s="17">
        <v>0.174833050558697</v>
      </c>
      <c r="F11" s="17"/>
      <c r="G11" s="17">
        <v>0.21994652519348201</v>
      </c>
      <c r="H11" s="17">
        <v>0.183899330830086</v>
      </c>
      <c r="I11" s="17">
        <v>0.101601055555188</v>
      </c>
      <c r="J11" s="17">
        <v>0.16127448838804501</v>
      </c>
      <c r="K11" s="17">
        <v>0.18522446598980599</v>
      </c>
      <c r="L11" s="17">
        <v>0.20314854732837001</v>
      </c>
      <c r="M11" s="17"/>
      <c r="N11" s="17">
        <v>0.18329291285400201</v>
      </c>
      <c r="O11" s="17">
        <v>0.142955135610357</v>
      </c>
      <c r="P11" s="17">
        <v>0.19692850576340201</v>
      </c>
      <c r="Q11" s="17">
        <v>0.18284827527354</v>
      </c>
      <c r="R11" s="17"/>
      <c r="S11" s="17">
        <v>0.14449392799563399</v>
      </c>
      <c r="T11" s="17">
        <v>0.173898302586665</v>
      </c>
      <c r="U11" s="17">
        <v>0.184251416854148</v>
      </c>
      <c r="V11" s="17">
        <v>0.157432252123894</v>
      </c>
      <c r="W11" s="17">
        <v>0.16605217141186501</v>
      </c>
      <c r="X11" s="17">
        <v>0.17693717473002299</v>
      </c>
      <c r="Y11" s="17">
        <v>0.17039771859408001</v>
      </c>
      <c r="Z11" s="17">
        <v>0.23358641975274599</v>
      </c>
      <c r="AA11" s="17">
        <v>0.17391174728422401</v>
      </c>
      <c r="AB11" s="17">
        <v>0.18606758300459</v>
      </c>
      <c r="AC11" s="17">
        <v>0.234275552145288</v>
      </c>
      <c r="AD11" s="17">
        <v>0.183478617716441</v>
      </c>
      <c r="AE11" s="17"/>
      <c r="AF11" s="17">
        <v>8.8791091571332595E-2</v>
      </c>
      <c r="AG11" s="17">
        <v>0.132403132041053</v>
      </c>
      <c r="AH11" s="17">
        <v>0.13673660680199701</v>
      </c>
      <c r="AI11" s="17">
        <v>0.202639577916816</v>
      </c>
      <c r="AJ11" s="17">
        <v>0.18142217027742899</v>
      </c>
      <c r="AK11" s="17">
        <v>0.155937603156768</v>
      </c>
      <c r="AL11" s="17">
        <v>0.23651609444605601</v>
      </c>
      <c r="AM11" s="17">
        <v>0.19300688395479601</v>
      </c>
      <c r="AN11" s="17">
        <v>0.231875697883791</v>
      </c>
      <c r="AO11" s="17">
        <v>0.159199840130304</v>
      </c>
      <c r="AP11" s="17">
        <v>0.181935808166757</v>
      </c>
      <c r="AQ11" s="17">
        <v>0.15048255105144001</v>
      </c>
      <c r="AR11" s="17">
        <v>0.176557492720711</v>
      </c>
      <c r="AS11" s="17">
        <v>9.2145328444029506E-2</v>
      </c>
      <c r="AT11" s="17">
        <v>0.17219125514470601</v>
      </c>
      <c r="AU11" s="17">
        <v>0.18815043748591101</v>
      </c>
      <c r="AV11" s="17"/>
      <c r="AW11" s="17">
        <v>0.18570080218618501</v>
      </c>
      <c r="AX11" s="17">
        <v>0.16020626290648801</v>
      </c>
      <c r="AY11" s="17"/>
      <c r="AZ11" s="17">
        <v>0.19112075598197101</v>
      </c>
      <c r="BA11" s="17">
        <v>0.17183189307392299</v>
      </c>
      <c r="BB11" s="17"/>
      <c r="BC11" s="17">
        <v>0.172979849643634</v>
      </c>
      <c r="BD11" s="17">
        <v>0.176016626933584</v>
      </c>
      <c r="BE11" s="17"/>
      <c r="BF11" s="17">
        <v>0.155619059189295</v>
      </c>
      <c r="BG11" s="17">
        <v>0.176930555094575</v>
      </c>
      <c r="BH11" s="17"/>
      <c r="BI11" s="17">
        <v>0.14934565983418699</v>
      </c>
      <c r="BJ11" s="17">
        <v>0.19172369578194101</v>
      </c>
      <c r="BK11" s="17">
        <v>0.18309799321068701</v>
      </c>
      <c r="BL11" s="17">
        <v>0.162111998107448</v>
      </c>
      <c r="BM11" s="17">
        <v>0.20500603867502801</v>
      </c>
      <c r="BN11" s="17"/>
      <c r="BO11" s="17">
        <v>0.21443025637308899</v>
      </c>
      <c r="BP11" s="17">
        <v>0.15186779557910099</v>
      </c>
      <c r="BQ11" s="17">
        <v>0.18468120510168601</v>
      </c>
      <c r="BR11" s="17">
        <v>0.17126891127367799</v>
      </c>
      <c r="BS11" s="17">
        <v>0.20193567939836499</v>
      </c>
      <c r="BT11" s="17">
        <v>0.12327685868853</v>
      </c>
      <c r="BU11" s="17"/>
      <c r="BV11" s="17">
        <v>0.20944696212000299</v>
      </c>
      <c r="BW11" s="17">
        <v>0.15885183096983199</v>
      </c>
      <c r="BX11" s="17"/>
      <c r="BY11" s="17">
        <v>0.19307950217470499</v>
      </c>
      <c r="BZ11" s="17"/>
      <c r="CA11" s="17">
        <v>0.18742901374773899</v>
      </c>
      <c r="CB11" s="17"/>
      <c r="CC11" s="17">
        <v>0.20519778124506199</v>
      </c>
    </row>
    <row r="12" spans="2:81" x14ac:dyDescent="0.3">
      <c r="B12" s="18" t="s">
        <v>155</v>
      </c>
      <c r="C12" s="17">
        <v>0.18121512422252201</v>
      </c>
      <c r="D12" s="17">
        <v>0.187874767781681</v>
      </c>
      <c r="E12" s="17">
        <v>0.173401876986125</v>
      </c>
      <c r="F12" s="17"/>
      <c r="G12" s="17">
        <v>0.14760112398731101</v>
      </c>
      <c r="H12" s="17">
        <v>0.17835065954104001</v>
      </c>
      <c r="I12" s="17">
        <v>0.21261711898254901</v>
      </c>
      <c r="J12" s="17">
        <v>0.235421378420797</v>
      </c>
      <c r="K12" s="17">
        <v>0.20074799935960599</v>
      </c>
      <c r="L12" s="17">
        <v>0.123544884734985</v>
      </c>
      <c r="M12" s="17"/>
      <c r="N12" s="17">
        <v>0.168784274843466</v>
      </c>
      <c r="O12" s="17">
        <v>0.19156141294588</v>
      </c>
      <c r="P12" s="17">
        <v>0.14951177905886801</v>
      </c>
      <c r="Q12" s="17">
        <v>0.210871771583857</v>
      </c>
      <c r="R12" s="17"/>
      <c r="S12" s="17">
        <v>0.179811954550853</v>
      </c>
      <c r="T12" s="17">
        <v>0.175051302960993</v>
      </c>
      <c r="U12" s="17">
        <v>0.182231096459817</v>
      </c>
      <c r="V12" s="17">
        <v>0.155925225348441</v>
      </c>
      <c r="W12" s="17">
        <v>0.15213987621504399</v>
      </c>
      <c r="X12" s="17">
        <v>0.17193780275152901</v>
      </c>
      <c r="Y12" s="17">
        <v>0.16440884044635601</v>
      </c>
      <c r="Z12" s="17">
        <v>0.13684502242379501</v>
      </c>
      <c r="AA12" s="17">
        <v>0.18819529695029499</v>
      </c>
      <c r="AB12" s="17">
        <v>0.21942160865643301</v>
      </c>
      <c r="AC12" s="17">
        <v>0.206028461208136</v>
      </c>
      <c r="AD12" s="17">
        <v>0.30592687023722998</v>
      </c>
      <c r="AE12" s="17"/>
      <c r="AF12" s="17">
        <v>0.30887257857476402</v>
      </c>
      <c r="AG12" s="17">
        <v>0.20420387627182501</v>
      </c>
      <c r="AH12" s="17">
        <v>0.27806660052930399</v>
      </c>
      <c r="AI12" s="17">
        <v>0.24347012746633301</v>
      </c>
      <c r="AJ12" s="17">
        <v>0.17673415593118799</v>
      </c>
      <c r="AK12" s="17">
        <v>0.17288962542101299</v>
      </c>
      <c r="AL12" s="17">
        <v>0.130056389801702</v>
      </c>
      <c r="AM12" s="17">
        <v>0.18838578177767301</v>
      </c>
      <c r="AN12" s="17">
        <v>0.121433009583597</v>
      </c>
      <c r="AO12" s="17">
        <v>0.23903791333541699</v>
      </c>
      <c r="AP12" s="17">
        <v>0.13450805136232599</v>
      </c>
      <c r="AQ12" s="17">
        <v>0.20249145034177099</v>
      </c>
      <c r="AR12" s="17">
        <v>0.20884308990862799</v>
      </c>
      <c r="AS12" s="17">
        <v>0.21821897525828701</v>
      </c>
      <c r="AT12" s="17">
        <v>0.10645432656737699</v>
      </c>
      <c r="AU12" s="17">
        <v>0.124616610504168</v>
      </c>
      <c r="AV12" s="17"/>
      <c r="AW12" s="17">
        <v>0.169727778057081</v>
      </c>
      <c r="AX12" s="17">
        <v>0.19817100490157799</v>
      </c>
      <c r="AY12" s="17"/>
      <c r="AZ12" s="17">
        <v>0.208680684634895</v>
      </c>
      <c r="BA12" s="17">
        <v>0.17509797617091</v>
      </c>
      <c r="BB12" s="17"/>
      <c r="BC12" s="17">
        <v>0.223971584055979</v>
      </c>
      <c r="BD12" s="17">
        <v>0.15292853259566</v>
      </c>
      <c r="BE12" s="17"/>
      <c r="BF12" s="17">
        <v>0.21939724348816</v>
      </c>
      <c r="BG12" s="17">
        <v>0.178146897486885</v>
      </c>
      <c r="BH12" s="17"/>
      <c r="BI12" s="17">
        <v>0.110597199797175</v>
      </c>
      <c r="BJ12" s="17">
        <v>0.213762074438925</v>
      </c>
      <c r="BK12" s="17">
        <v>0.214229239878136</v>
      </c>
      <c r="BL12" s="17">
        <v>0.15012586353566601</v>
      </c>
      <c r="BM12" s="17">
        <v>0.170947564081044</v>
      </c>
      <c r="BN12" s="17"/>
      <c r="BO12" s="17">
        <v>0.240729710248063</v>
      </c>
      <c r="BP12" s="17">
        <v>0.10577913187393</v>
      </c>
      <c r="BQ12" s="17">
        <v>0.177261226349919</v>
      </c>
      <c r="BR12" s="17">
        <v>0.152313638931073</v>
      </c>
      <c r="BS12" s="17">
        <v>0.27322704727805203</v>
      </c>
      <c r="BT12" s="17">
        <v>0.148438209927158</v>
      </c>
      <c r="BU12" s="17"/>
      <c r="BV12" s="17">
        <v>0.245690547723907</v>
      </c>
      <c r="BW12" s="17">
        <v>0.154543393330072</v>
      </c>
      <c r="BX12" s="17"/>
      <c r="BY12" s="17">
        <v>0.148573741976924</v>
      </c>
      <c r="BZ12" s="17"/>
      <c r="CA12" s="17">
        <v>0.207166232956255</v>
      </c>
      <c r="CB12" s="17"/>
      <c r="CC12" s="17">
        <v>0.19903669776522101</v>
      </c>
    </row>
    <row r="13" spans="2:81" x14ac:dyDescent="0.3">
      <c r="B13" s="18" t="s">
        <v>92</v>
      </c>
      <c r="C13" s="19">
        <v>0.12881044775401401</v>
      </c>
      <c r="D13" s="19">
        <v>9.34643660233197E-2</v>
      </c>
      <c r="E13" s="19">
        <v>0.162795476354435</v>
      </c>
      <c r="F13" s="19"/>
      <c r="G13" s="19">
        <v>0.11818288580200501</v>
      </c>
      <c r="H13" s="19">
        <v>0.11914450913681</v>
      </c>
      <c r="I13" s="19">
        <v>0.118334804562095</v>
      </c>
      <c r="J13" s="19">
        <v>0.1352797516374</v>
      </c>
      <c r="K13" s="19">
        <v>0.13751696744456601</v>
      </c>
      <c r="L13" s="19">
        <v>0.14117258970692301</v>
      </c>
      <c r="M13" s="19"/>
      <c r="N13" s="19">
        <v>9.9487162665972795E-2</v>
      </c>
      <c r="O13" s="19">
        <v>0.130208209796636</v>
      </c>
      <c r="P13" s="19">
        <v>0.116316268492748</v>
      </c>
      <c r="Q13" s="19">
        <v>0.17104764917125101</v>
      </c>
      <c r="R13" s="19"/>
      <c r="S13" s="19">
        <v>0.102754061539334</v>
      </c>
      <c r="T13" s="19">
        <v>9.7199022345229202E-2</v>
      </c>
      <c r="U13" s="19">
        <v>0.13098618524965799</v>
      </c>
      <c r="V13" s="19">
        <v>0.145650806650095</v>
      </c>
      <c r="W13" s="19">
        <v>0.12669830634196999</v>
      </c>
      <c r="X13" s="19">
        <v>0.17329013279838601</v>
      </c>
      <c r="Y13" s="19">
        <v>0.136931590620783</v>
      </c>
      <c r="Z13" s="19">
        <v>0.107182911358685</v>
      </c>
      <c r="AA13" s="19">
        <v>0.15864639467599401</v>
      </c>
      <c r="AB13" s="19">
        <v>0.121418356024867</v>
      </c>
      <c r="AC13" s="19">
        <v>0.117879942150501</v>
      </c>
      <c r="AD13" s="19">
        <v>0.14011411397457799</v>
      </c>
      <c r="AE13" s="19"/>
      <c r="AF13" s="19">
        <v>0.28369801821690799</v>
      </c>
      <c r="AG13" s="19">
        <v>0.18844875250243701</v>
      </c>
      <c r="AH13" s="19">
        <v>0.17019554910805701</v>
      </c>
      <c r="AI13" s="19">
        <v>0.17632013319935899</v>
      </c>
      <c r="AJ13" s="19">
        <v>0.168003353577479</v>
      </c>
      <c r="AK13" s="19">
        <v>0.116803009983646</v>
      </c>
      <c r="AL13" s="19">
        <v>0.135001461506878</v>
      </c>
      <c r="AM13" s="19">
        <v>0.115060284324354</v>
      </c>
      <c r="AN13" s="19">
        <v>0.123309045094861</v>
      </c>
      <c r="AO13" s="19">
        <v>9.0671938835218804E-2</v>
      </c>
      <c r="AP13" s="19">
        <v>0.150669871539097</v>
      </c>
      <c r="AQ13" s="19">
        <v>6.9234043845523299E-2</v>
      </c>
      <c r="AR13" s="19">
        <v>4.7432441172368098E-2</v>
      </c>
      <c r="AS13" s="19">
        <v>0.111206201940291</v>
      </c>
      <c r="AT13" s="19">
        <v>6.1624249887942198E-2</v>
      </c>
      <c r="AU13" s="19">
        <v>4.45330555285001E-2</v>
      </c>
      <c r="AV13" s="19"/>
      <c r="AW13" s="19">
        <v>0.12211993595656</v>
      </c>
      <c r="AX13" s="19">
        <v>0.138317112425588</v>
      </c>
      <c r="AY13" s="19"/>
      <c r="AZ13" s="19">
        <v>0.143077060858465</v>
      </c>
      <c r="BA13" s="19">
        <v>0.12563297810676499</v>
      </c>
      <c r="BB13" s="19"/>
      <c r="BC13" s="19">
        <v>0.13005249842990699</v>
      </c>
      <c r="BD13" s="19">
        <v>0.12805183832525299</v>
      </c>
      <c r="BE13" s="19"/>
      <c r="BF13" s="19">
        <v>0.13637961422703301</v>
      </c>
      <c r="BG13" s="19">
        <v>0.128202207054291</v>
      </c>
      <c r="BH13" s="19"/>
      <c r="BI13" s="19">
        <v>8.4030122498664997E-2</v>
      </c>
      <c r="BJ13" s="19">
        <v>0.11273643424671199</v>
      </c>
      <c r="BK13" s="19">
        <v>0.128611453668556</v>
      </c>
      <c r="BL13" s="19">
        <v>0.13932567968109799</v>
      </c>
      <c r="BM13" s="19">
        <v>0.160579452349461</v>
      </c>
      <c r="BN13" s="19"/>
      <c r="BO13" s="19">
        <v>7.5123986338091697E-2</v>
      </c>
      <c r="BP13" s="19">
        <v>9.0930917857491994E-2</v>
      </c>
      <c r="BQ13" s="19">
        <v>0.11600191948897499</v>
      </c>
      <c r="BR13" s="19">
        <v>0.118610337390856</v>
      </c>
      <c r="BS13" s="19">
        <v>0.15507125079408099</v>
      </c>
      <c r="BT13" s="19">
        <v>0.25945920413999202</v>
      </c>
      <c r="BU13" s="19"/>
      <c r="BV13" s="19">
        <v>7.9369819493945906E-2</v>
      </c>
      <c r="BW13" s="19">
        <v>0.17462247875280701</v>
      </c>
      <c r="BX13" s="19"/>
      <c r="BY13" s="19">
        <v>8.0534108438643601E-2</v>
      </c>
      <c r="BZ13" s="19"/>
      <c r="CA13" s="19">
        <v>8.19000741693863E-2</v>
      </c>
      <c r="CB13" s="19"/>
      <c r="CC13" s="19">
        <v>0.12798150073360801</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152</v>
      </c>
      <c r="C9" s="17">
        <v>0.36511949316813802</v>
      </c>
      <c r="D9" s="17">
        <v>0.32656578659721403</v>
      </c>
      <c r="E9" s="17">
        <v>0.40231432595015698</v>
      </c>
      <c r="F9" s="17"/>
      <c r="G9" s="17">
        <v>0.46138428980757701</v>
      </c>
      <c r="H9" s="17">
        <v>0.42027054688828702</v>
      </c>
      <c r="I9" s="17">
        <v>0.36113908151534102</v>
      </c>
      <c r="J9" s="17">
        <v>0.36318060789946899</v>
      </c>
      <c r="K9" s="17">
        <v>0.34830385342707698</v>
      </c>
      <c r="L9" s="17">
        <v>0.27210873752369003</v>
      </c>
      <c r="M9" s="17"/>
      <c r="N9" s="17">
        <v>0.31073948551841302</v>
      </c>
      <c r="O9" s="17">
        <v>0.34823931872358799</v>
      </c>
      <c r="P9" s="17">
        <v>0.38631790113136799</v>
      </c>
      <c r="Q9" s="17">
        <v>0.42122981749183902</v>
      </c>
      <c r="R9" s="17"/>
      <c r="S9" s="17">
        <v>0.42108053783457999</v>
      </c>
      <c r="T9" s="17">
        <v>0.28012777664083699</v>
      </c>
      <c r="U9" s="17">
        <v>0.355011581636066</v>
      </c>
      <c r="V9" s="17">
        <v>0.31857777316041602</v>
      </c>
      <c r="W9" s="17">
        <v>0.37523046387855002</v>
      </c>
      <c r="X9" s="17">
        <v>0.36470766957584</v>
      </c>
      <c r="Y9" s="17">
        <v>0.30369989801203001</v>
      </c>
      <c r="Z9" s="17">
        <v>0.38842401075912703</v>
      </c>
      <c r="AA9" s="17">
        <v>0.373303483612902</v>
      </c>
      <c r="AB9" s="17">
        <v>0.44946034852787298</v>
      </c>
      <c r="AC9" s="17">
        <v>0.40295792661806001</v>
      </c>
      <c r="AD9" s="17">
        <v>0.40404212244350501</v>
      </c>
      <c r="AE9" s="17"/>
      <c r="AF9" s="17">
        <v>0.504296381952821</v>
      </c>
      <c r="AG9" s="17">
        <v>0.48926423127323698</v>
      </c>
      <c r="AH9" s="17">
        <v>0.48782729566477101</v>
      </c>
      <c r="AI9" s="17">
        <v>0.36486846086285202</v>
      </c>
      <c r="AJ9" s="17">
        <v>0.36311344258383899</v>
      </c>
      <c r="AK9" s="17">
        <v>0.385048220278016</v>
      </c>
      <c r="AL9" s="17">
        <v>0.42105105199860399</v>
      </c>
      <c r="AM9" s="17">
        <v>0.36945589647284299</v>
      </c>
      <c r="AN9" s="17">
        <v>0.204865850569942</v>
      </c>
      <c r="AO9" s="17">
        <v>0.36963442208137298</v>
      </c>
      <c r="AP9" s="17">
        <v>0.349035001536256</v>
      </c>
      <c r="AQ9" s="17">
        <v>0.27079006275592099</v>
      </c>
      <c r="AR9" s="17">
        <v>0.35787336086899602</v>
      </c>
      <c r="AS9" s="17">
        <v>0.34603501932869901</v>
      </c>
      <c r="AT9" s="17">
        <v>0.248137209243986</v>
      </c>
      <c r="AU9" s="17">
        <v>0.35098005435062601</v>
      </c>
      <c r="AV9" s="17"/>
      <c r="AW9" s="17">
        <v>0.35238016751117901</v>
      </c>
      <c r="AX9" s="17">
        <v>0.383699378681573</v>
      </c>
      <c r="AY9" s="17"/>
      <c r="AZ9" s="17">
        <v>0.39648617568453598</v>
      </c>
      <c r="BA9" s="17">
        <v>0.35813348458284699</v>
      </c>
      <c r="BB9" s="17"/>
      <c r="BC9" s="17">
        <v>0.42283996264559398</v>
      </c>
      <c r="BD9" s="17">
        <v>0.32266640436527</v>
      </c>
      <c r="BE9" s="17"/>
      <c r="BF9" s="17">
        <v>0.369144298840962</v>
      </c>
      <c r="BG9" s="17">
        <v>0.36479606909926499</v>
      </c>
      <c r="BH9" s="17"/>
      <c r="BI9" s="17">
        <v>0.257389342768296</v>
      </c>
      <c r="BJ9" s="17">
        <v>0.41994717250557501</v>
      </c>
      <c r="BK9" s="17">
        <v>0.29218765549084003</v>
      </c>
      <c r="BL9" s="17">
        <v>0.31073496855150501</v>
      </c>
      <c r="BM9" s="17">
        <v>0.44073346682139197</v>
      </c>
      <c r="BN9" s="17"/>
      <c r="BO9" s="17">
        <v>0.397597732354324</v>
      </c>
      <c r="BP9" s="17">
        <v>0.25085868945678602</v>
      </c>
      <c r="BQ9" s="17">
        <v>0.34379651535033301</v>
      </c>
      <c r="BR9" s="17">
        <v>0.36632376913591203</v>
      </c>
      <c r="BS9" s="17">
        <v>0.48596120538124199</v>
      </c>
      <c r="BT9" s="17">
        <v>0.35940182185334102</v>
      </c>
      <c r="BU9" s="17"/>
      <c r="BV9" s="17">
        <v>0.39361991405264901</v>
      </c>
      <c r="BW9" s="17">
        <v>0.46877711526163801</v>
      </c>
      <c r="BX9" s="17"/>
      <c r="BY9" s="17">
        <v>0.42143312900507102</v>
      </c>
      <c r="BZ9" s="17"/>
      <c r="CA9" s="17">
        <v>0.43150583405832399</v>
      </c>
      <c r="CB9" s="17"/>
      <c r="CC9" s="17">
        <v>0.390255499062305</v>
      </c>
    </row>
    <row r="10" spans="2:81" ht="28.8" x14ac:dyDescent="0.3">
      <c r="B10" s="18" t="s">
        <v>153</v>
      </c>
      <c r="C10" s="17">
        <v>0.41006222929989</v>
      </c>
      <c r="D10" s="17">
        <v>0.40358421309099701</v>
      </c>
      <c r="E10" s="17">
        <v>0.41595031752837602</v>
      </c>
      <c r="F10" s="17"/>
      <c r="G10" s="17">
        <v>0.37546246445853598</v>
      </c>
      <c r="H10" s="17">
        <v>0.39363931908905803</v>
      </c>
      <c r="I10" s="17">
        <v>0.420024984384815</v>
      </c>
      <c r="J10" s="17">
        <v>0.41827796876319001</v>
      </c>
      <c r="K10" s="17">
        <v>0.37123613972978797</v>
      </c>
      <c r="L10" s="17">
        <v>0.45778271181722502</v>
      </c>
      <c r="M10" s="17"/>
      <c r="N10" s="17">
        <v>0.454660128738132</v>
      </c>
      <c r="O10" s="17">
        <v>0.43305291988067601</v>
      </c>
      <c r="P10" s="17">
        <v>0.37979610601376901</v>
      </c>
      <c r="Q10" s="17">
        <v>0.36791052342536101</v>
      </c>
      <c r="R10" s="17"/>
      <c r="S10" s="17">
        <v>0.35622973936948199</v>
      </c>
      <c r="T10" s="17">
        <v>0.42260361783163602</v>
      </c>
      <c r="U10" s="17">
        <v>0.44567937253426398</v>
      </c>
      <c r="V10" s="17">
        <v>0.43622262529921801</v>
      </c>
      <c r="W10" s="17">
        <v>0.41257556439496001</v>
      </c>
      <c r="X10" s="17">
        <v>0.435505557071237</v>
      </c>
      <c r="Y10" s="17">
        <v>0.436365936517844</v>
      </c>
      <c r="Z10" s="17">
        <v>0.38247135785598901</v>
      </c>
      <c r="AA10" s="17">
        <v>0.45712629845090003</v>
      </c>
      <c r="AB10" s="17">
        <v>0.35544172782436401</v>
      </c>
      <c r="AC10" s="17">
        <v>0.35351092708770299</v>
      </c>
      <c r="AD10" s="17">
        <v>0.40237084262318801</v>
      </c>
      <c r="AE10" s="17"/>
      <c r="AF10" s="17">
        <v>0.495703618047179</v>
      </c>
      <c r="AG10" s="17">
        <v>0.37945145713733103</v>
      </c>
      <c r="AH10" s="17">
        <v>0.34339330086564102</v>
      </c>
      <c r="AI10" s="17">
        <v>0.394264243080792</v>
      </c>
      <c r="AJ10" s="17">
        <v>0.395066359874651</v>
      </c>
      <c r="AK10" s="17">
        <v>0.40286958595153499</v>
      </c>
      <c r="AL10" s="17">
        <v>0.41533156465434201</v>
      </c>
      <c r="AM10" s="17">
        <v>0.35207860403577101</v>
      </c>
      <c r="AN10" s="17">
        <v>0.49277757623158303</v>
      </c>
      <c r="AO10" s="17">
        <v>0.41990721918791901</v>
      </c>
      <c r="AP10" s="17">
        <v>0.420953876729042</v>
      </c>
      <c r="AQ10" s="17">
        <v>0.43690997695771799</v>
      </c>
      <c r="AR10" s="17">
        <v>0.433045402847894</v>
      </c>
      <c r="AS10" s="17">
        <v>0.43113008520568902</v>
      </c>
      <c r="AT10" s="17">
        <v>0.48696001143331702</v>
      </c>
      <c r="AU10" s="17">
        <v>0.44774255605413299</v>
      </c>
      <c r="AV10" s="17"/>
      <c r="AW10" s="17">
        <v>0.42485142985952001</v>
      </c>
      <c r="AX10" s="17">
        <v>0.38792855460245701</v>
      </c>
      <c r="AY10" s="17"/>
      <c r="AZ10" s="17">
        <v>0.39728491035550501</v>
      </c>
      <c r="BA10" s="17">
        <v>0.41290800235210201</v>
      </c>
      <c r="BB10" s="17"/>
      <c r="BC10" s="17">
        <v>0.37777637969829098</v>
      </c>
      <c r="BD10" s="17">
        <v>0.43427072047989101</v>
      </c>
      <c r="BE10" s="17"/>
      <c r="BF10" s="17">
        <v>0.43405870899156701</v>
      </c>
      <c r="BG10" s="17">
        <v>0.40813392772922702</v>
      </c>
      <c r="BH10" s="17"/>
      <c r="BI10" s="17">
        <v>0.43124568160348098</v>
      </c>
      <c r="BJ10" s="17">
        <v>0.41302816190062802</v>
      </c>
      <c r="BK10" s="17">
        <v>0.447919661233106</v>
      </c>
      <c r="BL10" s="17">
        <v>0.409327169558443</v>
      </c>
      <c r="BM10" s="17">
        <v>0.41531312440125501</v>
      </c>
      <c r="BN10" s="17"/>
      <c r="BO10" s="17">
        <v>0.43193680605725399</v>
      </c>
      <c r="BP10" s="17">
        <v>0.46267559020056098</v>
      </c>
      <c r="BQ10" s="17">
        <v>0.44114267157224502</v>
      </c>
      <c r="BR10" s="17">
        <v>0.373658921415011</v>
      </c>
      <c r="BS10" s="17">
        <v>0.34948477210112699</v>
      </c>
      <c r="BT10" s="17">
        <v>0.42209847939092199</v>
      </c>
      <c r="BU10" s="17"/>
      <c r="BV10" s="17">
        <v>0.431872882216424</v>
      </c>
      <c r="BW10" s="17">
        <v>0.37807630331954001</v>
      </c>
      <c r="BX10" s="17"/>
      <c r="BY10" s="17">
        <v>0.417232492727382</v>
      </c>
      <c r="BZ10" s="17"/>
      <c r="CA10" s="17">
        <v>0.429072480351264</v>
      </c>
      <c r="CB10" s="17"/>
      <c r="CC10" s="17">
        <v>0.46608872084920899</v>
      </c>
    </row>
    <row r="11" spans="2:81" ht="28.8" x14ac:dyDescent="0.3">
      <c r="B11" s="18" t="s">
        <v>154</v>
      </c>
      <c r="C11" s="17">
        <v>0.17965467312278899</v>
      </c>
      <c r="D11" s="17">
        <v>0.21936122689381801</v>
      </c>
      <c r="E11" s="17">
        <v>0.14159319253212799</v>
      </c>
      <c r="F11" s="17"/>
      <c r="G11" s="17">
        <v>0.11462562220448</v>
      </c>
      <c r="H11" s="17">
        <v>0.146063667539306</v>
      </c>
      <c r="I11" s="17">
        <v>0.16137827160218801</v>
      </c>
      <c r="J11" s="17">
        <v>0.17812826732638501</v>
      </c>
      <c r="K11" s="17">
        <v>0.22428137976277299</v>
      </c>
      <c r="L11" s="17">
        <v>0.23650671248306401</v>
      </c>
      <c r="M11" s="17"/>
      <c r="N11" s="17">
        <v>0.201164572260217</v>
      </c>
      <c r="O11" s="17">
        <v>0.169113279970384</v>
      </c>
      <c r="P11" s="17">
        <v>0.18584820270432401</v>
      </c>
      <c r="Q11" s="17">
        <v>0.15980905550257901</v>
      </c>
      <c r="R11" s="17"/>
      <c r="S11" s="17">
        <v>0.17245032385585601</v>
      </c>
      <c r="T11" s="17">
        <v>0.24726888500649</v>
      </c>
      <c r="U11" s="17">
        <v>0.14958808531273901</v>
      </c>
      <c r="V11" s="17">
        <v>0.210384433264904</v>
      </c>
      <c r="W11" s="17">
        <v>0.17621379653109201</v>
      </c>
      <c r="X11" s="17">
        <v>0.125169064373507</v>
      </c>
      <c r="Y11" s="17">
        <v>0.21608055914532401</v>
      </c>
      <c r="Z11" s="17">
        <v>0.185964133902563</v>
      </c>
      <c r="AA11" s="17">
        <v>0.147439634534384</v>
      </c>
      <c r="AB11" s="17">
        <v>0.14512460036517899</v>
      </c>
      <c r="AC11" s="17">
        <v>0.20582419280780601</v>
      </c>
      <c r="AD11" s="17">
        <v>0.15269930275986199</v>
      </c>
      <c r="AE11" s="17"/>
      <c r="AF11" s="17">
        <v>0</v>
      </c>
      <c r="AG11" s="17">
        <v>7.6661100078439195E-2</v>
      </c>
      <c r="AH11" s="17">
        <v>0.11408632304097201</v>
      </c>
      <c r="AI11" s="17">
        <v>0.16001794589146201</v>
      </c>
      <c r="AJ11" s="17">
        <v>0.23182957366681001</v>
      </c>
      <c r="AK11" s="17">
        <v>0.1859370337805</v>
      </c>
      <c r="AL11" s="17">
        <v>0.14567439125732101</v>
      </c>
      <c r="AM11" s="17">
        <v>0.22388501180447701</v>
      </c>
      <c r="AN11" s="17">
        <v>0.265467013952704</v>
      </c>
      <c r="AO11" s="17">
        <v>0.182645864862888</v>
      </c>
      <c r="AP11" s="17">
        <v>0.159125947769202</v>
      </c>
      <c r="AQ11" s="17">
        <v>0.23068276970724599</v>
      </c>
      <c r="AR11" s="17">
        <v>0.15789937362762099</v>
      </c>
      <c r="AS11" s="17">
        <v>0.179701978861073</v>
      </c>
      <c r="AT11" s="17">
        <v>0.231151244908711</v>
      </c>
      <c r="AU11" s="17">
        <v>0.18098842261933701</v>
      </c>
      <c r="AV11" s="17"/>
      <c r="AW11" s="17">
        <v>0.18093180656771499</v>
      </c>
      <c r="AX11" s="17">
        <v>0.178043741142316</v>
      </c>
      <c r="AY11" s="17"/>
      <c r="AZ11" s="17">
        <v>0.15503005062589101</v>
      </c>
      <c r="BA11" s="17">
        <v>0.18513908557485401</v>
      </c>
      <c r="BB11" s="17"/>
      <c r="BC11" s="17">
        <v>0.15620890799336701</v>
      </c>
      <c r="BD11" s="17">
        <v>0.19658088044564201</v>
      </c>
      <c r="BE11" s="17"/>
      <c r="BF11" s="17">
        <v>0.16197506782233001</v>
      </c>
      <c r="BG11" s="17">
        <v>0.18107536528712401</v>
      </c>
      <c r="BH11" s="17"/>
      <c r="BI11" s="17">
        <v>0.26309372705370399</v>
      </c>
      <c r="BJ11" s="17">
        <v>0.147246672933393</v>
      </c>
      <c r="BK11" s="17">
        <v>0.23091615947816799</v>
      </c>
      <c r="BL11" s="17">
        <v>0.22982690624552701</v>
      </c>
      <c r="BM11" s="17">
        <v>8.7765424168847403E-2</v>
      </c>
      <c r="BN11" s="17"/>
      <c r="BO11" s="17">
        <v>0.14768006726465499</v>
      </c>
      <c r="BP11" s="17">
        <v>0.24209273757829899</v>
      </c>
      <c r="BQ11" s="17">
        <v>0.19913161117886599</v>
      </c>
      <c r="BR11" s="17">
        <v>0.21803364253569499</v>
      </c>
      <c r="BS11" s="17">
        <v>0.10149009140982</v>
      </c>
      <c r="BT11" s="17">
        <v>0.13927007191080201</v>
      </c>
      <c r="BU11" s="17"/>
      <c r="BV11" s="17">
        <v>0.15030248211741101</v>
      </c>
      <c r="BW11" s="17">
        <v>0.141578973510916</v>
      </c>
      <c r="BX11" s="17"/>
      <c r="BY11" s="17">
        <v>0.13764866329127801</v>
      </c>
      <c r="BZ11" s="17"/>
      <c r="CA11" s="17">
        <v>0.115700410647105</v>
      </c>
      <c r="CB11" s="17"/>
      <c r="CC11" s="17">
        <v>0.122902013398255</v>
      </c>
    </row>
    <row r="12" spans="2:81" x14ac:dyDescent="0.3">
      <c r="B12" s="18" t="s">
        <v>155</v>
      </c>
      <c r="C12" s="17">
        <v>2.4037140161319401E-2</v>
      </c>
      <c r="D12" s="17">
        <v>3.3226790880712197E-2</v>
      </c>
      <c r="E12" s="17">
        <v>1.51590345354705E-2</v>
      </c>
      <c r="F12" s="17"/>
      <c r="G12" s="17">
        <v>2.4330568112653401E-2</v>
      </c>
      <c r="H12" s="17">
        <v>2.74584721354049E-2</v>
      </c>
      <c r="I12" s="17">
        <v>3.3816184292800699E-2</v>
      </c>
      <c r="J12" s="17">
        <v>1.8615874729189699E-2</v>
      </c>
      <c r="K12" s="17">
        <v>3.1079311417128299E-2</v>
      </c>
      <c r="L12" s="17">
        <v>1.28133484850926E-2</v>
      </c>
      <c r="M12" s="17"/>
      <c r="N12" s="17">
        <v>2.5097900775993501E-2</v>
      </c>
      <c r="O12" s="17">
        <v>1.89007207695976E-2</v>
      </c>
      <c r="P12" s="17">
        <v>2.7769219338034001E-2</v>
      </c>
      <c r="Q12" s="17">
        <v>2.5139943915481602E-2</v>
      </c>
      <c r="R12" s="17"/>
      <c r="S12" s="17">
        <v>2.1971628663437999E-2</v>
      </c>
      <c r="T12" s="17">
        <v>3.4651928503935801E-2</v>
      </c>
      <c r="U12" s="17">
        <v>2.86159654139716E-2</v>
      </c>
      <c r="V12" s="17">
        <v>2.4003842713750501E-2</v>
      </c>
      <c r="W12" s="17">
        <v>0</v>
      </c>
      <c r="X12" s="17">
        <v>3.42151602154082E-2</v>
      </c>
      <c r="Y12" s="17">
        <v>2.4530972795017501E-2</v>
      </c>
      <c r="Z12" s="17">
        <v>9.1205740598065393E-3</v>
      </c>
      <c r="AA12" s="17">
        <v>1.36129491755787E-2</v>
      </c>
      <c r="AB12" s="17">
        <v>2.8794474417654099E-2</v>
      </c>
      <c r="AC12" s="17">
        <v>3.7706953486430599E-2</v>
      </c>
      <c r="AD12" s="17">
        <v>2.0556765347199399E-2</v>
      </c>
      <c r="AE12" s="17"/>
      <c r="AF12" s="17">
        <v>0</v>
      </c>
      <c r="AG12" s="17">
        <v>3.4371005593151503E-2</v>
      </c>
      <c r="AH12" s="17">
        <v>1.7945303054505798E-2</v>
      </c>
      <c r="AI12" s="17">
        <v>6.6539789514385106E-2</v>
      </c>
      <c r="AJ12" s="17">
        <v>0</v>
      </c>
      <c r="AK12" s="17">
        <v>1.69886646496707E-2</v>
      </c>
      <c r="AL12" s="17">
        <v>1.1345336408094001E-2</v>
      </c>
      <c r="AM12" s="17">
        <v>2.2537867636878098E-2</v>
      </c>
      <c r="AN12" s="17">
        <v>2.3995514418424901E-2</v>
      </c>
      <c r="AO12" s="17">
        <v>9.1616097737788407E-3</v>
      </c>
      <c r="AP12" s="17">
        <v>3.1984326768255703E-2</v>
      </c>
      <c r="AQ12" s="17">
        <v>4.5983231824111903E-2</v>
      </c>
      <c r="AR12" s="17">
        <v>3.29267063289745E-2</v>
      </c>
      <c r="AS12" s="17">
        <v>2.7024604323441399E-2</v>
      </c>
      <c r="AT12" s="17">
        <v>1.48106367857813E-2</v>
      </c>
      <c r="AU12" s="17">
        <v>2.02889669759042E-2</v>
      </c>
      <c r="AV12" s="17"/>
      <c r="AW12" s="17">
        <v>2.3133013689840599E-2</v>
      </c>
      <c r="AX12" s="17">
        <v>2.5526188088197801E-2</v>
      </c>
      <c r="AY12" s="17"/>
      <c r="AZ12" s="17">
        <v>2.38080443086638E-2</v>
      </c>
      <c r="BA12" s="17">
        <v>2.4088164543405999E-2</v>
      </c>
      <c r="BB12" s="17"/>
      <c r="BC12" s="17">
        <v>2.1599430787160999E-2</v>
      </c>
      <c r="BD12" s="17">
        <v>2.5258260292072E-2</v>
      </c>
      <c r="BE12" s="17"/>
      <c r="BF12" s="17">
        <v>1.5830198432095498E-2</v>
      </c>
      <c r="BG12" s="17">
        <v>2.4696631004565501E-2</v>
      </c>
      <c r="BH12" s="17"/>
      <c r="BI12" s="17">
        <v>3.2165810646970397E-2</v>
      </c>
      <c r="BJ12" s="17">
        <v>1.0120137947306901E-2</v>
      </c>
      <c r="BK12" s="17">
        <v>1.00959973629143E-2</v>
      </c>
      <c r="BL12" s="17">
        <v>3.1285215575412598E-2</v>
      </c>
      <c r="BM12" s="17">
        <v>3.1578193736133103E-2</v>
      </c>
      <c r="BN12" s="17"/>
      <c r="BO12" s="17">
        <v>1.35204634245815E-2</v>
      </c>
      <c r="BP12" s="17">
        <v>3.40790445585002E-2</v>
      </c>
      <c r="BQ12" s="17">
        <v>6.2673928215870702E-3</v>
      </c>
      <c r="BR12" s="17">
        <v>2.72292741631221E-2</v>
      </c>
      <c r="BS12" s="17">
        <v>5.51510507088546E-2</v>
      </c>
      <c r="BT12" s="17">
        <v>1.1630079465271699E-2</v>
      </c>
      <c r="BU12" s="17"/>
      <c r="BV12" s="17">
        <v>1.3543229708880901E-2</v>
      </c>
      <c r="BW12" s="17">
        <v>3.7712286955030399E-3</v>
      </c>
      <c r="BX12" s="17"/>
      <c r="BY12" s="17">
        <v>1.55056915077096E-2</v>
      </c>
      <c r="BZ12" s="17"/>
      <c r="CA12" s="17">
        <v>1.4915590533049101E-2</v>
      </c>
      <c r="CB12" s="17"/>
      <c r="CC12" s="17">
        <v>1.0108994738041799E-2</v>
      </c>
    </row>
    <row r="13" spans="2:81" x14ac:dyDescent="0.3">
      <c r="B13" s="18" t="s">
        <v>92</v>
      </c>
      <c r="C13" s="19">
        <v>2.1126464247863599E-2</v>
      </c>
      <c r="D13" s="19">
        <v>1.7261982537259302E-2</v>
      </c>
      <c r="E13" s="19">
        <v>2.4983129453868401E-2</v>
      </c>
      <c r="F13" s="19"/>
      <c r="G13" s="19">
        <v>2.4197055416753401E-2</v>
      </c>
      <c r="H13" s="19">
        <v>1.2567994347943499E-2</v>
      </c>
      <c r="I13" s="19">
        <v>2.36414782048553E-2</v>
      </c>
      <c r="J13" s="19">
        <v>2.1797281281766199E-2</v>
      </c>
      <c r="K13" s="19">
        <v>2.5099315663233802E-2</v>
      </c>
      <c r="L13" s="19">
        <v>2.0788489690928801E-2</v>
      </c>
      <c r="M13" s="19"/>
      <c r="N13" s="19">
        <v>8.3379127072445193E-3</v>
      </c>
      <c r="O13" s="19">
        <v>3.0693760655753799E-2</v>
      </c>
      <c r="P13" s="19">
        <v>2.0268570812505399E-2</v>
      </c>
      <c r="Q13" s="19">
        <v>2.5910659664739901E-2</v>
      </c>
      <c r="R13" s="19"/>
      <c r="S13" s="19">
        <v>2.8267770276643098E-2</v>
      </c>
      <c r="T13" s="19">
        <v>1.53477920171004E-2</v>
      </c>
      <c r="U13" s="19">
        <v>2.1104995102959798E-2</v>
      </c>
      <c r="V13" s="19">
        <v>1.08113255617114E-2</v>
      </c>
      <c r="W13" s="19">
        <v>3.5980175195397403E-2</v>
      </c>
      <c r="X13" s="19">
        <v>4.0402548764008402E-2</v>
      </c>
      <c r="Y13" s="19">
        <v>1.93226335297846E-2</v>
      </c>
      <c r="Z13" s="19">
        <v>3.4019923422513698E-2</v>
      </c>
      <c r="AA13" s="19">
        <v>8.5176342262355802E-3</v>
      </c>
      <c r="AB13" s="19">
        <v>2.1178848864929999E-2</v>
      </c>
      <c r="AC13" s="19">
        <v>0</v>
      </c>
      <c r="AD13" s="19">
        <v>2.0330966826245501E-2</v>
      </c>
      <c r="AE13" s="19"/>
      <c r="AF13" s="19">
        <v>0</v>
      </c>
      <c r="AG13" s="19">
        <v>2.0252205917841E-2</v>
      </c>
      <c r="AH13" s="19">
        <v>3.6747777374109898E-2</v>
      </c>
      <c r="AI13" s="19">
        <v>1.4309560650509199E-2</v>
      </c>
      <c r="AJ13" s="19">
        <v>9.9906238746991106E-3</v>
      </c>
      <c r="AK13" s="19">
        <v>9.1564953402793001E-3</v>
      </c>
      <c r="AL13" s="19">
        <v>6.5976556816379596E-3</v>
      </c>
      <c r="AM13" s="19">
        <v>3.2042620050030897E-2</v>
      </c>
      <c r="AN13" s="19">
        <v>1.28940448273449E-2</v>
      </c>
      <c r="AO13" s="19">
        <v>1.8650884094041101E-2</v>
      </c>
      <c r="AP13" s="19">
        <v>3.8900847197244098E-2</v>
      </c>
      <c r="AQ13" s="19">
        <v>1.5633958755003102E-2</v>
      </c>
      <c r="AR13" s="19">
        <v>1.82551563265137E-2</v>
      </c>
      <c r="AS13" s="19">
        <v>1.6108312281096899E-2</v>
      </c>
      <c r="AT13" s="19">
        <v>1.8940897628204899E-2</v>
      </c>
      <c r="AU13" s="19">
        <v>0</v>
      </c>
      <c r="AV13" s="19"/>
      <c r="AW13" s="19">
        <v>1.87035823717462E-2</v>
      </c>
      <c r="AX13" s="19">
        <v>2.4802137485456399E-2</v>
      </c>
      <c r="AY13" s="19"/>
      <c r="AZ13" s="19">
        <v>2.7390819025404699E-2</v>
      </c>
      <c r="BA13" s="19">
        <v>1.9731262946790801E-2</v>
      </c>
      <c r="BB13" s="19"/>
      <c r="BC13" s="19">
        <v>2.1575318875586998E-2</v>
      </c>
      <c r="BD13" s="19">
        <v>2.1223734417124999E-2</v>
      </c>
      <c r="BE13" s="19"/>
      <c r="BF13" s="19">
        <v>1.8991725913044901E-2</v>
      </c>
      <c r="BG13" s="19">
        <v>2.1298006879819399E-2</v>
      </c>
      <c r="BH13" s="19"/>
      <c r="BI13" s="19">
        <v>1.6105437927547799E-2</v>
      </c>
      <c r="BJ13" s="19">
        <v>9.6578547130978E-3</v>
      </c>
      <c r="BK13" s="19">
        <v>1.8880526434970801E-2</v>
      </c>
      <c r="BL13" s="19">
        <v>1.8825740069113198E-2</v>
      </c>
      <c r="BM13" s="19">
        <v>2.4609790872373499E-2</v>
      </c>
      <c r="BN13" s="19"/>
      <c r="BO13" s="19">
        <v>9.2649308991854702E-3</v>
      </c>
      <c r="BP13" s="19">
        <v>1.0293938205854E-2</v>
      </c>
      <c r="BQ13" s="19">
        <v>9.6618090769685101E-3</v>
      </c>
      <c r="BR13" s="19">
        <v>1.4754392750259301E-2</v>
      </c>
      <c r="BS13" s="19">
        <v>7.9128803989559904E-3</v>
      </c>
      <c r="BT13" s="19">
        <v>6.7599547379663297E-2</v>
      </c>
      <c r="BU13" s="19"/>
      <c r="BV13" s="19">
        <v>1.0661491904634401E-2</v>
      </c>
      <c r="BW13" s="19">
        <v>7.7963792124027299E-3</v>
      </c>
      <c r="BX13" s="19"/>
      <c r="BY13" s="19">
        <v>8.1800234685593196E-3</v>
      </c>
      <c r="BZ13" s="19"/>
      <c r="CA13" s="19">
        <v>8.8056844102576103E-3</v>
      </c>
      <c r="CB13" s="19"/>
      <c r="CC13" s="19">
        <v>1.06447719521893E-2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C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166</v>
      </c>
      <c r="C9" s="17">
        <v>0.74476402868209901</v>
      </c>
      <c r="D9" s="17">
        <v>0.74911339664975996</v>
      </c>
      <c r="E9" s="17">
        <v>0.73951053664419897</v>
      </c>
      <c r="F9" s="17"/>
      <c r="G9" s="17">
        <v>0.72205981490461302</v>
      </c>
      <c r="H9" s="17">
        <v>0.73709109308133303</v>
      </c>
      <c r="I9" s="17">
        <v>0.67933857374364703</v>
      </c>
      <c r="J9" s="17">
        <v>0.78711299991862005</v>
      </c>
      <c r="K9" s="17">
        <v>0.75345594958277495</v>
      </c>
      <c r="L9" s="17">
        <v>0.77903070333123403</v>
      </c>
      <c r="M9" s="17"/>
      <c r="N9" s="17">
        <v>0.77575881379494305</v>
      </c>
      <c r="O9" s="17">
        <v>0.77351630459294696</v>
      </c>
      <c r="P9" s="17">
        <v>0.71150373111920495</v>
      </c>
      <c r="Q9" s="17">
        <v>0.71042903151121295</v>
      </c>
      <c r="R9" s="17"/>
      <c r="S9" s="17">
        <v>0.70135549447634105</v>
      </c>
      <c r="T9" s="17">
        <v>0.73436175366997003</v>
      </c>
      <c r="U9" s="17">
        <v>0.75424847702499298</v>
      </c>
      <c r="V9" s="17">
        <v>0.72439186169019998</v>
      </c>
      <c r="W9" s="17">
        <v>0.73482953509072002</v>
      </c>
      <c r="X9" s="17">
        <v>0.71458630166626502</v>
      </c>
      <c r="Y9" s="17">
        <v>0.76247458334688201</v>
      </c>
      <c r="Z9" s="17">
        <v>0.86182290358344105</v>
      </c>
      <c r="AA9" s="17">
        <v>0.75068595895161705</v>
      </c>
      <c r="AB9" s="17">
        <v>0.78111415852204502</v>
      </c>
      <c r="AC9" s="17">
        <v>0.72009191450959997</v>
      </c>
      <c r="AD9" s="17">
        <v>0.84956735178087905</v>
      </c>
      <c r="AE9" s="17"/>
      <c r="AF9" s="17">
        <v>0.79941082222636395</v>
      </c>
      <c r="AG9" s="17">
        <v>0.59190844028503597</v>
      </c>
      <c r="AH9" s="17">
        <v>0.77645349942028596</v>
      </c>
      <c r="AI9" s="17">
        <v>0.75989943540701699</v>
      </c>
      <c r="AJ9" s="17">
        <v>0.80069948393873303</v>
      </c>
      <c r="AK9" s="17">
        <v>0.75352064740783897</v>
      </c>
      <c r="AL9" s="17">
        <v>0.74733583057598396</v>
      </c>
      <c r="AM9" s="17">
        <v>0.71525479471533404</v>
      </c>
      <c r="AN9" s="17">
        <v>0.831592447851075</v>
      </c>
      <c r="AO9" s="17">
        <v>0.74006792471876504</v>
      </c>
      <c r="AP9" s="17">
        <v>0.720210358651176</v>
      </c>
      <c r="AQ9" s="17">
        <v>0.79324751880800504</v>
      </c>
      <c r="AR9" s="17">
        <v>0.77684883548339101</v>
      </c>
      <c r="AS9" s="17">
        <v>0.61872636280385496</v>
      </c>
      <c r="AT9" s="17">
        <v>0.61750420997275302</v>
      </c>
      <c r="AU9" s="17">
        <v>0.76467812765054299</v>
      </c>
      <c r="AV9" s="17"/>
      <c r="AW9" s="17">
        <v>0.75716367258021899</v>
      </c>
      <c r="AX9" s="17">
        <v>0.72734374592602102</v>
      </c>
      <c r="AY9" s="17"/>
      <c r="AZ9" s="17">
        <v>0.75744412733959798</v>
      </c>
      <c r="BA9" s="17">
        <v>0.74193990859744097</v>
      </c>
      <c r="BB9" s="17"/>
      <c r="BC9" s="17">
        <v>0.75186574828269004</v>
      </c>
      <c r="BD9" s="17">
        <v>0.73822199485542805</v>
      </c>
      <c r="BE9" s="17"/>
      <c r="BF9" s="17">
        <v>0.72222401428919303</v>
      </c>
      <c r="BG9" s="17">
        <v>0.74657529207218998</v>
      </c>
      <c r="BH9" s="17"/>
      <c r="BI9" s="17">
        <v>0.69698679974530897</v>
      </c>
      <c r="BJ9" s="17">
        <v>0.805818662439718</v>
      </c>
      <c r="BK9" s="17">
        <v>0.77185197295942698</v>
      </c>
      <c r="BL9" s="17">
        <v>0.66883819944390099</v>
      </c>
      <c r="BM9" s="17">
        <v>0.73939847477340803</v>
      </c>
      <c r="BN9" s="17"/>
      <c r="BO9" s="17">
        <v>0.77780903054572303</v>
      </c>
      <c r="BP9" s="17">
        <v>0.71722778372626705</v>
      </c>
      <c r="BQ9" s="17">
        <v>0.78717993874190495</v>
      </c>
      <c r="BR9" s="17">
        <v>0.68414047944643896</v>
      </c>
      <c r="BS9" s="17">
        <v>0.76027640292253196</v>
      </c>
      <c r="BT9" s="17">
        <v>0.82782296147310597</v>
      </c>
      <c r="BU9" s="17"/>
      <c r="BV9" s="17">
        <v>0.789980103155006</v>
      </c>
      <c r="BW9" s="17">
        <v>0.835194905491911</v>
      </c>
      <c r="BX9" s="17"/>
      <c r="BY9" s="17">
        <v>0.75229138669440099</v>
      </c>
      <c r="BZ9" s="17"/>
      <c r="CA9" s="17">
        <v>0.812232626982616</v>
      </c>
      <c r="CB9" s="17"/>
      <c r="CC9" s="17">
        <v>0.80374602476883295</v>
      </c>
    </row>
    <row r="10" spans="2:81" ht="28.8" x14ac:dyDescent="0.3">
      <c r="B10" s="18" t="s">
        <v>167</v>
      </c>
      <c r="C10" s="17">
        <v>0.64061020252840195</v>
      </c>
      <c r="D10" s="17">
        <v>0.62958894551382305</v>
      </c>
      <c r="E10" s="17">
        <v>0.64995401542569997</v>
      </c>
      <c r="F10" s="17"/>
      <c r="G10" s="17">
        <v>0.65836177548111396</v>
      </c>
      <c r="H10" s="17">
        <v>0.64122414171288999</v>
      </c>
      <c r="I10" s="17">
        <v>0.68016801466693</v>
      </c>
      <c r="J10" s="17">
        <v>0.66322440381375203</v>
      </c>
      <c r="K10" s="17">
        <v>0.57682575924205304</v>
      </c>
      <c r="L10" s="17">
        <v>0.62061985285188903</v>
      </c>
      <c r="M10" s="17"/>
      <c r="N10" s="17">
        <v>0.63163836714774102</v>
      </c>
      <c r="O10" s="17">
        <v>0.67248659459231896</v>
      </c>
      <c r="P10" s="17">
        <v>0.61882622271059395</v>
      </c>
      <c r="Q10" s="17">
        <v>0.63525046701721599</v>
      </c>
      <c r="R10" s="17"/>
      <c r="S10" s="17">
        <v>0.63385505576994805</v>
      </c>
      <c r="T10" s="17">
        <v>0.62703760813913301</v>
      </c>
      <c r="U10" s="17">
        <v>0.62851245764295105</v>
      </c>
      <c r="V10" s="17">
        <v>0.63414082653583403</v>
      </c>
      <c r="W10" s="17">
        <v>0.59031879572063395</v>
      </c>
      <c r="X10" s="17">
        <v>0.62235462324153001</v>
      </c>
      <c r="Y10" s="17">
        <v>0.63946409627182799</v>
      </c>
      <c r="Z10" s="17">
        <v>0.65319252489597401</v>
      </c>
      <c r="AA10" s="17">
        <v>0.62416436378199203</v>
      </c>
      <c r="AB10" s="17">
        <v>0.71450164954022199</v>
      </c>
      <c r="AC10" s="17">
        <v>0.70239286754239705</v>
      </c>
      <c r="AD10" s="17">
        <v>0.676679411546383</v>
      </c>
      <c r="AE10" s="17"/>
      <c r="AF10" s="17">
        <v>0.60547222988765403</v>
      </c>
      <c r="AG10" s="17">
        <v>0.57863942287939796</v>
      </c>
      <c r="AH10" s="17">
        <v>0.68908362671813295</v>
      </c>
      <c r="AI10" s="17">
        <v>0.61707136389670503</v>
      </c>
      <c r="AJ10" s="17">
        <v>0.65283460701709894</v>
      </c>
      <c r="AK10" s="17">
        <v>0.62231538932294905</v>
      </c>
      <c r="AL10" s="17">
        <v>0.65405435646253895</v>
      </c>
      <c r="AM10" s="17">
        <v>0.57962629456123405</v>
      </c>
      <c r="AN10" s="17">
        <v>0.672562879498669</v>
      </c>
      <c r="AO10" s="17">
        <v>0.66538519659379602</v>
      </c>
      <c r="AP10" s="17">
        <v>0.58600332504007102</v>
      </c>
      <c r="AQ10" s="17">
        <v>0.745192206742747</v>
      </c>
      <c r="AR10" s="17">
        <v>0.667204024710913</v>
      </c>
      <c r="AS10" s="17">
        <v>0.50712440602003905</v>
      </c>
      <c r="AT10" s="17">
        <v>0.58169390166304102</v>
      </c>
      <c r="AU10" s="17">
        <v>0.74998202218188104</v>
      </c>
      <c r="AV10" s="17"/>
      <c r="AW10" s="17">
        <v>0.65810378543665504</v>
      </c>
      <c r="AX10" s="17">
        <v>0.61468361787938997</v>
      </c>
      <c r="AY10" s="17"/>
      <c r="AZ10" s="17">
        <v>0.68143501731192802</v>
      </c>
      <c r="BA10" s="17">
        <v>0.631517672375698</v>
      </c>
      <c r="BB10" s="17"/>
      <c r="BC10" s="17">
        <v>0.68570519536763397</v>
      </c>
      <c r="BD10" s="17">
        <v>0.60989489975909905</v>
      </c>
      <c r="BE10" s="17"/>
      <c r="BF10" s="17">
        <v>0.670963855989272</v>
      </c>
      <c r="BG10" s="17">
        <v>0.638171053186666</v>
      </c>
      <c r="BH10" s="17"/>
      <c r="BI10" s="17">
        <v>0.54002460319218903</v>
      </c>
      <c r="BJ10" s="17">
        <v>0.69788938792222299</v>
      </c>
      <c r="BK10" s="17">
        <v>0.64912676611078901</v>
      </c>
      <c r="BL10" s="17">
        <v>0.60251274307646796</v>
      </c>
      <c r="BM10" s="17">
        <v>0.667880973946826</v>
      </c>
      <c r="BN10" s="17"/>
      <c r="BO10" s="17">
        <v>0.66789980163448204</v>
      </c>
      <c r="BP10" s="17">
        <v>0.55183340160400496</v>
      </c>
      <c r="BQ10" s="17">
        <v>0.67131613263628998</v>
      </c>
      <c r="BR10" s="17">
        <v>0.62444383233355505</v>
      </c>
      <c r="BS10" s="17">
        <v>0.68652261452923502</v>
      </c>
      <c r="BT10" s="17">
        <v>0.70492254180518099</v>
      </c>
      <c r="BU10" s="17"/>
      <c r="BV10" s="17">
        <v>0.66578145684729995</v>
      </c>
      <c r="BW10" s="17">
        <v>0.75744091468705699</v>
      </c>
      <c r="BX10" s="17"/>
      <c r="BY10" s="17">
        <v>0.66881368692054799</v>
      </c>
      <c r="BZ10" s="17"/>
      <c r="CA10" s="17">
        <v>0.69755310189927999</v>
      </c>
      <c r="CB10" s="17"/>
      <c r="CC10" s="17">
        <v>0.70322326431422399</v>
      </c>
    </row>
    <row r="11" spans="2:81" x14ac:dyDescent="0.3">
      <c r="B11" s="18" t="s">
        <v>168</v>
      </c>
      <c r="C11" s="17">
        <v>0.553235371964377</v>
      </c>
      <c r="D11" s="17">
        <v>0.54589897478090799</v>
      </c>
      <c r="E11" s="17">
        <v>0.56169750127556595</v>
      </c>
      <c r="F11" s="17"/>
      <c r="G11" s="17">
        <v>0.42712243151137202</v>
      </c>
      <c r="H11" s="17">
        <v>0.50548228815833396</v>
      </c>
      <c r="I11" s="17">
        <v>0.51237809693650105</v>
      </c>
      <c r="J11" s="17">
        <v>0.56789341861510001</v>
      </c>
      <c r="K11" s="17">
        <v>0.627989263755939</v>
      </c>
      <c r="L11" s="17">
        <v>0.64737219143827396</v>
      </c>
      <c r="M11" s="17"/>
      <c r="N11" s="17">
        <v>0.58111867690029595</v>
      </c>
      <c r="O11" s="17">
        <v>0.55451194734798004</v>
      </c>
      <c r="P11" s="17">
        <v>0.51746204602217805</v>
      </c>
      <c r="Q11" s="17">
        <v>0.55148829949377998</v>
      </c>
      <c r="R11" s="17"/>
      <c r="S11" s="17">
        <v>0.483281015003655</v>
      </c>
      <c r="T11" s="17">
        <v>0.58395737819447102</v>
      </c>
      <c r="U11" s="17">
        <v>0.60717266971652994</v>
      </c>
      <c r="V11" s="17">
        <v>0.58126399996306399</v>
      </c>
      <c r="W11" s="17">
        <v>0.457094891116131</v>
      </c>
      <c r="X11" s="17">
        <v>0.60049870225354096</v>
      </c>
      <c r="Y11" s="17">
        <v>0.58626061238400695</v>
      </c>
      <c r="Z11" s="17">
        <v>0.56416310621840404</v>
      </c>
      <c r="AA11" s="17">
        <v>0.54749380571273099</v>
      </c>
      <c r="AB11" s="17">
        <v>0.52898471813701198</v>
      </c>
      <c r="AC11" s="17">
        <v>0.52343458737250903</v>
      </c>
      <c r="AD11" s="17">
        <v>0.64043496330836103</v>
      </c>
      <c r="AE11" s="17"/>
      <c r="AF11" s="17">
        <v>0.40914812913292398</v>
      </c>
      <c r="AG11" s="17">
        <v>0.50327667012463595</v>
      </c>
      <c r="AH11" s="17">
        <v>0.56706369797965805</v>
      </c>
      <c r="AI11" s="17">
        <v>0.52855216952933504</v>
      </c>
      <c r="AJ11" s="17">
        <v>0.57066554863244501</v>
      </c>
      <c r="AK11" s="17">
        <v>0.569219843320656</v>
      </c>
      <c r="AL11" s="17">
        <v>0.56696419381716801</v>
      </c>
      <c r="AM11" s="17">
        <v>0.54658125855653095</v>
      </c>
      <c r="AN11" s="17">
        <v>0.57374100480934298</v>
      </c>
      <c r="AO11" s="17">
        <v>0.64618355621143198</v>
      </c>
      <c r="AP11" s="17">
        <v>0.50451368973050104</v>
      </c>
      <c r="AQ11" s="17">
        <v>0.53543228882440996</v>
      </c>
      <c r="AR11" s="17">
        <v>0.55803258551297497</v>
      </c>
      <c r="AS11" s="17">
        <v>0.50125140309095695</v>
      </c>
      <c r="AT11" s="17">
        <v>0.50198168750284899</v>
      </c>
      <c r="AU11" s="17">
        <v>0.52951779555775802</v>
      </c>
      <c r="AV11" s="17"/>
      <c r="AW11" s="17">
        <v>0.56614815356965698</v>
      </c>
      <c r="AX11" s="17">
        <v>0.53619747277669205</v>
      </c>
      <c r="AY11" s="17"/>
      <c r="AZ11" s="17">
        <v>0.61901732113604302</v>
      </c>
      <c r="BA11" s="17">
        <v>0.53858437208798804</v>
      </c>
      <c r="BB11" s="17"/>
      <c r="BC11" s="17">
        <v>0.56540924713498897</v>
      </c>
      <c r="BD11" s="17">
        <v>0.54745617471752706</v>
      </c>
      <c r="BE11" s="17"/>
      <c r="BF11" s="17">
        <v>0.58071687976508102</v>
      </c>
      <c r="BG11" s="17">
        <v>0.55102702160060901</v>
      </c>
      <c r="BH11" s="17"/>
      <c r="BI11" s="17">
        <v>0.60162537976106001</v>
      </c>
      <c r="BJ11" s="17">
        <v>0.52869602885396305</v>
      </c>
      <c r="BK11" s="17">
        <v>0.59441979655793198</v>
      </c>
      <c r="BL11" s="17">
        <v>0.56453103710736297</v>
      </c>
      <c r="BM11" s="17">
        <v>0.51858747702063501</v>
      </c>
      <c r="BN11" s="17"/>
      <c r="BO11" s="17">
        <v>0.53333446815237795</v>
      </c>
      <c r="BP11" s="17">
        <v>0.57095083019554005</v>
      </c>
      <c r="BQ11" s="17">
        <v>0.57625107300038503</v>
      </c>
      <c r="BR11" s="17">
        <v>0.56004500027760196</v>
      </c>
      <c r="BS11" s="17">
        <v>0.53019731358204603</v>
      </c>
      <c r="BT11" s="17">
        <v>0.58024206274981505</v>
      </c>
      <c r="BU11" s="17"/>
      <c r="BV11" s="17">
        <v>0.52791470357191395</v>
      </c>
      <c r="BW11" s="17">
        <v>0.53014517589920396</v>
      </c>
      <c r="BX11" s="17"/>
      <c r="BY11" s="17">
        <v>0.472702804118871</v>
      </c>
      <c r="BZ11" s="17"/>
      <c r="CA11" s="17">
        <v>0.52273414980071298</v>
      </c>
      <c r="CB11" s="17"/>
      <c r="CC11" s="17">
        <v>0.52798279925525604</v>
      </c>
    </row>
    <row r="12" spans="2:81" x14ac:dyDescent="0.3">
      <c r="B12" s="18" t="s">
        <v>169</v>
      </c>
      <c r="C12" s="17">
        <v>0.35993739666729002</v>
      </c>
      <c r="D12" s="17">
        <v>0.376591267700423</v>
      </c>
      <c r="E12" s="17">
        <v>0.34319361725265701</v>
      </c>
      <c r="F12" s="17"/>
      <c r="G12" s="17">
        <v>0.40894776918347903</v>
      </c>
      <c r="H12" s="17">
        <v>0.38563164038966402</v>
      </c>
      <c r="I12" s="17">
        <v>0.356329355246293</v>
      </c>
      <c r="J12" s="17">
        <v>0.38109741724850499</v>
      </c>
      <c r="K12" s="17">
        <v>0.30487952462357598</v>
      </c>
      <c r="L12" s="17">
        <v>0.32900671326519099</v>
      </c>
      <c r="M12" s="17"/>
      <c r="N12" s="17">
        <v>0.406912114418641</v>
      </c>
      <c r="O12" s="17">
        <v>0.36369686198305701</v>
      </c>
      <c r="P12" s="17">
        <v>0.32106575515740798</v>
      </c>
      <c r="Q12" s="17">
        <v>0.33797187956493902</v>
      </c>
      <c r="R12" s="17"/>
      <c r="S12" s="17">
        <v>0.40267014219387398</v>
      </c>
      <c r="T12" s="17">
        <v>0.36076476444281202</v>
      </c>
      <c r="U12" s="17">
        <v>0.34599694337643699</v>
      </c>
      <c r="V12" s="17">
        <v>0.33395506665124602</v>
      </c>
      <c r="W12" s="17">
        <v>0.38884795821951701</v>
      </c>
      <c r="X12" s="17">
        <v>0.34788569991060497</v>
      </c>
      <c r="Y12" s="17">
        <v>0.33013799377869402</v>
      </c>
      <c r="Z12" s="17">
        <v>0.30806065195374399</v>
      </c>
      <c r="AA12" s="17">
        <v>0.34754336093385102</v>
      </c>
      <c r="AB12" s="17">
        <v>0.34221961080282698</v>
      </c>
      <c r="AC12" s="17">
        <v>0.34929275287751699</v>
      </c>
      <c r="AD12" s="17">
        <v>0.50687937112273296</v>
      </c>
      <c r="AE12" s="17"/>
      <c r="AF12" s="17">
        <v>0.41554490596119198</v>
      </c>
      <c r="AG12" s="17">
        <v>0.33748005575324203</v>
      </c>
      <c r="AH12" s="17">
        <v>0.37825660009782802</v>
      </c>
      <c r="AI12" s="17">
        <v>0.32320958279598999</v>
      </c>
      <c r="AJ12" s="17">
        <v>0.37648494468271898</v>
      </c>
      <c r="AK12" s="17">
        <v>0.34222082683918997</v>
      </c>
      <c r="AL12" s="17">
        <v>0.315342565022039</v>
      </c>
      <c r="AM12" s="17">
        <v>0.308263231135047</v>
      </c>
      <c r="AN12" s="17">
        <v>0.36560125973408097</v>
      </c>
      <c r="AO12" s="17">
        <v>0.37403603750945402</v>
      </c>
      <c r="AP12" s="17">
        <v>0.37655405151786697</v>
      </c>
      <c r="AQ12" s="17">
        <v>0.36741403900459102</v>
      </c>
      <c r="AR12" s="17">
        <v>0.39659702943222103</v>
      </c>
      <c r="AS12" s="17">
        <v>0.35520263228031002</v>
      </c>
      <c r="AT12" s="17">
        <v>0.45052135023630802</v>
      </c>
      <c r="AU12" s="17">
        <v>0.42059837285630602</v>
      </c>
      <c r="AV12" s="17"/>
      <c r="AW12" s="17">
        <v>0.35307517152564799</v>
      </c>
      <c r="AX12" s="17">
        <v>0.36996926419384701</v>
      </c>
      <c r="AY12" s="17"/>
      <c r="AZ12" s="17">
        <v>0.38253400045380997</v>
      </c>
      <c r="BA12" s="17">
        <v>0.35490466590373099</v>
      </c>
      <c r="BB12" s="17"/>
      <c r="BC12" s="17">
        <v>0.39349718594503802</v>
      </c>
      <c r="BD12" s="17">
        <v>0.33806352815294499</v>
      </c>
      <c r="BE12" s="17"/>
      <c r="BF12" s="17">
        <v>0.40892314362957799</v>
      </c>
      <c r="BG12" s="17">
        <v>0.35600101541382501</v>
      </c>
      <c r="BH12" s="17"/>
      <c r="BI12" s="17">
        <v>0.33601681467913902</v>
      </c>
      <c r="BJ12" s="17">
        <v>0.397740268448044</v>
      </c>
      <c r="BK12" s="17">
        <v>0.40762918835543699</v>
      </c>
      <c r="BL12" s="17">
        <v>0.24900925392752801</v>
      </c>
      <c r="BM12" s="17">
        <v>0.39275948750881001</v>
      </c>
      <c r="BN12" s="17"/>
      <c r="BO12" s="17">
        <v>0.42703119133913803</v>
      </c>
      <c r="BP12" s="17">
        <v>0.35586716470529201</v>
      </c>
      <c r="BQ12" s="17">
        <v>0.43163846661550698</v>
      </c>
      <c r="BR12" s="17">
        <v>0.22991746306979499</v>
      </c>
      <c r="BS12" s="17">
        <v>0.40711403189684198</v>
      </c>
      <c r="BT12" s="17">
        <v>0.33871728120854799</v>
      </c>
      <c r="BU12" s="17"/>
      <c r="BV12" s="17">
        <v>0.42177366362580498</v>
      </c>
      <c r="BW12" s="17">
        <v>0.35316482156426399</v>
      </c>
      <c r="BX12" s="17"/>
      <c r="BY12" s="17">
        <v>0.36248925402368198</v>
      </c>
      <c r="BZ12" s="17"/>
      <c r="CA12" s="17">
        <v>0.44539362252857201</v>
      </c>
      <c r="CB12" s="17"/>
      <c r="CC12" s="17">
        <v>0.42576576283718498</v>
      </c>
    </row>
    <row r="13" spans="2:81" x14ac:dyDescent="0.3">
      <c r="B13" s="18" t="s">
        <v>170</v>
      </c>
      <c r="C13" s="17">
        <v>0.30317914634312498</v>
      </c>
      <c r="D13" s="17">
        <v>0.30298420624106798</v>
      </c>
      <c r="E13" s="17">
        <v>0.30368197582782502</v>
      </c>
      <c r="F13" s="17"/>
      <c r="G13" s="17">
        <v>0.37976014819403098</v>
      </c>
      <c r="H13" s="17">
        <v>0.35147377576316302</v>
      </c>
      <c r="I13" s="17">
        <v>0.30283801110992498</v>
      </c>
      <c r="J13" s="17">
        <v>0.33797885434845099</v>
      </c>
      <c r="K13" s="17">
        <v>0.244472310084104</v>
      </c>
      <c r="L13" s="17">
        <v>0.22422961206431899</v>
      </c>
      <c r="M13" s="17"/>
      <c r="N13" s="17">
        <v>0.31666309855012897</v>
      </c>
      <c r="O13" s="17">
        <v>0.31750737522802702</v>
      </c>
      <c r="P13" s="17">
        <v>0.279798239657568</v>
      </c>
      <c r="Q13" s="17">
        <v>0.29229892212671099</v>
      </c>
      <c r="R13" s="17"/>
      <c r="S13" s="17">
        <v>0.31680576168366498</v>
      </c>
      <c r="T13" s="17">
        <v>0.25938754101241601</v>
      </c>
      <c r="U13" s="17">
        <v>0.31618923233002899</v>
      </c>
      <c r="V13" s="17">
        <v>0.29486109438889402</v>
      </c>
      <c r="W13" s="17">
        <v>0.34446959311388498</v>
      </c>
      <c r="X13" s="17">
        <v>0.35608978794844198</v>
      </c>
      <c r="Y13" s="17">
        <v>0.27404496801882799</v>
      </c>
      <c r="Z13" s="17">
        <v>0.29428552184583701</v>
      </c>
      <c r="AA13" s="17">
        <v>0.28049683828211103</v>
      </c>
      <c r="AB13" s="17">
        <v>0.33525557822792801</v>
      </c>
      <c r="AC13" s="17">
        <v>0.23345824862235201</v>
      </c>
      <c r="AD13" s="17">
        <v>0.35710210751257798</v>
      </c>
      <c r="AE13" s="17"/>
      <c r="AF13" s="17">
        <v>0.41554490596119198</v>
      </c>
      <c r="AG13" s="17">
        <v>0.32461295779861499</v>
      </c>
      <c r="AH13" s="17">
        <v>0.318275274752435</v>
      </c>
      <c r="AI13" s="17">
        <v>0.341915567482239</v>
      </c>
      <c r="AJ13" s="17">
        <v>0.29666742320202399</v>
      </c>
      <c r="AK13" s="17">
        <v>0.26201261014747101</v>
      </c>
      <c r="AL13" s="17">
        <v>0.29538176644973702</v>
      </c>
      <c r="AM13" s="17">
        <v>0.287736321167957</v>
      </c>
      <c r="AN13" s="17">
        <v>0.265313087067513</v>
      </c>
      <c r="AO13" s="17">
        <v>0.31405478808320703</v>
      </c>
      <c r="AP13" s="17">
        <v>0.30107857475224897</v>
      </c>
      <c r="AQ13" s="17">
        <v>0.35977411181236202</v>
      </c>
      <c r="AR13" s="17">
        <v>0.318367676663322</v>
      </c>
      <c r="AS13" s="17">
        <v>0.34769715628581899</v>
      </c>
      <c r="AT13" s="17">
        <v>0.245367647737914</v>
      </c>
      <c r="AU13" s="17">
        <v>0.31522088370305801</v>
      </c>
      <c r="AV13" s="17"/>
      <c r="AW13" s="17">
        <v>0.294787248584026</v>
      </c>
      <c r="AX13" s="17">
        <v>0.31758223303648497</v>
      </c>
      <c r="AY13" s="17"/>
      <c r="AZ13" s="17">
        <v>0.35143691152877299</v>
      </c>
      <c r="BA13" s="17">
        <v>0.29243114448740798</v>
      </c>
      <c r="BB13" s="17"/>
      <c r="BC13" s="17">
        <v>0.31877516839477399</v>
      </c>
      <c r="BD13" s="17">
        <v>0.29256378085162998</v>
      </c>
      <c r="BE13" s="17"/>
      <c r="BF13" s="17">
        <v>0.31373729394001798</v>
      </c>
      <c r="BG13" s="17">
        <v>0.30233071803797501</v>
      </c>
      <c r="BH13" s="17"/>
      <c r="BI13" s="17">
        <v>0.241877420598478</v>
      </c>
      <c r="BJ13" s="17">
        <v>0.34351726417773998</v>
      </c>
      <c r="BK13" s="17">
        <v>0.32168476953397201</v>
      </c>
      <c r="BL13" s="17">
        <v>0.24829680848108099</v>
      </c>
      <c r="BM13" s="17">
        <v>0.29226118586380501</v>
      </c>
      <c r="BN13" s="17"/>
      <c r="BO13" s="17">
        <v>0.35854163192238397</v>
      </c>
      <c r="BP13" s="17">
        <v>0.26758049773903098</v>
      </c>
      <c r="BQ13" s="17">
        <v>0.34883136623764999</v>
      </c>
      <c r="BR13" s="17">
        <v>0.250664527389375</v>
      </c>
      <c r="BS13" s="17">
        <v>0.27011671367399398</v>
      </c>
      <c r="BT13" s="17">
        <v>0.261029962014177</v>
      </c>
      <c r="BU13" s="17"/>
      <c r="BV13" s="17">
        <v>0.345042165262676</v>
      </c>
      <c r="BW13" s="17">
        <v>0.34068898515965701</v>
      </c>
      <c r="BX13" s="17"/>
      <c r="BY13" s="17">
        <v>0.32369482965513102</v>
      </c>
      <c r="BZ13" s="17"/>
      <c r="CA13" s="17">
        <v>0.39844304491877902</v>
      </c>
      <c r="CB13" s="17"/>
      <c r="CC13" s="17">
        <v>0.386107427986566</v>
      </c>
    </row>
    <row r="14" spans="2:81" x14ac:dyDescent="0.3">
      <c r="B14" s="18" t="s">
        <v>171</v>
      </c>
      <c r="C14" s="17">
        <v>0.19896274521124699</v>
      </c>
      <c r="D14" s="17">
        <v>0.22066523782894501</v>
      </c>
      <c r="E14" s="17">
        <v>0.17665449827171401</v>
      </c>
      <c r="F14" s="17"/>
      <c r="G14" s="17">
        <v>0.204523247995929</v>
      </c>
      <c r="H14" s="17">
        <v>0.22608183332066301</v>
      </c>
      <c r="I14" s="17">
        <v>0.24164552786737301</v>
      </c>
      <c r="J14" s="17">
        <v>0.200890719785731</v>
      </c>
      <c r="K14" s="17">
        <v>0.15512755160956601</v>
      </c>
      <c r="L14" s="17">
        <v>0.16643738413777201</v>
      </c>
      <c r="M14" s="17"/>
      <c r="N14" s="17">
        <v>0.203894940060284</v>
      </c>
      <c r="O14" s="17">
        <v>0.19334711422083101</v>
      </c>
      <c r="P14" s="17">
        <v>0.209682870625303</v>
      </c>
      <c r="Q14" s="17">
        <v>0.18720793311906</v>
      </c>
      <c r="R14" s="17"/>
      <c r="S14" s="17">
        <v>0.21090465838241601</v>
      </c>
      <c r="T14" s="17">
        <v>0.146110115668798</v>
      </c>
      <c r="U14" s="17">
        <v>0.15113743157506601</v>
      </c>
      <c r="V14" s="17">
        <v>0.19379518617132599</v>
      </c>
      <c r="W14" s="17">
        <v>0.217571933106289</v>
      </c>
      <c r="X14" s="17">
        <v>0.20585268401746201</v>
      </c>
      <c r="Y14" s="17">
        <v>0.19498187143569701</v>
      </c>
      <c r="Z14" s="17">
        <v>0.18903376763608901</v>
      </c>
      <c r="AA14" s="17">
        <v>0.165203499558916</v>
      </c>
      <c r="AB14" s="17">
        <v>0.29155233858628599</v>
      </c>
      <c r="AC14" s="17">
        <v>0.21030319261772601</v>
      </c>
      <c r="AD14" s="17">
        <v>0.302719063146902</v>
      </c>
      <c r="AE14" s="17"/>
      <c r="AF14" s="17">
        <v>0.23640643129772801</v>
      </c>
      <c r="AG14" s="17">
        <v>0.204020800636003</v>
      </c>
      <c r="AH14" s="17">
        <v>0.24436252487531501</v>
      </c>
      <c r="AI14" s="17">
        <v>0.18869120694538699</v>
      </c>
      <c r="AJ14" s="17">
        <v>0.17526983544981301</v>
      </c>
      <c r="AK14" s="17">
        <v>0.197779602761326</v>
      </c>
      <c r="AL14" s="17">
        <v>0.16503051816527001</v>
      </c>
      <c r="AM14" s="17">
        <v>0.19623608102806001</v>
      </c>
      <c r="AN14" s="17">
        <v>0.204717749242115</v>
      </c>
      <c r="AO14" s="17">
        <v>0.21914869082514499</v>
      </c>
      <c r="AP14" s="17">
        <v>0.17300647341783501</v>
      </c>
      <c r="AQ14" s="17">
        <v>0.208550130926514</v>
      </c>
      <c r="AR14" s="17">
        <v>0.19527969951024099</v>
      </c>
      <c r="AS14" s="17">
        <v>0.328016940669273</v>
      </c>
      <c r="AT14" s="17">
        <v>0.19230530546102501</v>
      </c>
      <c r="AU14" s="17">
        <v>0.19721747795939101</v>
      </c>
      <c r="AV14" s="17"/>
      <c r="AW14" s="17">
        <v>0.20544777148906099</v>
      </c>
      <c r="AX14" s="17">
        <v>0.188217015640225</v>
      </c>
      <c r="AY14" s="17"/>
      <c r="AZ14" s="17">
        <v>0.23002127942445699</v>
      </c>
      <c r="BA14" s="17">
        <v>0.19204536762288901</v>
      </c>
      <c r="BB14" s="17"/>
      <c r="BC14" s="17">
        <v>0.217952803228703</v>
      </c>
      <c r="BD14" s="17">
        <v>0.18213273361966101</v>
      </c>
      <c r="BE14" s="17"/>
      <c r="BF14" s="17">
        <v>0.27608908331339399</v>
      </c>
      <c r="BG14" s="17">
        <v>0.19276505118225801</v>
      </c>
      <c r="BH14" s="17"/>
      <c r="BI14" s="17">
        <v>0.138839153261474</v>
      </c>
      <c r="BJ14" s="17">
        <v>0.22755884008910199</v>
      </c>
      <c r="BK14" s="17">
        <v>0.206848970921054</v>
      </c>
      <c r="BL14" s="17">
        <v>0.150794542941491</v>
      </c>
      <c r="BM14" s="17">
        <v>0.25170369961658101</v>
      </c>
      <c r="BN14" s="17"/>
      <c r="BO14" s="17">
        <v>0.25331616031348603</v>
      </c>
      <c r="BP14" s="17">
        <v>0.13824254945240999</v>
      </c>
      <c r="BQ14" s="17">
        <v>0.205103372380468</v>
      </c>
      <c r="BR14" s="17">
        <v>0.14660907630230099</v>
      </c>
      <c r="BS14" s="17">
        <v>0.26631213181950802</v>
      </c>
      <c r="BT14" s="17">
        <v>0.17889814614645</v>
      </c>
      <c r="BU14" s="17"/>
      <c r="BV14" s="17">
        <v>0.24985215784624901</v>
      </c>
      <c r="BW14" s="17">
        <v>0.18621076611965801</v>
      </c>
      <c r="BX14" s="17"/>
      <c r="BY14" s="17">
        <v>0.17799557730146601</v>
      </c>
      <c r="BZ14" s="17"/>
      <c r="CA14" s="17">
        <v>0.25003075072216502</v>
      </c>
      <c r="CB14" s="17"/>
      <c r="CC14" s="17">
        <v>0.23894052431563301</v>
      </c>
    </row>
    <row r="15" spans="2:81" x14ac:dyDescent="0.3">
      <c r="B15" s="18" t="s">
        <v>172</v>
      </c>
      <c r="C15" s="17">
        <v>0.171596531542315</v>
      </c>
      <c r="D15" s="17">
        <v>0.207601280862657</v>
      </c>
      <c r="E15" s="17">
        <v>0.13521540811697799</v>
      </c>
      <c r="F15" s="17"/>
      <c r="G15" s="17">
        <v>0.22991856755310999</v>
      </c>
      <c r="H15" s="17">
        <v>0.16107335676815601</v>
      </c>
      <c r="I15" s="17">
        <v>0.22723977988946201</v>
      </c>
      <c r="J15" s="17">
        <v>0.159828649952554</v>
      </c>
      <c r="K15" s="17">
        <v>0.11367705832459001</v>
      </c>
      <c r="L15" s="17">
        <v>0.14446534557916901</v>
      </c>
      <c r="M15" s="17"/>
      <c r="N15" s="17">
        <v>0.213323542562977</v>
      </c>
      <c r="O15" s="17">
        <v>0.183588377913491</v>
      </c>
      <c r="P15" s="17">
        <v>0.16557596970688301</v>
      </c>
      <c r="Q15" s="17">
        <v>0.11837629366852399</v>
      </c>
      <c r="R15" s="17"/>
      <c r="S15" s="17">
        <v>0.20056493485892701</v>
      </c>
      <c r="T15" s="17">
        <v>0.141898757258731</v>
      </c>
      <c r="U15" s="17">
        <v>0.135898176011477</v>
      </c>
      <c r="V15" s="17">
        <v>0.15795457802275401</v>
      </c>
      <c r="W15" s="17">
        <v>0.18710239707415399</v>
      </c>
      <c r="X15" s="17">
        <v>0.14050011300373599</v>
      </c>
      <c r="Y15" s="17">
        <v>0.142431337191396</v>
      </c>
      <c r="Z15" s="17">
        <v>0.20503706308880301</v>
      </c>
      <c r="AA15" s="17">
        <v>0.15567154760840299</v>
      </c>
      <c r="AB15" s="17">
        <v>0.28111889599735401</v>
      </c>
      <c r="AC15" s="17">
        <v>0.160803109341217</v>
      </c>
      <c r="AD15" s="17">
        <v>0.13962477989054101</v>
      </c>
      <c r="AE15" s="17"/>
      <c r="AF15" s="17">
        <v>0.114933986236054</v>
      </c>
      <c r="AG15" s="17">
        <v>0.140706213478235</v>
      </c>
      <c r="AH15" s="17">
        <v>0.16139089622941899</v>
      </c>
      <c r="AI15" s="17">
        <v>0.12861479834627601</v>
      </c>
      <c r="AJ15" s="17">
        <v>0.175832575789972</v>
      </c>
      <c r="AK15" s="17">
        <v>0.172773957539996</v>
      </c>
      <c r="AL15" s="17">
        <v>0.14405693960235699</v>
      </c>
      <c r="AM15" s="17">
        <v>0.14741273090100099</v>
      </c>
      <c r="AN15" s="17">
        <v>0.195717666451035</v>
      </c>
      <c r="AO15" s="17">
        <v>0.18603548430525299</v>
      </c>
      <c r="AP15" s="17">
        <v>0.192274393083708</v>
      </c>
      <c r="AQ15" s="17">
        <v>0.178149641214532</v>
      </c>
      <c r="AR15" s="17">
        <v>0.17340145792030801</v>
      </c>
      <c r="AS15" s="17">
        <v>0.27317788206486898</v>
      </c>
      <c r="AT15" s="17">
        <v>0.17454172519001701</v>
      </c>
      <c r="AU15" s="17">
        <v>0.25288066780964402</v>
      </c>
      <c r="AV15" s="17"/>
      <c r="AW15" s="17">
        <v>0.16894533329364</v>
      </c>
      <c r="AX15" s="17">
        <v>0.17554235907933199</v>
      </c>
      <c r="AY15" s="17"/>
      <c r="AZ15" s="17">
        <v>0.17382005671204601</v>
      </c>
      <c r="BA15" s="17">
        <v>0.17110130652394701</v>
      </c>
      <c r="BB15" s="17"/>
      <c r="BC15" s="17">
        <v>0.162681628045826</v>
      </c>
      <c r="BD15" s="17">
        <v>0.17622493789789101</v>
      </c>
      <c r="BE15" s="17"/>
      <c r="BF15" s="17">
        <v>0.19752370975250499</v>
      </c>
      <c r="BG15" s="17">
        <v>0.169513083507106</v>
      </c>
      <c r="BH15" s="17"/>
      <c r="BI15" s="17">
        <v>0.125413898052636</v>
      </c>
      <c r="BJ15" s="17">
        <v>0.20751798719363601</v>
      </c>
      <c r="BK15" s="17">
        <v>0.151930531584547</v>
      </c>
      <c r="BL15" s="17">
        <v>0.12042119161692399</v>
      </c>
      <c r="BM15" s="17">
        <v>0.25242519945453401</v>
      </c>
      <c r="BN15" s="17"/>
      <c r="BO15" s="17">
        <v>0.24153762460967301</v>
      </c>
      <c r="BP15" s="17">
        <v>0.139619955623526</v>
      </c>
      <c r="BQ15" s="17">
        <v>0.16938509155505699</v>
      </c>
      <c r="BR15" s="17">
        <v>9.9970598128661506E-2</v>
      </c>
      <c r="BS15" s="17">
        <v>0.25714082401660299</v>
      </c>
      <c r="BT15" s="17">
        <v>0.13264089716066699</v>
      </c>
      <c r="BU15" s="17"/>
      <c r="BV15" s="17">
        <v>0.241231383903873</v>
      </c>
      <c r="BW15" s="17">
        <v>0.144988755962938</v>
      </c>
      <c r="BX15" s="17"/>
      <c r="BY15" s="17">
        <v>0.12275248929379901</v>
      </c>
      <c r="BZ15" s="17"/>
      <c r="CA15" s="17">
        <v>0.23912110277860599</v>
      </c>
      <c r="CB15" s="17"/>
      <c r="CC15" s="17">
        <v>0.234747494856753</v>
      </c>
    </row>
    <row r="16" spans="2:81" x14ac:dyDescent="0.3">
      <c r="B16" s="18" t="s">
        <v>92</v>
      </c>
      <c r="C16" s="17">
        <v>2.82907693206551E-2</v>
      </c>
      <c r="D16" s="17">
        <v>2.0250980710470799E-2</v>
      </c>
      <c r="E16" s="17">
        <v>3.6252524459161398E-2</v>
      </c>
      <c r="F16" s="17"/>
      <c r="G16" s="17">
        <v>2.8563421304465399E-2</v>
      </c>
      <c r="H16" s="17">
        <v>2.85024577408374E-2</v>
      </c>
      <c r="I16" s="17">
        <v>2.9315365114110401E-2</v>
      </c>
      <c r="J16" s="17">
        <v>2.42912593591172E-2</v>
      </c>
      <c r="K16" s="17">
        <v>4.5832827921969299E-2</v>
      </c>
      <c r="L16" s="17">
        <v>1.85962186700066E-2</v>
      </c>
      <c r="M16" s="17"/>
      <c r="N16" s="17">
        <v>1.00155850844515E-2</v>
      </c>
      <c r="O16" s="17">
        <v>2.8608483313671801E-2</v>
      </c>
      <c r="P16" s="17">
        <v>3.9552418037055399E-2</v>
      </c>
      <c r="Q16" s="17">
        <v>3.8007579562087203E-2</v>
      </c>
      <c r="R16" s="17"/>
      <c r="S16" s="17">
        <v>1.77260231827432E-2</v>
      </c>
      <c r="T16" s="17">
        <v>2.9190841526682099E-2</v>
      </c>
      <c r="U16" s="17">
        <v>3.3456353127074803E-2</v>
      </c>
      <c r="V16" s="17">
        <v>1.74212256654112E-2</v>
      </c>
      <c r="W16" s="17">
        <v>1.4054133560880099E-2</v>
      </c>
      <c r="X16" s="17">
        <v>5.0079275431562903E-2</v>
      </c>
      <c r="Y16" s="17">
        <v>2.65996716884489E-2</v>
      </c>
      <c r="Z16" s="17">
        <v>0</v>
      </c>
      <c r="AA16" s="17">
        <v>3.1594163920769802E-2</v>
      </c>
      <c r="AB16" s="17">
        <v>3.79844541155561E-2</v>
      </c>
      <c r="AC16" s="17">
        <v>3.9579001785914197E-2</v>
      </c>
      <c r="AD16" s="17">
        <v>4.2302005791975197E-2</v>
      </c>
      <c r="AE16" s="17"/>
      <c r="AF16" s="17">
        <v>9.6165996511710802E-2</v>
      </c>
      <c r="AG16" s="17">
        <v>6.1076836720719299E-2</v>
      </c>
      <c r="AH16" s="17">
        <v>3.8798249067650101E-2</v>
      </c>
      <c r="AI16" s="17">
        <v>1.47051016878098E-2</v>
      </c>
      <c r="AJ16" s="17">
        <v>1.5508304248484499E-2</v>
      </c>
      <c r="AK16" s="17">
        <v>4.4440015671605299E-2</v>
      </c>
      <c r="AL16" s="17">
        <v>3.4369577931350197E-2</v>
      </c>
      <c r="AM16" s="17">
        <v>3.4368437703784803E-2</v>
      </c>
      <c r="AN16" s="17">
        <v>1.9765003374110499E-2</v>
      </c>
      <c r="AO16" s="17">
        <v>0</v>
      </c>
      <c r="AP16" s="17">
        <v>1.9990945646947499E-2</v>
      </c>
      <c r="AQ16" s="17">
        <v>0</v>
      </c>
      <c r="AR16" s="17">
        <v>2.06327155904764E-2</v>
      </c>
      <c r="AS16" s="17">
        <v>3.9149252896076403E-2</v>
      </c>
      <c r="AT16" s="17">
        <v>3.6266078127914103E-2</v>
      </c>
      <c r="AU16" s="17">
        <v>1.02186548636987E-2</v>
      </c>
      <c r="AV16" s="17"/>
      <c r="AW16" s="17">
        <v>2.7621243880208E-2</v>
      </c>
      <c r="AX16" s="17">
        <v>2.94697040572377E-2</v>
      </c>
      <c r="AY16" s="17"/>
      <c r="AZ16" s="17">
        <v>3.2812669132987297E-2</v>
      </c>
      <c r="BA16" s="17">
        <v>2.7283648759076198E-2</v>
      </c>
      <c r="BB16" s="17"/>
      <c r="BC16" s="17">
        <v>2.88641117951123E-2</v>
      </c>
      <c r="BD16" s="17">
        <v>2.8440039379696101E-2</v>
      </c>
      <c r="BE16" s="17"/>
      <c r="BF16" s="17">
        <v>3.4828363721038501E-2</v>
      </c>
      <c r="BG16" s="17">
        <v>2.7765423365223599E-2</v>
      </c>
      <c r="BH16" s="17"/>
      <c r="BI16" s="17">
        <v>2.5594278846055099E-2</v>
      </c>
      <c r="BJ16" s="17">
        <v>1.6423009316623698E-2</v>
      </c>
      <c r="BK16" s="17">
        <v>2.7688517114186999E-2</v>
      </c>
      <c r="BL16" s="17">
        <v>3.5129736257639398E-2</v>
      </c>
      <c r="BM16" s="17">
        <v>1.74596681382677E-2</v>
      </c>
      <c r="BN16" s="17"/>
      <c r="BO16" s="17">
        <v>1.9905536201288598E-2</v>
      </c>
      <c r="BP16" s="17">
        <v>2.0185520684158999E-2</v>
      </c>
      <c r="BQ16" s="17">
        <v>3.1057933787712499E-2</v>
      </c>
      <c r="BR16" s="17">
        <v>3.1795660933805002E-2</v>
      </c>
      <c r="BS16" s="17">
        <v>1.5165360435133401E-2</v>
      </c>
      <c r="BT16" s="17">
        <v>2.88188356456829E-2</v>
      </c>
      <c r="BU16" s="17"/>
      <c r="BV16" s="17">
        <v>2.05793867967103E-2</v>
      </c>
      <c r="BW16" s="17">
        <v>8.7140534149632298E-3</v>
      </c>
      <c r="BX16" s="17"/>
      <c r="BY16" s="17">
        <v>1.37536869540859E-2</v>
      </c>
      <c r="BZ16" s="17"/>
      <c r="CA16" s="17">
        <v>1.9611423086085301E-2</v>
      </c>
      <c r="CB16" s="17"/>
      <c r="CC16" s="17">
        <v>1.43306410291604E-2</v>
      </c>
    </row>
    <row r="17" spans="2:81" x14ac:dyDescent="0.3">
      <c r="B17" s="18" t="s">
        <v>173</v>
      </c>
      <c r="C17" s="17">
        <v>3.4095611425813801E-3</v>
      </c>
      <c r="D17" s="17">
        <v>5.0404485596837996E-3</v>
      </c>
      <c r="E17" s="17">
        <v>1.8305861704091999E-3</v>
      </c>
      <c r="F17" s="17"/>
      <c r="G17" s="17">
        <v>0</v>
      </c>
      <c r="H17" s="17">
        <v>2.9339026630963898E-3</v>
      </c>
      <c r="I17" s="17">
        <v>3.9368337947521103E-3</v>
      </c>
      <c r="J17" s="17">
        <v>0</v>
      </c>
      <c r="K17" s="17">
        <v>9.3773811050091391E-3</v>
      </c>
      <c r="L17" s="17">
        <v>4.4093528698607E-3</v>
      </c>
      <c r="M17" s="17"/>
      <c r="N17" s="17">
        <v>3.3528819630485101E-3</v>
      </c>
      <c r="O17" s="17">
        <v>3.5828972832767101E-3</v>
      </c>
      <c r="P17" s="17">
        <v>4.1342067291533302E-3</v>
      </c>
      <c r="Q17" s="17">
        <v>2.6798702484226201E-3</v>
      </c>
      <c r="R17" s="17"/>
      <c r="S17" s="17">
        <v>7.29296812652432E-3</v>
      </c>
      <c r="T17" s="17">
        <v>3.1454869309856001E-3</v>
      </c>
      <c r="U17" s="17">
        <v>0</v>
      </c>
      <c r="V17" s="17">
        <v>0</v>
      </c>
      <c r="W17" s="17">
        <v>9.5901167667082603E-3</v>
      </c>
      <c r="X17" s="17">
        <v>5.1966473785054999E-3</v>
      </c>
      <c r="Y17" s="17">
        <v>0</v>
      </c>
      <c r="Z17" s="17">
        <v>1.01302128765522E-2</v>
      </c>
      <c r="AA17" s="17">
        <v>0</v>
      </c>
      <c r="AB17" s="17">
        <v>0</v>
      </c>
      <c r="AC17" s="17">
        <v>8.8256129000385194E-3</v>
      </c>
      <c r="AD17" s="17">
        <v>0</v>
      </c>
      <c r="AE17" s="17"/>
      <c r="AF17" s="17">
        <v>0</v>
      </c>
      <c r="AG17" s="17">
        <v>0</v>
      </c>
      <c r="AH17" s="17">
        <v>0</v>
      </c>
      <c r="AI17" s="17">
        <v>1.0779362968099501E-2</v>
      </c>
      <c r="AJ17" s="17">
        <v>5.2437650057817796E-3</v>
      </c>
      <c r="AK17" s="17">
        <v>0</v>
      </c>
      <c r="AL17" s="17">
        <v>5.5196390868754797E-3</v>
      </c>
      <c r="AM17" s="17">
        <v>5.5167846806010896E-3</v>
      </c>
      <c r="AN17" s="17">
        <v>6.3320252933601199E-3</v>
      </c>
      <c r="AO17" s="17">
        <v>0</v>
      </c>
      <c r="AP17" s="17">
        <v>0</v>
      </c>
      <c r="AQ17" s="17">
        <v>0</v>
      </c>
      <c r="AR17" s="17">
        <v>8.4859420480242493E-3</v>
      </c>
      <c r="AS17" s="17">
        <v>0</v>
      </c>
      <c r="AT17" s="17">
        <v>0</v>
      </c>
      <c r="AU17" s="17">
        <v>1.06894421015416E-2</v>
      </c>
      <c r="AV17" s="17"/>
      <c r="AW17" s="17">
        <v>3.2039141461706298E-3</v>
      </c>
      <c r="AX17" s="17">
        <v>3.7332917850343901E-3</v>
      </c>
      <c r="AY17" s="17"/>
      <c r="AZ17" s="17">
        <v>0</v>
      </c>
      <c r="BA17" s="17">
        <v>4.1689408889635004E-3</v>
      </c>
      <c r="BB17" s="17"/>
      <c r="BC17" s="17">
        <v>2.9047229828881899E-3</v>
      </c>
      <c r="BD17" s="17">
        <v>3.8211544593710501E-3</v>
      </c>
      <c r="BE17" s="17"/>
      <c r="BF17" s="17">
        <v>0</v>
      </c>
      <c r="BG17" s="17">
        <v>3.6835455849240301E-3</v>
      </c>
      <c r="BH17" s="17"/>
      <c r="BI17" s="17">
        <v>2.2342004558348299E-3</v>
      </c>
      <c r="BJ17" s="17">
        <v>4.5591212059933502E-3</v>
      </c>
      <c r="BK17" s="17">
        <v>0</v>
      </c>
      <c r="BL17" s="17">
        <v>3.3449026981226E-3</v>
      </c>
      <c r="BM17" s="17">
        <v>1.19844115092401E-2</v>
      </c>
      <c r="BN17" s="17"/>
      <c r="BO17" s="17">
        <v>6.09803236638491E-3</v>
      </c>
      <c r="BP17" s="17">
        <v>0</v>
      </c>
      <c r="BQ17" s="17">
        <v>0</v>
      </c>
      <c r="BR17" s="17">
        <v>2.2511080456934902E-3</v>
      </c>
      <c r="BS17" s="17">
        <v>9.3687295338932795E-3</v>
      </c>
      <c r="BT17" s="17">
        <v>8.3849152478066603E-3</v>
      </c>
      <c r="BU17" s="17"/>
      <c r="BV17" s="17">
        <v>7.0172269405837703E-3</v>
      </c>
      <c r="BW17" s="17">
        <v>0</v>
      </c>
      <c r="BX17" s="17"/>
      <c r="BY17" s="17">
        <v>4.74025675353005E-3</v>
      </c>
      <c r="BZ17" s="17"/>
      <c r="CA17" s="17">
        <v>3.2152416509241099E-3</v>
      </c>
      <c r="CB17" s="17"/>
      <c r="CC17" s="17">
        <v>2.9646050020911302E-3</v>
      </c>
    </row>
    <row r="18" spans="2:81" x14ac:dyDescent="0.3">
      <c r="B18" s="18" t="s">
        <v>114</v>
      </c>
      <c r="C18" s="19">
        <v>1.00858293387117E-2</v>
      </c>
      <c r="D18" s="19">
        <v>1.19848445460543E-2</v>
      </c>
      <c r="E18" s="19">
        <v>8.2713829522049406E-3</v>
      </c>
      <c r="F18" s="19"/>
      <c r="G18" s="19">
        <v>7.3675395196090296E-3</v>
      </c>
      <c r="H18" s="19">
        <v>0</v>
      </c>
      <c r="I18" s="19">
        <v>1.3298053669543499E-2</v>
      </c>
      <c r="J18" s="19">
        <v>2.67317858019036E-2</v>
      </c>
      <c r="K18" s="19">
        <v>9.6520948951634104E-3</v>
      </c>
      <c r="L18" s="19">
        <v>4.2988108077143296E-3</v>
      </c>
      <c r="M18" s="19"/>
      <c r="N18" s="19">
        <v>1.7037084868823499E-3</v>
      </c>
      <c r="O18" s="19">
        <v>9.8086295993779701E-3</v>
      </c>
      <c r="P18" s="19">
        <v>1.54094584144526E-2</v>
      </c>
      <c r="Q18" s="19">
        <v>1.4819904104303601E-2</v>
      </c>
      <c r="R18" s="19"/>
      <c r="S18" s="19">
        <v>1.0936726146621599E-2</v>
      </c>
      <c r="T18" s="19">
        <v>1.6892218825086899E-2</v>
      </c>
      <c r="U18" s="19">
        <v>1.21315100665049E-2</v>
      </c>
      <c r="V18" s="19">
        <v>5.4067364315175202E-3</v>
      </c>
      <c r="W18" s="19">
        <v>1.32299528934249E-2</v>
      </c>
      <c r="X18" s="19">
        <v>1.1487921054928E-2</v>
      </c>
      <c r="Y18" s="19">
        <v>5.6611886411012096E-3</v>
      </c>
      <c r="Z18" s="19">
        <v>1.1618903255936E-2</v>
      </c>
      <c r="AA18" s="19">
        <v>5.2025048063893096E-3</v>
      </c>
      <c r="AB18" s="19">
        <v>1.1828397314454999E-2</v>
      </c>
      <c r="AC18" s="19">
        <v>7.7531853055067901E-3</v>
      </c>
      <c r="AD18" s="19">
        <v>0</v>
      </c>
      <c r="AE18" s="19"/>
      <c r="AF18" s="19">
        <v>0</v>
      </c>
      <c r="AG18" s="19">
        <v>4.1833787473708299E-2</v>
      </c>
      <c r="AH18" s="19">
        <v>0</v>
      </c>
      <c r="AI18" s="19">
        <v>2.2170728342732E-2</v>
      </c>
      <c r="AJ18" s="19">
        <v>0</v>
      </c>
      <c r="AK18" s="19">
        <v>9.5551421046656398E-3</v>
      </c>
      <c r="AL18" s="19">
        <v>6.1164307467547604E-3</v>
      </c>
      <c r="AM18" s="19">
        <v>7.44811587878484E-3</v>
      </c>
      <c r="AN18" s="19">
        <v>8.9567164559880303E-3</v>
      </c>
      <c r="AO18" s="19">
        <v>0</v>
      </c>
      <c r="AP18" s="19">
        <v>3.8873826229927202E-2</v>
      </c>
      <c r="AQ18" s="19">
        <v>0</v>
      </c>
      <c r="AR18" s="19">
        <v>0</v>
      </c>
      <c r="AS18" s="19">
        <v>2.06395493463244E-2</v>
      </c>
      <c r="AT18" s="19">
        <v>0</v>
      </c>
      <c r="AU18" s="19">
        <v>0</v>
      </c>
      <c r="AV18" s="19"/>
      <c r="AW18" s="19">
        <v>6.5302399095700497E-3</v>
      </c>
      <c r="AX18" s="19">
        <v>1.53278373213434E-2</v>
      </c>
      <c r="AY18" s="19"/>
      <c r="AZ18" s="19">
        <v>2.5413347782636199E-3</v>
      </c>
      <c r="BA18" s="19">
        <v>1.1766144231541801E-2</v>
      </c>
      <c r="BB18" s="19"/>
      <c r="BC18" s="19">
        <v>6.5025332949173401E-3</v>
      </c>
      <c r="BD18" s="19">
        <v>1.2736632707798901E-2</v>
      </c>
      <c r="BE18" s="19"/>
      <c r="BF18" s="19">
        <v>0</v>
      </c>
      <c r="BG18" s="19">
        <v>1.08963032417659E-2</v>
      </c>
      <c r="BH18" s="19"/>
      <c r="BI18" s="19">
        <v>1.05024903648134E-2</v>
      </c>
      <c r="BJ18" s="19">
        <v>4.65543516389185E-3</v>
      </c>
      <c r="BK18" s="19">
        <v>1.24109964846727E-2</v>
      </c>
      <c r="BL18" s="19">
        <v>2.3198538947201499E-2</v>
      </c>
      <c r="BM18" s="19">
        <v>0</v>
      </c>
      <c r="BN18" s="19"/>
      <c r="BO18" s="19">
        <v>6.22685667397901E-3</v>
      </c>
      <c r="BP18" s="19">
        <v>5.5935087583254203E-3</v>
      </c>
      <c r="BQ18" s="19">
        <v>5.9895880782246799E-3</v>
      </c>
      <c r="BR18" s="19">
        <v>1.46424968469208E-2</v>
      </c>
      <c r="BS18" s="19">
        <v>0</v>
      </c>
      <c r="BT18" s="19">
        <v>4.4103218890237097E-3</v>
      </c>
      <c r="BU18" s="19"/>
      <c r="BV18" s="19">
        <v>7.1654697421199703E-3</v>
      </c>
      <c r="BW18" s="19">
        <v>0</v>
      </c>
      <c r="BX18" s="19"/>
      <c r="BY18" s="19">
        <v>0</v>
      </c>
      <c r="BZ18" s="19"/>
      <c r="CA18" s="19">
        <v>2.9204504517239302E-3</v>
      </c>
      <c r="CB18" s="19"/>
      <c r="CC18" s="19">
        <v>0</v>
      </c>
    </row>
    <row r="19" spans="2:81" x14ac:dyDescent="0.3">
      <c r="B19" s="16"/>
    </row>
    <row r="20" spans="2:81" x14ac:dyDescent="0.3">
      <c r="B20" t="s">
        <v>95</v>
      </c>
    </row>
    <row r="21" spans="2:81" x14ac:dyDescent="0.3">
      <c r="B21" t="s">
        <v>96</v>
      </c>
    </row>
    <row r="23" spans="2:81" x14ac:dyDescent="0.3">
      <c r="B23"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175</v>
      </c>
      <c r="C9" s="17">
        <v>0.77988032860206502</v>
      </c>
      <c r="D9" s="17">
        <v>0.75262324221010402</v>
      </c>
      <c r="E9" s="17">
        <v>0.80562635972321095</v>
      </c>
      <c r="F9" s="17"/>
      <c r="G9" s="17">
        <v>0.82134757132706304</v>
      </c>
      <c r="H9" s="17">
        <v>0.82345196283834099</v>
      </c>
      <c r="I9" s="17">
        <v>0.79792270200236004</v>
      </c>
      <c r="J9" s="17">
        <v>0.76747953695265303</v>
      </c>
      <c r="K9" s="17">
        <v>0.72842321907005303</v>
      </c>
      <c r="L9" s="17">
        <v>0.74669396923864095</v>
      </c>
      <c r="M9" s="17"/>
      <c r="N9" s="17">
        <v>0.79335481372507299</v>
      </c>
      <c r="O9" s="17">
        <v>0.80669175239560698</v>
      </c>
      <c r="P9" s="17">
        <v>0.74919772115073602</v>
      </c>
      <c r="Q9" s="17">
        <v>0.76685490864281503</v>
      </c>
      <c r="R9" s="17"/>
      <c r="S9" s="17">
        <v>0.77698111325866204</v>
      </c>
      <c r="T9" s="17">
        <v>0.763674494671014</v>
      </c>
      <c r="U9" s="17">
        <v>0.76352592743236603</v>
      </c>
      <c r="V9" s="17">
        <v>0.78442731899752804</v>
      </c>
      <c r="W9" s="17">
        <v>0.76166834308782805</v>
      </c>
      <c r="X9" s="17">
        <v>0.73522935554643298</v>
      </c>
      <c r="Y9" s="17">
        <v>0.79522620946588596</v>
      </c>
      <c r="Z9" s="17">
        <v>0.83291822446614805</v>
      </c>
      <c r="AA9" s="17">
        <v>0.81316326189550103</v>
      </c>
      <c r="AB9" s="17">
        <v>0.80798389715893704</v>
      </c>
      <c r="AC9" s="17">
        <v>0.77246429935356398</v>
      </c>
      <c r="AD9" s="17">
        <v>0.76440657673634804</v>
      </c>
      <c r="AE9" s="17"/>
      <c r="AF9" s="17">
        <v>0.69029544940988896</v>
      </c>
      <c r="AG9" s="17">
        <v>0.69768105044537998</v>
      </c>
      <c r="AH9" s="17">
        <v>0.79565926495811201</v>
      </c>
      <c r="AI9" s="17">
        <v>0.82558969002712301</v>
      </c>
      <c r="AJ9" s="17">
        <v>0.80711438907327404</v>
      </c>
      <c r="AK9" s="17">
        <v>0.78391667710766499</v>
      </c>
      <c r="AL9" s="17">
        <v>0.76967227419126505</v>
      </c>
      <c r="AM9" s="17">
        <v>0.75547151683253899</v>
      </c>
      <c r="AN9" s="17">
        <v>0.74559189725589803</v>
      </c>
      <c r="AO9" s="17">
        <v>0.79290161061201703</v>
      </c>
      <c r="AP9" s="17">
        <v>0.76719657398776497</v>
      </c>
      <c r="AQ9" s="17">
        <v>0.80223225265033904</v>
      </c>
      <c r="AR9" s="17">
        <v>0.81959772772819595</v>
      </c>
      <c r="AS9" s="17">
        <v>0.77281360697693202</v>
      </c>
      <c r="AT9" s="17">
        <v>0.75762060776987605</v>
      </c>
      <c r="AU9" s="17">
        <v>0.85174558094329</v>
      </c>
      <c r="AV9" s="17"/>
      <c r="AW9" s="17">
        <v>0.79521061555133399</v>
      </c>
      <c r="AX9" s="17">
        <v>0.75845510557937201</v>
      </c>
      <c r="AY9" s="17"/>
      <c r="AZ9" s="17">
        <v>0.78146732106419503</v>
      </c>
      <c r="BA9" s="17">
        <v>0.77952687257561204</v>
      </c>
      <c r="BB9" s="17"/>
      <c r="BC9" s="17">
        <v>0.78819841757741105</v>
      </c>
      <c r="BD9" s="17">
        <v>0.77308387000979495</v>
      </c>
      <c r="BE9" s="17"/>
      <c r="BF9" s="17">
        <v>0.764222686719081</v>
      </c>
      <c r="BG9" s="17">
        <v>0.78113854046579501</v>
      </c>
      <c r="BH9" s="17"/>
      <c r="BI9" s="17">
        <v>0.72617642617341804</v>
      </c>
      <c r="BJ9" s="17">
        <v>0.86030800625315895</v>
      </c>
      <c r="BK9" s="17">
        <v>0.80073379715639104</v>
      </c>
      <c r="BL9" s="17">
        <v>0.662944501857755</v>
      </c>
      <c r="BM9" s="17">
        <v>0.77083107847784504</v>
      </c>
      <c r="BN9" s="17"/>
      <c r="BO9" s="17">
        <v>0.85316326790147601</v>
      </c>
      <c r="BP9" s="17">
        <v>0.75131594043726802</v>
      </c>
      <c r="BQ9" s="17">
        <v>0.79132051387157698</v>
      </c>
      <c r="BR9" s="17">
        <v>0.70818984584581501</v>
      </c>
      <c r="BS9" s="17">
        <v>0.82030474925186503</v>
      </c>
      <c r="BT9" s="17">
        <v>0.784135814229449</v>
      </c>
      <c r="BU9" s="17"/>
      <c r="BV9" s="17">
        <v>0.85425547310109096</v>
      </c>
      <c r="BW9" s="17">
        <v>0.87153381800538099</v>
      </c>
      <c r="BX9" s="17"/>
      <c r="BY9" s="17">
        <v>0.82044158281628798</v>
      </c>
      <c r="BZ9" s="17"/>
      <c r="CA9" s="17">
        <v>0.87782779946327405</v>
      </c>
      <c r="CB9" s="17"/>
      <c r="CC9" s="17">
        <v>0.85397719486811496</v>
      </c>
    </row>
    <row r="10" spans="2:81" ht="86.4" x14ac:dyDescent="0.3">
      <c r="B10" s="18" t="s">
        <v>176</v>
      </c>
      <c r="C10" s="17">
        <v>0.176073612334813</v>
      </c>
      <c r="D10" s="17">
        <v>0.20772774801459501</v>
      </c>
      <c r="E10" s="17">
        <v>0.14586050936907599</v>
      </c>
      <c r="F10" s="17"/>
      <c r="G10" s="17">
        <v>0.13859527651950701</v>
      </c>
      <c r="H10" s="17">
        <v>0.13623938030020599</v>
      </c>
      <c r="I10" s="17">
        <v>0.16986400195864501</v>
      </c>
      <c r="J10" s="17">
        <v>0.17405223516149701</v>
      </c>
      <c r="K10" s="17">
        <v>0.222589155872356</v>
      </c>
      <c r="L10" s="17">
        <v>0.208967346448547</v>
      </c>
      <c r="M10" s="17"/>
      <c r="N10" s="17">
        <v>0.18446645999120101</v>
      </c>
      <c r="O10" s="17">
        <v>0.144145172900496</v>
      </c>
      <c r="P10" s="17">
        <v>0.20056589959587701</v>
      </c>
      <c r="Q10" s="17">
        <v>0.175904391327314</v>
      </c>
      <c r="R10" s="17"/>
      <c r="S10" s="17">
        <v>0.188188059131281</v>
      </c>
      <c r="T10" s="17">
        <v>0.21813944328008</v>
      </c>
      <c r="U10" s="17">
        <v>0.20003309196413799</v>
      </c>
      <c r="V10" s="17">
        <v>0.17673038005389399</v>
      </c>
      <c r="W10" s="17">
        <v>0.185145223459663</v>
      </c>
      <c r="X10" s="17">
        <v>0.162526043654524</v>
      </c>
      <c r="Y10" s="17">
        <v>0.16714844412694699</v>
      </c>
      <c r="Z10" s="17">
        <v>0.135569040486267</v>
      </c>
      <c r="AA10" s="17">
        <v>0.15263974374269701</v>
      </c>
      <c r="AB10" s="17">
        <v>0.13486858056630199</v>
      </c>
      <c r="AC10" s="17">
        <v>0.18932959312964401</v>
      </c>
      <c r="AD10" s="17">
        <v>0.15626373663902099</v>
      </c>
      <c r="AE10" s="17"/>
      <c r="AF10" s="17">
        <v>0.21935716749798001</v>
      </c>
      <c r="AG10" s="17">
        <v>0.220905778354124</v>
      </c>
      <c r="AH10" s="17">
        <v>0.127632272799198</v>
      </c>
      <c r="AI10" s="17">
        <v>0.14118044161425899</v>
      </c>
      <c r="AJ10" s="17">
        <v>0.14983621946400699</v>
      </c>
      <c r="AK10" s="17">
        <v>0.194387498673874</v>
      </c>
      <c r="AL10" s="17">
        <v>0.17427404207847799</v>
      </c>
      <c r="AM10" s="17">
        <v>0.20368233983692</v>
      </c>
      <c r="AN10" s="17">
        <v>0.197185921909836</v>
      </c>
      <c r="AO10" s="17">
        <v>0.17831083744077</v>
      </c>
      <c r="AP10" s="17">
        <v>0.20247337980706101</v>
      </c>
      <c r="AQ10" s="17">
        <v>0.180001251750148</v>
      </c>
      <c r="AR10" s="17">
        <v>0.13490895557840399</v>
      </c>
      <c r="AS10" s="17">
        <v>0.19041461316386499</v>
      </c>
      <c r="AT10" s="17">
        <v>0.223438494601919</v>
      </c>
      <c r="AU10" s="17">
        <v>0.105843312575615</v>
      </c>
      <c r="AV10" s="17"/>
      <c r="AW10" s="17">
        <v>0.16717858055882601</v>
      </c>
      <c r="AX10" s="17">
        <v>0.18782384184420201</v>
      </c>
      <c r="AY10" s="17"/>
      <c r="AZ10" s="17">
        <v>0.18739703567117799</v>
      </c>
      <c r="BA10" s="17">
        <v>0.173551651888362</v>
      </c>
      <c r="BB10" s="17"/>
      <c r="BC10" s="17">
        <v>0.174049612144451</v>
      </c>
      <c r="BD10" s="17">
        <v>0.17862059591542001</v>
      </c>
      <c r="BE10" s="17"/>
      <c r="BF10" s="17">
        <v>0.209381674732528</v>
      </c>
      <c r="BG10" s="17">
        <v>0.17339705352858401</v>
      </c>
      <c r="BH10" s="17"/>
      <c r="BI10" s="17">
        <v>0.244196472666871</v>
      </c>
      <c r="BJ10" s="17">
        <v>0.111088589637564</v>
      </c>
      <c r="BK10" s="17">
        <v>0.16030152197280401</v>
      </c>
      <c r="BL10" s="17">
        <v>0.288920183729243</v>
      </c>
      <c r="BM10" s="17">
        <v>0.20992521192373401</v>
      </c>
      <c r="BN10" s="17"/>
      <c r="BO10" s="17">
        <v>0.11901356672935</v>
      </c>
      <c r="BP10" s="17">
        <v>0.21159277693232001</v>
      </c>
      <c r="BQ10" s="17">
        <v>0.16966243661094901</v>
      </c>
      <c r="BR10" s="17">
        <v>0.25924316344127801</v>
      </c>
      <c r="BS10" s="17">
        <v>0.15027073088029699</v>
      </c>
      <c r="BT10" s="17">
        <v>0.12322447094159</v>
      </c>
      <c r="BU10" s="17"/>
      <c r="BV10" s="17">
        <v>0.118562739864695</v>
      </c>
      <c r="BW10" s="17">
        <v>9.7226062766655894E-2</v>
      </c>
      <c r="BX10" s="17"/>
      <c r="BY10" s="17">
        <v>0.15737170706130801</v>
      </c>
      <c r="BZ10" s="17"/>
      <c r="CA10" s="17">
        <v>0.104278528227795</v>
      </c>
      <c r="CB10" s="17"/>
      <c r="CC10" s="17">
        <v>0.11447116199959401</v>
      </c>
    </row>
    <row r="11" spans="2:81" x14ac:dyDescent="0.3">
      <c r="B11" s="18" t="s">
        <v>124</v>
      </c>
      <c r="C11" s="19">
        <v>4.40460590631222E-2</v>
      </c>
      <c r="D11" s="19">
        <v>3.9649009775301003E-2</v>
      </c>
      <c r="E11" s="19">
        <v>4.8513130907713302E-2</v>
      </c>
      <c r="F11" s="19"/>
      <c r="G11" s="19">
        <v>4.0057152153429899E-2</v>
      </c>
      <c r="H11" s="19">
        <v>4.0308656861452401E-2</v>
      </c>
      <c r="I11" s="19">
        <v>3.2213296038994199E-2</v>
      </c>
      <c r="J11" s="19">
        <v>5.8468227885849502E-2</v>
      </c>
      <c r="K11" s="19">
        <v>4.8987625057590703E-2</v>
      </c>
      <c r="L11" s="19">
        <v>4.4338684312812099E-2</v>
      </c>
      <c r="M11" s="19"/>
      <c r="N11" s="19">
        <v>2.2178726283726E-2</v>
      </c>
      <c r="O11" s="19">
        <v>4.9163074703896997E-2</v>
      </c>
      <c r="P11" s="19">
        <v>5.0236379253387198E-2</v>
      </c>
      <c r="Q11" s="19">
        <v>5.7240700029871798E-2</v>
      </c>
      <c r="R11" s="19"/>
      <c r="S11" s="19">
        <v>3.4830827610057499E-2</v>
      </c>
      <c r="T11" s="19">
        <v>1.8186062048905102E-2</v>
      </c>
      <c r="U11" s="19">
        <v>3.6440980603496403E-2</v>
      </c>
      <c r="V11" s="19">
        <v>3.88423009485779E-2</v>
      </c>
      <c r="W11" s="19">
        <v>5.3186433452508501E-2</v>
      </c>
      <c r="X11" s="19">
        <v>0.102244600799044</v>
      </c>
      <c r="Y11" s="19">
        <v>3.76253464071672E-2</v>
      </c>
      <c r="Z11" s="19">
        <v>3.1512735047584402E-2</v>
      </c>
      <c r="AA11" s="19">
        <v>3.4196994361802298E-2</v>
      </c>
      <c r="AB11" s="19">
        <v>5.7147522274761199E-2</v>
      </c>
      <c r="AC11" s="19">
        <v>3.8206107516791599E-2</v>
      </c>
      <c r="AD11" s="19">
        <v>7.9329686624631607E-2</v>
      </c>
      <c r="AE11" s="19"/>
      <c r="AF11" s="19">
        <v>9.0347383092131098E-2</v>
      </c>
      <c r="AG11" s="19">
        <v>8.1413171200495807E-2</v>
      </c>
      <c r="AH11" s="19">
        <v>7.6708462242689901E-2</v>
      </c>
      <c r="AI11" s="19">
        <v>3.32298683586182E-2</v>
      </c>
      <c r="AJ11" s="19">
        <v>4.3049391462718897E-2</v>
      </c>
      <c r="AK11" s="19">
        <v>2.1695824218461002E-2</v>
      </c>
      <c r="AL11" s="19">
        <v>5.60536837302575E-2</v>
      </c>
      <c r="AM11" s="19">
        <v>4.08461433305412E-2</v>
      </c>
      <c r="AN11" s="19">
        <v>5.72221808342653E-2</v>
      </c>
      <c r="AO11" s="19">
        <v>2.8787551947213101E-2</v>
      </c>
      <c r="AP11" s="19">
        <v>3.0330046205174401E-2</v>
      </c>
      <c r="AQ11" s="19">
        <v>1.7766495599512599E-2</v>
      </c>
      <c r="AR11" s="19">
        <v>4.5493316693400197E-2</v>
      </c>
      <c r="AS11" s="19">
        <v>3.6771779859203199E-2</v>
      </c>
      <c r="AT11" s="19">
        <v>1.8940897628204899E-2</v>
      </c>
      <c r="AU11" s="19">
        <v>4.24111064810948E-2</v>
      </c>
      <c r="AV11" s="19"/>
      <c r="AW11" s="19">
        <v>3.76108038898402E-2</v>
      </c>
      <c r="AX11" s="19">
        <v>5.3721052576426703E-2</v>
      </c>
      <c r="AY11" s="19"/>
      <c r="AZ11" s="19">
        <v>3.1135643264626599E-2</v>
      </c>
      <c r="BA11" s="19">
        <v>4.6921475536025499E-2</v>
      </c>
      <c r="BB11" s="19"/>
      <c r="BC11" s="19">
        <v>3.77519702781378E-2</v>
      </c>
      <c r="BD11" s="19">
        <v>4.8295534074785901E-2</v>
      </c>
      <c r="BE11" s="19"/>
      <c r="BF11" s="19">
        <v>2.6395638548390801E-2</v>
      </c>
      <c r="BG11" s="19">
        <v>4.5464406005620801E-2</v>
      </c>
      <c r="BH11" s="19"/>
      <c r="BI11" s="19">
        <v>2.9627101159710699E-2</v>
      </c>
      <c r="BJ11" s="19">
        <v>2.8603404109277499E-2</v>
      </c>
      <c r="BK11" s="19">
        <v>3.8964680870804701E-2</v>
      </c>
      <c r="BL11" s="19">
        <v>4.81353144130022E-2</v>
      </c>
      <c r="BM11" s="19">
        <v>1.9243709598420301E-2</v>
      </c>
      <c r="BN11" s="19"/>
      <c r="BO11" s="19">
        <v>2.7823165369174001E-2</v>
      </c>
      <c r="BP11" s="19">
        <v>3.7091282630411698E-2</v>
      </c>
      <c r="BQ11" s="19">
        <v>3.9017049517473902E-2</v>
      </c>
      <c r="BR11" s="19">
        <v>3.2566990712906897E-2</v>
      </c>
      <c r="BS11" s="19">
        <v>2.9424519867837999E-2</v>
      </c>
      <c r="BT11" s="19">
        <v>9.2639714828960801E-2</v>
      </c>
      <c r="BU11" s="19"/>
      <c r="BV11" s="19">
        <v>2.7181787034214401E-2</v>
      </c>
      <c r="BW11" s="19">
        <v>3.1240119227963201E-2</v>
      </c>
      <c r="BX11" s="19"/>
      <c r="BY11" s="19">
        <v>2.2186710122403801E-2</v>
      </c>
      <c r="BZ11" s="19"/>
      <c r="CA11" s="19">
        <v>1.7893672308931002E-2</v>
      </c>
      <c r="CB11" s="19"/>
      <c r="CC11" s="19">
        <v>3.1551643132291002E-2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178</v>
      </c>
      <c r="C9" s="17">
        <v>5.29061279455064E-2</v>
      </c>
      <c r="D9" s="17">
        <v>6.8860119865364194E-2</v>
      </c>
      <c r="E9" s="17">
        <v>3.7537083179254999E-2</v>
      </c>
      <c r="F9" s="17"/>
      <c r="G9" s="17">
        <v>9.6335342672083601E-2</v>
      </c>
      <c r="H9" s="17">
        <v>9.9260755822954697E-2</v>
      </c>
      <c r="I9" s="17">
        <v>7.0969722862444795E-2</v>
      </c>
      <c r="J9" s="17">
        <v>2.3828758735999898E-2</v>
      </c>
      <c r="K9" s="17">
        <v>1.7649279735506899E-2</v>
      </c>
      <c r="L9" s="17">
        <v>1.87894404523067E-2</v>
      </c>
      <c r="M9" s="17"/>
      <c r="N9" s="17">
        <v>8.1493439967264603E-2</v>
      </c>
      <c r="O9" s="17">
        <v>4.2164626212366399E-2</v>
      </c>
      <c r="P9" s="17">
        <v>5.7236871031692699E-2</v>
      </c>
      <c r="Q9" s="17">
        <v>2.9817012831883899E-2</v>
      </c>
      <c r="R9" s="17"/>
      <c r="S9" s="17">
        <v>0.106875557817544</v>
      </c>
      <c r="T9" s="17">
        <v>3.5425125161524698E-2</v>
      </c>
      <c r="U9" s="17">
        <v>2.4085209799916799E-2</v>
      </c>
      <c r="V9" s="17">
        <v>5.9212321416259601E-2</v>
      </c>
      <c r="W9" s="17">
        <v>4.5769038891626597E-2</v>
      </c>
      <c r="X9" s="17">
        <v>6.0993392138227603E-2</v>
      </c>
      <c r="Y9" s="17">
        <v>2.2146227260409601E-2</v>
      </c>
      <c r="Z9" s="17">
        <v>6.2976529952278607E-2</v>
      </c>
      <c r="AA9" s="17">
        <v>5.9687672203452002E-2</v>
      </c>
      <c r="AB9" s="17">
        <v>4.7495483252939397E-2</v>
      </c>
      <c r="AC9" s="17">
        <v>1.7736644431862E-2</v>
      </c>
      <c r="AD9" s="17">
        <v>4.5852049655719401E-2</v>
      </c>
      <c r="AE9" s="17"/>
      <c r="AF9" s="17">
        <v>0</v>
      </c>
      <c r="AG9" s="17">
        <v>4.3585397445781798E-2</v>
      </c>
      <c r="AH9" s="17">
        <v>2.73882774010605E-2</v>
      </c>
      <c r="AI9" s="17">
        <v>1.0035357585401699E-2</v>
      </c>
      <c r="AJ9" s="17">
        <v>4.8710418757129899E-2</v>
      </c>
      <c r="AK9" s="17">
        <v>1.1340132795564501E-2</v>
      </c>
      <c r="AL9" s="17">
        <v>7.4098706568230893E-2</v>
      </c>
      <c r="AM9" s="17">
        <v>6.5856185205127205E-2</v>
      </c>
      <c r="AN9" s="17">
        <v>1.44824835367498E-2</v>
      </c>
      <c r="AO9" s="17">
        <v>5.3044952885791301E-2</v>
      </c>
      <c r="AP9" s="17">
        <v>4.2680736488532697E-2</v>
      </c>
      <c r="AQ9" s="17">
        <v>6.5019281598169998E-2</v>
      </c>
      <c r="AR9" s="17">
        <v>6.5060322145366903E-2</v>
      </c>
      <c r="AS9" s="17">
        <v>0.12365692585485701</v>
      </c>
      <c r="AT9" s="17">
        <v>0.19702970755545701</v>
      </c>
      <c r="AU9" s="17">
        <v>0.16306017376503501</v>
      </c>
      <c r="AV9" s="17"/>
      <c r="AW9" s="17">
        <v>5.2233159175097202E-2</v>
      </c>
      <c r="AX9" s="17">
        <v>5.4269008863286797E-2</v>
      </c>
      <c r="AY9" s="17"/>
      <c r="AZ9" s="17">
        <v>6.3477249104190198E-2</v>
      </c>
      <c r="BA9" s="17">
        <v>5.0551720745060001E-2</v>
      </c>
      <c r="BB9" s="17"/>
      <c r="BC9" s="17">
        <v>6.8314751047625896E-2</v>
      </c>
      <c r="BD9" s="17">
        <v>4.2408030651461703E-2</v>
      </c>
      <c r="BE9" s="17"/>
      <c r="BF9" s="17">
        <v>8.7759810554590506E-2</v>
      </c>
      <c r="BG9" s="17">
        <v>5.0105366676269199E-2</v>
      </c>
      <c r="BH9" s="17"/>
      <c r="BI9" s="17">
        <v>4.7101464850089002E-2</v>
      </c>
      <c r="BJ9" s="17">
        <v>7.0997499896898394E-2</v>
      </c>
      <c r="BK9" s="17">
        <v>7.5974448287535495E-2</v>
      </c>
      <c r="BL9" s="17">
        <v>1.8326636352545101E-2</v>
      </c>
      <c r="BM9" s="17">
        <v>7.6340019462118505E-2</v>
      </c>
      <c r="BN9" s="17"/>
      <c r="BO9" s="17">
        <v>8.3742761922456194E-2</v>
      </c>
      <c r="BP9" s="17">
        <v>5.9614004644069303E-2</v>
      </c>
      <c r="BQ9" s="17">
        <v>7.6803396723966202E-2</v>
      </c>
      <c r="BR9" s="17">
        <v>2.6061951707923602E-2</v>
      </c>
      <c r="BS9" s="17">
        <v>6.85755268193462E-2</v>
      </c>
      <c r="BT9" s="17">
        <v>5.43567243175798E-3</v>
      </c>
      <c r="BU9" s="17"/>
      <c r="BV9" s="17">
        <v>7.9244511393950098E-2</v>
      </c>
      <c r="BW9" s="17">
        <v>5.5701524433684799E-2</v>
      </c>
      <c r="BX9" s="17"/>
      <c r="BY9" s="17">
        <v>0.127993581760556</v>
      </c>
      <c r="BZ9" s="17"/>
      <c r="CA9" s="17">
        <v>0.10366730284268</v>
      </c>
      <c r="CB9" s="17"/>
      <c r="CC9" s="17">
        <v>7.9490200060094801E-2</v>
      </c>
    </row>
    <row r="10" spans="2:81" x14ac:dyDescent="0.3">
      <c r="B10" s="18" t="s">
        <v>179</v>
      </c>
      <c r="C10" s="17">
        <v>0.20536846678193199</v>
      </c>
      <c r="D10" s="17">
        <v>0.24197743754637799</v>
      </c>
      <c r="E10" s="17">
        <v>0.17043293335570001</v>
      </c>
      <c r="F10" s="17"/>
      <c r="G10" s="17">
        <v>0.28284202987687901</v>
      </c>
      <c r="H10" s="17">
        <v>0.33870982936671501</v>
      </c>
      <c r="I10" s="17">
        <v>0.23789264613813499</v>
      </c>
      <c r="J10" s="17">
        <v>0.15482250016587801</v>
      </c>
      <c r="K10" s="17">
        <v>0.12744083459073</v>
      </c>
      <c r="L10" s="17">
        <v>0.11210706304776399</v>
      </c>
      <c r="M10" s="17"/>
      <c r="N10" s="17">
        <v>0.25628514631246302</v>
      </c>
      <c r="O10" s="17">
        <v>0.21321376395643299</v>
      </c>
      <c r="P10" s="17">
        <v>0.222141803330691</v>
      </c>
      <c r="Q10" s="17">
        <v>0.12704306598750101</v>
      </c>
      <c r="R10" s="17"/>
      <c r="S10" s="17">
        <v>0.26757784776724602</v>
      </c>
      <c r="T10" s="17">
        <v>0.21151743466505299</v>
      </c>
      <c r="U10" s="17">
        <v>0.20462403989066499</v>
      </c>
      <c r="V10" s="17">
        <v>0.183799601338764</v>
      </c>
      <c r="W10" s="17">
        <v>0.20018547295182801</v>
      </c>
      <c r="X10" s="17">
        <v>0.18552733187079601</v>
      </c>
      <c r="Y10" s="17">
        <v>0.224460428205117</v>
      </c>
      <c r="Z10" s="17">
        <v>0.249160029335529</v>
      </c>
      <c r="AA10" s="17">
        <v>0.17939471744251401</v>
      </c>
      <c r="AB10" s="17">
        <v>0.168198808667921</v>
      </c>
      <c r="AC10" s="17">
        <v>0.14757767574698999</v>
      </c>
      <c r="AD10" s="17">
        <v>0.220800931411827</v>
      </c>
      <c r="AE10" s="17"/>
      <c r="AF10" s="17">
        <v>0</v>
      </c>
      <c r="AG10" s="17">
        <v>9.2257945058364196E-2</v>
      </c>
      <c r="AH10" s="17">
        <v>0.107001635563458</v>
      </c>
      <c r="AI10" s="17">
        <v>0.120629865600745</v>
      </c>
      <c r="AJ10" s="17">
        <v>0.15262479740423901</v>
      </c>
      <c r="AK10" s="17">
        <v>0.161299878482626</v>
      </c>
      <c r="AL10" s="17">
        <v>0.226292743465767</v>
      </c>
      <c r="AM10" s="17">
        <v>0.12656640021899801</v>
      </c>
      <c r="AN10" s="17">
        <v>0.136334529181663</v>
      </c>
      <c r="AO10" s="17">
        <v>0.29646613800469301</v>
      </c>
      <c r="AP10" s="17">
        <v>0.31853408057784799</v>
      </c>
      <c r="AQ10" s="17">
        <v>0.295318747428096</v>
      </c>
      <c r="AR10" s="17">
        <v>0.39080300394468898</v>
      </c>
      <c r="AS10" s="17">
        <v>0.38299572310765401</v>
      </c>
      <c r="AT10" s="17">
        <v>0.26441860427571201</v>
      </c>
      <c r="AU10" s="17">
        <v>0.39488737917671302</v>
      </c>
      <c r="AV10" s="17"/>
      <c r="AW10" s="17">
        <v>0.20359092111399199</v>
      </c>
      <c r="AX10" s="17">
        <v>0.206680439199008</v>
      </c>
      <c r="AY10" s="17"/>
      <c r="AZ10" s="17">
        <v>0.20123338052057901</v>
      </c>
      <c r="BA10" s="17">
        <v>0.206289435969784</v>
      </c>
      <c r="BB10" s="17"/>
      <c r="BC10" s="17">
        <v>0.20181310955936099</v>
      </c>
      <c r="BD10" s="17">
        <v>0.205398994495293</v>
      </c>
      <c r="BE10" s="17"/>
      <c r="BF10" s="17">
        <v>0.27526778846376199</v>
      </c>
      <c r="BG10" s="17">
        <v>0.19975151906630101</v>
      </c>
      <c r="BH10" s="17"/>
      <c r="BI10" s="17">
        <v>0.20450280497023801</v>
      </c>
      <c r="BJ10" s="17">
        <v>0.25640877555834202</v>
      </c>
      <c r="BK10" s="17">
        <v>0.19253208978521499</v>
      </c>
      <c r="BL10" s="17">
        <v>0.18247375958047299</v>
      </c>
      <c r="BM10" s="17">
        <v>0.226945612313045</v>
      </c>
      <c r="BN10" s="17"/>
      <c r="BO10" s="17">
        <v>0.29545526785079401</v>
      </c>
      <c r="BP10" s="17">
        <v>0.23619963569633901</v>
      </c>
      <c r="BQ10" s="17">
        <v>0.175111012984772</v>
      </c>
      <c r="BR10" s="17">
        <v>0.176474165908486</v>
      </c>
      <c r="BS10" s="17">
        <v>0.230761117412043</v>
      </c>
      <c r="BT10" s="17">
        <v>8.1741522083738694E-2</v>
      </c>
      <c r="BU10" s="17"/>
      <c r="BV10" s="17">
        <v>0.29377968237834301</v>
      </c>
      <c r="BW10" s="17">
        <v>0.18709585245145099</v>
      </c>
      <c r="BX10" s="17"/>
      <c r="BY10" s="17">
        <v>0.34180438357257298</v>
      </c>
      <c r="BZ10" s="17"/>
      <c r="CA10" s="17">
        <v>0.29773081493157599</v>
      </c>
      <c r="CB10" s="17"/>
      <c r="CC10" s="17">
        <v>0.28870089806461202</v>
      </c>
    </row>
    <row r="11" spans="2:81" x14ac:dyDescent="0.3">
      <c r="B11" s="18" t="s">
        <v>180</v>
      </c>
      <c r="C11" s="17">
        <v>0.282591588376297</v>
      </c>
      <c r="D11" s="17">
        <v>0.28791659796955499</v>
      </c>
      <c r="E11" s="17">
        <v>0.27748772620503398</v>
      </c>
      <c r="F11" s="17"/>
      <c r="G11" s="17">
        <v>0.23036442077875799</v>
      </c>
      <c r="H11" s="17">
        <v>0.209911782845422</v>
      </c>
      <c r="I11" s="17">
        <v>0.23541455133810599</v>
      </c>
      <c r="J11" s="17">
        <v>0.29082212868416901</v>
      </c>
      <c r="K11" s="17">
        <v>0.30565210452086</v>
      </c>
      <c r="L11" s="17">
        <v>0.39261429674926102</v>
      </c>
      <c r="M11" s="17"/>
      <c r="N11" s="17">
        <v>0.29263761644289299</v>
      </c>
      <c r="O11" s="17">
        <v>0.28657523985073302</v>
      </c>
      <c r="P11" s="17">
        <v>0.25922281684012399</v>
      </c>
      <c r="Q11" s="17">
        <v>0.28863186085652598</v>
      </c>
      <c r="R11" s="17"/>
      <c r="S11" s="17">
        <v>0.24682729404210399</v>
      </c>
      <c r="T11" s="17">
        <v>0.29457240571987398</v>
      </c>
      <c r="U11" s="17">
        <v>0.26565981132060301</v>
      </c>
      <c r="V11" s="17">
        <v>0.34317917571719297</v>
      </c>
      <c r="W11" s="17">
        <v>0.34372346119195002</v>
      </c>
      <c r="X11" s="17">
        <v>0.30387398620717199</v>
      </c>
      <c r="Y11" s="17">
        <v>0.23497974545508599</v>
      </c>
      <c r="Z11" s="17">
        <v>0.20675209806835301</v>
      </c>
      <c r="AA11" s="17">
        <v>0.26558865669381998</v>
      </c>
      <c r="AB11" s="17">
        <v>0.31867261596693403</v>
      </c>
      <c r="AC11" s="17">
        <v>0.30375402237052002</v>
      </c>
      <c r="AD11" s="17">
        <v>0.201176648617481</v>
      </c>
      <c r="AE11" s="17"/>
      <c r="AF11" s="17">
        <v>0</v>
      </c>
      <c r="AG11" s="17">
        <v>0.16357518878424801</v>
      </c>
      <c r="AH11" s="17">
        <v>0.20217621161416699</v>
      </c>
      <c r="AI11" s="17">
        <v>0.22787264883872799</v>
      </c>
      <c r="AJ11" s="17">
        <v>0.25140293962938498</v>
      </c>
      <c r="AK11" s="17">
        <v>0.333217194926343</v>
      </c>
      <c r="AL11" s="17">
        <v>0.28680204017501798</v>
      </c>
      <c r="AM11" s="17">
        <v>0.34128412173050998</v>
      </c>
      <c r="AN11" s="17">
        <v>0.371486055799925</v>
      </c>
      <c r="AO11" s="17">
        <v>0.309596788508127</v>
      </c>
      <c r="AP11" s="17">
        <v>0.26578577165685902</v>
      </c>
      <c r="AQ11" s="17">
        <v>0.28119553373373402</v>
      </c>
      <c r="AR11" s="17">
        <v>0.233870742676827</v>
      </c>
      <c r="AS11" s="17">
        <v>0.31521933702681898</v>
      </c>
      <c r="AT11" s="17">
        <v>0.32778848440569702</v>
      </c>
      <c r="AU11" s="17">
        <v>0.20596683149431499</v>
      </c>
      <c r="AV11" s="17"/>
      <c r="AW11" s="17">
        <v>0.28748111280844701</v>
      </c>
      <c r="AX11" s="17">
        <v>0.275149595838862</v>
      </c>
      <c r="AY11" s="17"/>
      <c r="AZ11" s="17">
        <v>0.261115620462535</v>
      </c>
      <c r="BA11" s="17">
        <v>0.287374730366036</v>
      </c>
      <c r="BB11" s="17"/>
      <c r="BC11" s="17">
        <v>0.23607823083422899</v>
      </c>
      <c r="BD11" s="17">
        <v>0.31536985322212202</v>
      </c>
      <c r="BE11" s="17"/>
      <c r="BF11" s="17">
        <v>0.20379867802872001</v>
      </c>
      <c r="BG11" s="17">
        <v>0.28892320429382001</v>
      </c>
      <c r="BH11" s="17"/>
      <c r="BI11" s="17">
        <v>0.28445477383163398</v>
      </c>
      <c r="BJ11" s="17">
        <v>0.26892893057092698</v>
      </c>
      <c r="BK11" s="17">
        <v>0.32725511876396102</v>
      </c>
      <c r="BL11" s="17">
        <v>0.26657356025540602</v>
      </c>
      <c r="BM11" s="17">
        <v>0.24955494909832199</v>
      </c>
      <c r="BN11" s="17"/>
      <c r="BO11" s="17">
        <v>0.26812680988357301</v>
      </c>
      <c r="BP11" s="17">
        <v>0.27976665972092102</v>
      </c>
      <c r="BQ11" s="17">
        <v>0.301967376105509</v>
      </c>
      <c r="BR11" s="17">
        <v>0.247122002743701</v>
      </c>
      <c r="BS11" s="17">
        <v>0.24150304830701</v>
      </c>
      <c r="BT11" s="17">
        <v>0.30361713578447302</v>
      </c>
      <c r="BU11" s="17"/>
      <c r="BV11" s="17">
        <v>0.28103606031607198</v>
      </c>
      <c r="BW11" s="17">
        <v>0.246473479941582</v>
      </c>
      <c r="BX11" s="17"/>
      <c r="BY11" s="17">
        <v>0.220746438189456</v>
      </c>
      <c r="BZ11" s="17"/>
      <c r="CA11" s="17">
        <v>0.22100934545953499</v>
      </c>
      <c r="CB11" s="17"/>
      <c r="CC11" s="17">
        <v>0.24538661349848301</v>
      </c>
    </row>
    <row r="12" spans="2:81" x14ac:dyDescent="0.3">
      <c r="B12" s="18" t="s">
        <v>181</v>
      </c>
      <c r="C12" s="17">
        <v>0.28752450750043101</v>
      </c>
      <c r="D12" s="17">
        <v>0.25826901638278299</v>
      </c>
      <c r="E12" s="17">
        <v>0.31518221460766799</v>
      </c>
      <c r="F12" s="17"/>
      <c r="G12" s="17">
        <v>0.23930950470327</v>
      </c>
      <c r="H12" s="17">
        <v>0.21732174000427601</v>
      </c>
      <c r="I12" s="17">
        <v>0.260234644077244</v>
      </c>
      <c r="J12" s="17">
        <v>0.29534049036517401</v>
      </c>
      <c r="K12" s="17">
        <v>0.33904172339230898</v>
      </c>
      <c r="L12" s="17">
        <v>0.358019007940237</v>
      </c>
      <c r="M12" s="17"/>
      <c r="N12" s="17">
        <v>0.27232912005487903</v>
      </c>
      <c r="O12" s="17">
        <v>0.30818997500092898</v>
      </c>
      <c r="P12" s="17">
        <v>0.28076342811668098</v>
      </c>
      <c r="Q12" s="17">
        <v>0.29068963749035498</v>
      </c>
      <c r="R12" s="17"/>
      <c r="S12" s="17">
        <v>0.24130146836476199</v>
      </c>
      <c r="T12" s="17">
        <v>0.32350415071203598</v>
      </c>
      <c r="U12" s="17">
        <v>0.30858933147676598</v>
      </c>
      <c r="V12" s="17">
        <v>0.27666786128609699</v>
      </c>
      <c r="W12" s="17">
        <v>0.23811797824043399</v>
      </c>
      <c r="X12" s="17">
        <v>0.27114259162856402</v>
      </c>
      <c r="Y12" s="17">
        <v>0.32740950181537598</v>
      </c>
      <c r="Z12" s="17">
        <v>0.29941849234326701</v>
      </c>
      <c r="AA12" s="17">
        <v>0.29846530391478099</v>
      </c>
      <c r="AB12" s="17">
        <v>0.26435177798959097</v>
      </c>
      <c r="AC12" s="17">
        <v>0.29188581051804502</v>
      </c>
      <c r="AD12" s="17">
        <v>0.38785273611833998</v>
      </c>
      <c r="AE12" s="17"/>
      <c r="AF12" s="17">
        <v>0.31416708604232602</v>
      </c>
      <c r="AG12" s="17">
        <v>0.29628327494505602</v>
      </c>
      <c r="AH12" s="17">
        <v>0.348859514130611</v>
      </c>
      <c r="AI12" s="17">
        <v>0.36403920660165701</v>
      </c>
      <c r="AJ12" s="17">
        <v>0.34432867987844501</v>
      </c>
      <c r="AK12" s="17">
        <v>0.302841177718294</v>
      </c>
      <c r="AL12" s="17">
        <v>0.26988104755985998</v>
      </c>
      <c r="AM12" s="17">
        <v>0.33018570392190399</v>
      </c>
      <c r="AN12" s="17">
        <v>0.324891928949396</v>
      </c>
      <c r="AO12" s="17">
        <v>0.19162639978923801</v>
      </c>
      <c r="AP12" s="17">
        <v>0.27067030275584703</v>
      </c>
      <c r="AQ12" s="17">
        <v>0.28168211558626299</v>
      </c>
      <c r="AR12" s="17">
        <v>0.255080622941534</v>
      </c>
      <c r="AS12" s="17">
        <v>7.0935646688134305E-2</v>
      </c>
      <c r="AT12" s="17">
        <v>0.141957210629267</v>
      </c>
      <c r="AU12" s="17">
        <v>0.183402071318094</v>
      </c>
      <c r="AV12" s="17"/>
      <c r="AW12" s="17">
        <v>0.29754079857833099</v>
      </c>
      <c r="AX12" s="17">
        <v>0.27399379349092501</v>
      </c>
      <c r="AY12" s="17"/>
      <c r="AZ12" s="17">
        <v>0.30089224444504098</v>
      </c>
      <c r="BA12" s="17">
        <v>0.28454723615488398</v>
      </c>
      <c r="BB12" s="17"/>
      <c r="BC12" s="17">
        <v>0.29245262474446398</v>
      </c>
      <c r="BD12" s="17">
        <v>0.28296057334919</v>
      </c>
      <c r="BE12" s="17"/>
      <c r="BF12" s="17">
        <v>0.25592192236174</v>
      </c>
      <c r="BG12" s="17">
        <v>0.29006401810127502</v>
      </c>
      <c r="BH12" s="17"/>
      <c r="BI12" s="17">
        <v>0.34291597490859399</v>
      </c>
      <c r="BJ12" s="17">
        <v>0.27172060710632501</v>
      </c>
      <c r="BK12" s="17">
        <v>0.245482959354309</v>
      </c>
      <c r="BL12" s="17">
        <v>0.269500153251021</v>
      </c>
      <c r="BM12" s="17">
        <v>0.23527934466484701</v>
      </c>
      <c r="BN12" s="17"/>
      <c r="BO12" s="17">
        <v>0.231025528208158</v>
      </c>
      <c r="BP12" s="17">
        <v>0.30352179244245697</v>
      </c>
      <c r="BQ12" s="17">
        <v>0.29671215758295799</v>
      </c>
      <c r="BR12" s="17">
        <v>0.29606792392242598</v>
      </c>
      <c r="BS12" s="17">
        <v>0.28511796046846599</v>
      </c>
      <c r="BT12" s="17">
        <v>0.41477583826962899</v>
      </c>
      <c r="BU12" s="17"/>
      <c r="BV12" s="17">
        <v>0.23048640066891601</v>
      </c>
      <c r="BW12" s="17">
        <v>0.34819890595884601</v>
      </c>
      <c r="BX12" s="17"/>
      <c r="BY12" s="17">
        <v>0.210061677876828</v>
      </c>
      <c r="BZ12" s="17"/>
      <c r="CA12" s="17">
        <v>0.28507875312812397</v>
      </c>
      <c r="CB12" s="17"/>
      <c r="CC12" s="17">
        <v>0.27492843838696801</v>
      </c>
    </row>
    <row r="13" spans="2:81" x14ac:dyDescent="0.3">
      <c r="B13" s="18" t="s">
        <v>182</v>
      </c>
      <c r="C13" s="17">
        <v>0.15917320433419699</v>
      </c>
      <c r="D13" s="17">
        <v>0.132356217575199</v>
      </c>
      <c r="E13" s="17">
        <v>0.185102210980267</v>
      </c>
      <c r="F13" s="17"/>
      <c r="G13" s="17">
        <v>0.126136132566917</v>
      </c>
      <c r="H13" s="17">
        <v>0.11914838799940999</v>
      </c>
      <c r="I13" s="17">
        <v>0.18037019809577301</v>
      </c>
      <c r="J13" s="17">
        <v>0.22461219216459499</v>
      </c>
      <c r="K13" s="17">
        <v>0.20403452876540501</v>
      </c>
      <c r="L13" s="17">
        <v>0.11351334867495</v>
      </c>
      <c r="M13" s="17"/>
      <c r="N13" s="17">
        <v>9.0519508694149806E-2</v>
      </c>
      <c r="O13" s="17">
        <v>0.13532749625704299</v>
      </c>
      <c r="P13" s="17">
        <v>0.16555197545040101</v>
      </c>
      <c r="Q13" s="17">
        <v>0.249633258707983</v>
      </c>
      <c r="R13" s="17"/>
      <c r="S13" s="17">
        <v>0.126236308329021</v>
      </c>
      <c r="T13" s="17">
        <v>0.13498088374151301</v>
      </c>
      <c r="U13" s="17">
        <v>0.17750044078309399</v>
      </c>
      <c r="V13" s="17">
        <v>0.137141040241685</v>
      </c>
      <c r="W13" s="17">
        <v>0.15811203499447701</v>
      </c>
      <c r="X13" s="17">
        <v>0.14008915750200501</v>
      </c>
      <c r="Y13" s="17">
        <v>0.179934391437825</v>
      </c>
      <c r="Z13" s="17">
        <v>0.171007218861121</v>
      </c>
      <c r="AA13" s="17">
        <v>0.183361985550723</v>
      </c>
      <c r="AB13" s="17">
        <v>0.18925754423563301</v>
      </c>
      <c r="AC13" s="17">
        <v>0.21936928620259799</v>
      </c>
      <c r="AD13" s="17">
        <v>0.14431763419663199</v>
      </c>
      <c r="AE13" s="17"/>
      <c r="AF13" s="17">
        <v>0.59548553086554301</v>
      </c>
      <c r="AG13" s="17">
        <v>0.39403358467914101</v>
      </c>
      <c r="AH13" s="17">
        <v>0.299202212042738</v>
      </c>
      <c r="AI13" s="17">
        <v>0.25377141335139802</v>
      </c>
      <c r="AJ13" s="17">
        <v>0.19816748295641001</v>
      </c>
      <c r="AK13" s="17">
        <v>0.18725302950860301</v>
      </c>
      <c r="AL13" s="17">
        <v>0.12929236084794901</v>
      </c>
      <c r="AM13" s="17">
        <v>0.120984439813346</v>
      </c>
      <c r="AN13" s="17">
        <v>0.152805002532267</v>
      </c>
      <c r="AO13" s="17">
        <v>0.149265720812151</v>
      </c>
      <c r="AP13" s="17">
        <v>8.4384921595299894E-2</v>
      </c>
      <c r="AQ13" s="17">
        <v>5.89575511194095E-2</v>
      </c>
      <c r="AR13" s="17">
        <v>4.3642429287963601E-2</v>
      </c>
      <c r="AS13" s="17">
        <v>8.7182740729652305E-2</v>
      </c>
      <c r="AT13" s="17">
        <v>4.9865095505662399E-2</v>
      </c>
      <c r="AU13" s="17">
        <v>3.1945976354179E-2</v>
      </c>
      <c r="AV13" s="17"/>
      <c r="AW13" s="17">
        <v>0.15092452164928599</v>
      </c>
      <c r="AX13" s="17">
        <v>0.171265576508522</v>
      </c>
      <c r="AY13" s="17"/>
      <c r="AZ13" s="17">
        <v>0.165567209866958</v>
      </c>
      <c r="BA13" s="17">
        <v>0.157749127129892</v>
      </c>
      <c r="BB13" s="17"/>
      <c r="BC13" s="17">
        <v>0.19784785879506001</v>
      </c>
      <c r="BD13" s="17">
        <v>0.13505512874588099</v>
      </c>
      <c r="BE13" s="17"/>
      <c r="BF13" s="17">
        <v>0.170127889732652</v>
      </c>
      <c r="BG13" s="17">
        <v>0.158292911169058</v>
      </c>
      <c r="BH13" s="17"/>
      <c r="BI13" s="17">
        <v>0.11290744725920999</v>
      </c>
      <c r="BJ13" s="17">
        <v>0.114905101338586</v>
      </c>
      <c r="BK13" s="17">
        <v>0.13632671744250299</v>
      </c>
      <c r="BL13" s="17">
        <v>0.25546867384505201</v>
      </c>
      <c r="BM13" s="17">
        <v>0.201757974706155</v>
      </c>
      <c r="BN13" s="17"/>
      <c r="BO13" s="17">
        <v>0.104670776543833</v>
      </c>
      <c r="BP13" s="17">
        <v>0.116007588227481</v>
      </c>
      <c r="BQ13" s="17">
        <v>0.129666813148547</v>
      </c>
      <c r="BR13" s="17">
        <v>0.24689087266481399</v>
      </c>
      <c r="BS13" s="17">
        <v>0.16612946659417799</v>
      </c>
      <c r="BT13" s="17">
        <v>0.17225205847104499</v>
      </c>
      <c r="BU13" s="17"/>
      <c r="BV13" s="17">
        <v>9.5915160510947894E-2</v>
      </c>
      <c r="BW13" s="17">
        <v>0.15012630468615901</v>
      </c>
      <c r="BX13" s="17"/>
      <c r="BY13" s="17">
        <v>8.50487982644582E-2</v>
      </c>
      <c r="BZ13" s="17"/>
      <c r="CA13" s="17">
        <v>6.9747282552325304E-2</v>
      </c>
      <c r="CB13" s="17"/>
      <c r="CC13" s="17">
        <v>9.0576970252658096E-2</v>
      </c>
    </row>
    <row r="14" spans="2:81" x14ac:dyDescent="0.3">
      <c r="B14" s="18" t="s">
        <v>124</v>
      </c>
      <c r="C14" s="19">
        <v>1.24361050616369E-2</v>
      </c>
      <c r="D14" s="19">
        <v>1.0620610660720399E-2</v>
      </c>
      <c r="E14" s="19">
        <v>1.42578316720749E-2</v>
      </c>
      <c r="F14" s="19"/>
      <c r="G14" s="19">
        <v>2.5012569402092601E-2</v>
      </c>
      <c r="H14" s="19">
        <v>1.5647503961222699E-2</v>
      </c>
      <c r="I14" s="19">
        <v>1.51182374882968E-2</v>
      </c>
      <c r="J14" s="19">
        <v>1.05739298841846E-2</v>
      </c>
      <c r="K14" s="19">
        <v>6.1815289951887798E-3</v>
      </c>
      <c r="L14" s="19">
        <v>4.9568431354815E-3</v>
      </c>
      <c r="M14" s="19"/>
      <c r="N14" s="19">
        <v>6.7351685283506503E-3</v>
      </c>
      <c r="O14" s="19">
        <v>1.45288987224953E-2</v>
      </c>
      <c r="P14" s="19">
        <v>1.50831052304107E-2</v>
      </c>
      <c r="Q14" s="19">
        <v>1.41851641257507E-2</v>
      </c>
      <c r="R14" s="19"/>
      <c r="S14" s="19">
        <v>1.11815236793234E-2</v>
      </c>
      <c r="T14" s="19">
        <v>0</v>
      </c>
      <c r="U14" s="19">
        <v>1.9541166728955499E-2</v>
      </c>
      <c r="V14" s="19">
        <v>0</v>
      </c>
      <c r="W14" s="19">
        <v>1.40920137296844E-2</v>
      </c>
      <c r="X14" s="19">
        <v>3.8373540653235803E-2</v>
      </c>
      <c r="Y14" s="19">
        <v>1.10697058261867E-2</v>
      </c>
      <c r="Z14" s="19">
        <v>1.06856314394515E-2</v>
      </c>
      <c r="AA14" s="19">
        <v>1.3501664194710499E-2</v>
      </c>
      <c r="AB14" s="19">
        <v>1.2023769886982E-2</v>
      </c>
      <c r="AC14" s="19">
        <v>1.9676560729984499E-2</v>
      </c>
      <c r="AD14" s="19">
        <v>0</v>
      </c>
      <c r="AE14" s="19"/>
      <c r="AF14" s="19">
        <v>9.0347383092131098E-2</v>
      </c>
      <c r="AG14" s="19">
        <v>1.0264609087408E-2</v>
      </c>
      <c r="AH14" s="19">
        <v>1.53721492479665E-2</v>
      </c>
      <c r="AI14" s="19">
        <v>2.3651508022070201E-2</v>
      </c>
      <c r="AJ14" s="19">
        <v>4.7656813743911404E-3</v>
      </c>
      <c r="AK14" s="19">
        <v>4.0485865685701197E-3</v>
      </c>
      <c r="AL14" s="19">
        <v>1.3633101383175901E-2</v>
      </c>
      <c r="AM14" s="19">
        <v>1.51231491101146E-2</v>
      </c>
      <c r="AN14" s="19">
        <v>0</v>
      </c>
      <c r="AO14" s="19">
        <v>0</v>
      </c>
      <c r="AP14" s="19">
        <v>1.79441869256129E-2</v>
      </c>
      <c r="AQ14" s="19">
        <v>1.7826770534327099E-2</v>
      </c>
      <c r="AR14" s="19">
        <v>1.15428790036185E-2</v>
      </c>
      <c r="AS14" s="19">
        <v>2.0009626592882999E-2</v>
      </c>
      <c r="AT14" s="19">
        <v>1.8940897628204899E-2</v>
      </c>
      <c r="AU14" s="19">
        <v>2.0737567891663401E-2</v>
      </c>
      <c r="AV14" s="19"/>
      <c r="AW14" s="19">
        <v>8.22948667484741E-3</v>
      </c>
      <c r="AX14" s="19">
        <v>1.8641586099395601E-2</v>
      </c>
      <c r="AY14" s="19"/>
      <c r="AZ14" s="19">
        <v>7.71429560069659E-3</v>
      </c>
      <c r="BA14" s="19">
        <v>1.3487749634345399E-2</v>
      </c>
      <c r="BB14" s="19"/>
      <c r="BC14" s="19">
        <v>3.4934250192595298E-3</v>
      </c>
      <c r="BD14" s="19">
        <v>1.8807419536052399E-2</v>
      </c>
      <c r="BE14" s="19"/>
      <c r="BF14" s="19">
        <v>7.1239108585356998E-3</v>
      </c>
      <c r="BG14" s="19">
        <v>1.2862980693276301E-2</v>
      </c>
      <c r="BH14" s="19"/>
      <c r="BI14" s="19">
        <v>8.1175341802352703E-3</v>
      </c>
      <c r="BJ14" s="19">
        <v>1.7039085528922301E-2</v>
      </c>
      <c r="BK14" s="19">
        <v>2.2428666366476599E-2</v>
      </c>
      <c r="BL14" s="19">
        <v>7.65721671550327E-3</v>
      </c>
      <c r="BM14" s="19">
        <v>1.0122099755513E-2</v>
      </c>
      <c r="BN14" s="19"/>
      <c r="BO14" s="19">
        <v>1.6978855591185602E-2</v>
      </c>
      <c r="BP14" s="19">
        <v>4.8903192687329297E-3</v>
      </c>
      <c r="BQ14" s="19">
        <v>1.9739243454247501E-2</v>
      </c>
      <c r="BR14" s="19">
        <v>7.3830830526497001E-3</v>
      </c>
      <c r="BS14" s="19">
        <v>7.9128803989559904E-3</v>
      </c>
      <c r="BT14" s="19">
        <v>2.2177772959355399E-2</v>
      </c>
      <c r="BU14" s="19"/>
      <c r="BV14" s="19">
        <v>1.95381847317713E-2</v>
      </c>
      <c r="BW14" s="19">
        <v>1.2403932528277199E-2</v>
      </c>
      <c r="BX14" s="19"/>
      <c r="BY14" s="19">
        <v>1.43451203361295E-2</v>
      </c>
      <c r="BZ14" s="19"/>
      <c r="CA14" s="19">
        <v>2.2766501085759901E-2</v>
      </c>
      <c r="CB14" s="19"/>
      <c r="CC14" s="19">
        <v>2.0916879737184001E-2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F22"/>
  <sheetViews>
    <sheetView showGridLines="0" workbookViewId="0">
      <pane xSplit="2" topLeftCell="C1" activePane="topRight" state="frozen"/>
      <selection pane="topRight" activeCell="B15" sqref="B15"/>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195</v>
      </c>
      <c r="E2" s="26"/>
      <c r="F2" s="26"/>
    </row>
    <row r="6" spans="2:6" ht="49.95" customHeight="1" x14ac:dyDescent="0.3">
      <c r="B6" s="20" t="s">
        <v>15</v>
      </c>
      <c r="C6" s="20" t="s">
        <v>184</v>
      </c>
      <c r="D6" s="20" t="s">
        <v>185</v>
      </c>
      <c r="E6" s="20" t="s">
        <v>186</v>
      </c>
    </row>
    <row r="7" spans="2:6" x14ac:dyDescent="0.3">
      <c r="B7" s="18" t="s">
        <v>187</v>
      </c>
      <c r="C7" s="17">
        <v>0.31513145708534301</v>
      </c>
      <c r="D7" s="17">
        <v>0.185168581627184</v>
      </c>
      <c r="E7" s="17">
        <v>0.16962174404684599</v>
      </c>
    </row>
    <row r="8" spans="2:6" x14ac:dyDescent="0.3">
      <c r="B8" s="18" t="s">
        <v>188</v>
      </c>
      <c r="C8" s="17">
        <v>0.39134772984068</v>
      </c>
      <c r="D8" s="17">
        <v>0.33952480929831702</v>
      </c>
      <c r="E8" s="17">
        <v>0.26643927087237701</v>
      </c>
    </row>
    <row r="9" spans="2:6" x14ac:dyDescent="0.3">
      <c r="B9" s="18" t="s">
        <v>189</v>
      </c>
      <c r="C9" s="17">
        <v>0.168170336920477</v>
      </c>
      <c r="D9" s="17">
        <v>0.230688482256763</v>
      </c>
      <c r="E9" s="17">
        <v>0.22847797007571799</v>
      </c>
    </row>
    <row r="10" spans="2:6" x14ac:dyDescent="0.3">
      <c r="B10" s="18" t="s">
        <v>190</v>
      </c>
      <c r="C10" s="17">
        <v>6.5621835879247595E-2</v>
      </c>
      <c r="D10" s="17">
        <v>0.11713385127186</v>
      </c>
      <c r="E10" s="17">
        <v>0.14018951024849499</v>
      </c>
    </row>
    <row r="11" spans="2:6" x14ac:dyDescent="0.3">
      <c r="B11" s="18" t="s">
        <v>191</v>
      </c>
      <c r="C11" s="17">
        <v>3.7707283504577797E-2</v>
      </c>
      <c r="D11" s="17">
        <v>6.4920695439921794E-2</v>
      </c>
      <c r="E11" s="17">
        <v>0.134379270531259</v>
      </c>
    </row>
    <row r="12" spans="2:6" x14ac:dyDescent="0.3">
      <c r="B12" s="18" t="s">
        <v>124</v>
      </c>
      <c r="C12" s="17">
        <v>2.2021356769674798E-2</v>
      </c>
      <c r="D12" s="17">
        <v>6.2563580105953101E-2</v>
      </c>
      <c r="E12" s="17">
        <v>6.08922342253038E-2</v>
      </c>
    </row>
    <row r="13" spans="2:6" x14ac:dyDescent="0.3">
      <c r="B13" s="23" t="s">
        <v>192</v>
      </c>
      <c r="C13" s="21">
        <v>0.70647918692602296</v>
      </c>
      <c r="D13" s="21">
        <v>0.52469339092550105</v>
      </c>
      <c r="E13" s="21">
        <v>0.436061014919224</v>
      </c>
    </row>
    <row r="14" spans="2:6" x14ac:dyDescent="0.3">
      <c r="B14" s="23" t="s">
        <v>193</v>
      </c>
      <c r="C14" s="21">
        <v>0.103329119383825</v>
      </c>
      <c r="D14" s="21">
        <v>0.18205454671178201</v>
      </c>
      <c r="E14" s="21">
        <v>0.274568780779754</v>
      </c>
    </row>
    <row r="15" spans="2:6" x14ac:dyDescent="0.3">
      <c r="B15" s="23" t="s">
        <v>194</v>
      </c>
      <c r="C15" s="22">
        <v>0.60315006754219802</v>
      </c>
      <c r="D15" s="22">
        <v>0.34263884421371898</v>
      </c>
      <c r="E15" s="22">
        <v>0.16149223413947</v>
      </c>
    </row>
    <row r="16" spans="2:6" x14ac:dyDescent="0.3">
      <c r="B16" s="16"/>
      <c r="C16" s="16"/>
      <c r="D16" s="16"/>
      <c r="E16" s="16"/>
    </row>
    <row r="17" spans="2:2" x14ac:dyDescent="0.3">
      <c r="B17" t="s">
        <v>95</v>
      </c>
    </row>
    <row r="18" spans="2:2" x14ac:dyDescent="0.3">
      <c r="B18" t="s">
        <v>96</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C22"/>
  <sheetViews>
    <sheetView showGridLines="0" topLeftCell="A4"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187</v>
      </c>
      <c r="C9" s="17">
        <v>0.31513145708534301</v>
      </c>
      <c r="D9" s="17">
        <v>0.33244934414604999</v>
      </c>
      <c r="E9" s="17">
        <v>0.29552074780783399</v>
      </c>
      <c r="F9" s="17"/>
      <c r="G9" s="17">
        <v>0.41104155755810201</v>
      </c>
      <c r="H9" s="17">
        <v>0.39795590293190503</v>
      </c>
      <c r="I9" s="17">
        <v>0.35246142628323701</v>
      </c>
      <c r="J9" s="17">
        <v>0.31767302761858501</v>
      </c>
      <c r="K9" s="17">
        <v>0.24285018531588901</v>
      </c>
      <c r="L9" s="17">
        <v>0.19992818717469299</v>
      </c>
      <c r="M9" s="17"/>
      <c r="N9" s="17">
        <v>0.32968424895993398</v>
      </c>
      <c r="O9" s="17">
        <v>0.30438693439581799</v>
      </c>
      <c r="P9" s="17">
        <v>0.28891330578680502</v>
      </c>
      <c r="Q9" s="17">
        <v>0.33235646299382199</v>
      </c>
      <c r="R9" s="17"/>
      <c r="S9" s="17">
        <v>0.39299732776368301</v>
      </c>
      <c r="T9" s="17">
        <v>0.2769648223317</v>
      </c>
      <c r="U9" s="17">
        <v>0.28449265822443298</v>
      </c>
      <c r="V9" s="17">
        <v>0.318571080737726</v>
      </c>
      <c r="W9" s="17">
        <v>0.30525067590528898</v>
      </c>
      <c r="X9" s="17">
        <v>0.33406424344584101</v>
      </c>
      <c r="Y9" s="17">
        <v>0.27207316589588798</v>
      </c>
      <c r="Z9" s="17">
        <v>0.273815215023056</v>
      </c>
      <c r="AA9" s="17">
        <v>0.31347390633642902</v>
      </c>
      <c r="AB9" s="17">
        <v>0.38416782643247499</v>
      </c>
      <c r="AC9" s="17">
        <v>0.23491324208369299</v>
      </c>
      <c r="AD9" s="17">
        <v>0.25646321223935897</v>
      </c>
      <c r="AE9" s="17"/>
      <c r="AF9" s="17">
        <v>0.40157117420904498</v>
      </c>
      <c r="AG9" s="17">
        <v>0.39056884434977102</v>
      </c>
      <c r="AH9" s="17">
        <v>0.37811307289544999</v>
      </c>
      <c r="AI9" s="17">
        <v>0.26481928146275702</v>
      </c>
      <c r="AJ9" s="17">
        <v>0.33638830671817899</v>
      </c>
      <c r="AK9" s="17">
        <v>0.26236258848771299</v>
      </c>
      <c r="AL9" s="17">
        <v>0.30340807357779698</v>
      </c>
      <c r="AM9" s="17">
        <v>0.29810524793487497</v>
      </c>
      <c r="AN9" s="17">
        <v>0.22703704403379499</v>
      </c>
      <c r="AO9" s="17">
        <v>0.33726028298467797</v>
      </c>
      <c r="AP9" s="17">
        <v>0.28546809814757401</v>
      </c>
      <c r="AQ9" s="17">
        <v>0.33628862826520201</v>
      </c>
      <c r="AR9" s="17">
        <v>0.33176950492049201</v>
      </c>
      <c r="AS9" s="17">
        <v>0.35072653238532098</v>
      </c>
      <c r="AT9" s="17">
        <v>0.40747618233938898</v>
      </c>
      <c r="AU9" s="17">
        <v>0.43055867635744</v>
      </c>
      <c r="AV9" s="17"/>
      <c r="AW9" s="17">
        <v>0.31632154673471102</v>
      </c>
      <c r="AX9" s="17">
        <v>0.31177177368755599</v>
      </c>
      <c r="AY9" s="17"/>
      <c r="AZ9" s="17">
        <v>0.33225422045488201</v>
      </c>
      <c r="BA9" s="17">
        <v>0.31131786373383102</v>
      </c>
      <c r="BB9" s="17"/>
      <c r="BC9" s="17">
        <v>0.38079962924622801</v>
      </c>
      <c r="BD9" s="17">
        <v>0.26886739409335397</v>
      </c>
      <c r="BE9" s="17"/>
      <c r="BF9" s="17">
        <v>0.32571375017203402</v>
      </c>
      <c r="BG9" s="17">
        <v>0.31428108850451503</v>
      </c>
      <c r="BH9" s="17"/>
      <c r="BI9" s="17">
        <v>0.21004403071581801</v>
      </c>
      <c r="BJ9" s="17">
        <v>0.39018914855481401</v>
      </c>
      <c r="BK9" s="17">
        <v>0.32214872743969503</v>
      </c>
      <c r="BL9" s="17">
        <v>0.242628095907472</v>
      </c>
      <c r="BM9" s="17">
        <v>0.33844753214907303</v>
      </c>
      <c r="BN9" s="17"/>
      <c r="BO9" s="17">
        <v>0.39909593266521198</v>
      </c>
      <c r="BP9" s="17">
        <v>0.25327965042765499</v>
      </c>
      <c r="BQ9" s="17">
        <v>0.329744158758013</v>
      </c>
      <c r="BR9" s="17">
        <v>0.28991062259559902</v>
      </c>
      <c r="BS9" s="17">
        <v>0.34232505590658002</v>
      </c>
      <c r="BT9" s="17">
        <v>0.21874743071529201</v>
      </c>
      <c r="BU9" s="17"/>
      <c r="BV9" s="17">
        <v>0.39772019098154798</v>
      </c>
      <c r="BW9" s="17">
        <v>0.376221102043308</v>
      </c>
      <c r="BX9" s="17"/>
      <c r="BY9" s="17">
        <v>0.41889648145946401</v>
      </c>
      <c r="BZ9" s="17"/>
      <c r="CA9" s="17">
        <v>0.40689840176285103</v>
      </c>
      <c r="CB9" s="17"/>
      <c r="CC9" s="17">
        <v>0.38039903479523901</v>
      </c>
    </row>
    <row r="10" spans="2:81" x14ac:dyDescent="0.3">
      <c r="B10" s="18" t="s">
        <v>188</v>
      </c>
      <c r="C10" s="17">
        <v>0.39134772984068</v>
      </c>
      <c r="D10" s="17">
        <v>0.373978322203602</v>
      </c>
      <c r="E10" s="17">
        <v>0.40985103743093598</v>
      </c>
      <c r="F10" s="17"/>
      <c r="G10" s="17">
        <v>0.36402758551040798</v>
      </c>
      <c r="H10" s="17">
        <v>0.38454288577430701</v>
      </c>
      <c r="I10" s="17">
        <v>0.37902917888821103</v>
      </c>
      <c r="J10" s="17">
        <v>0.38807168200250902</v>
      </c>
      <c r="K10" s="17">
        <v>0.40339037391371402</v>
      </c>
      <c r="L10" s="17">
        <v>0.41968076319687497</v>
      </c>
      <c r="M10" s="17"/>
      <c r="N10" s="17">
        <v>0.38776245823849498</v>
      </c>
      <c r="O10" s="17">
        <v>0.41209502645772</v>
      </c>
      <c r="P10" s="17">
        <v>0.41333413875999098</v>
      </c>
      <c r="Q10" s="17">
        <v>0.35741494643608002</v>
      </c>
      <c r="R10" s="17"/>
      <c r="S10" s="17">
        <v>0.38437739924873998</v>
      </c>
      <c r="T10" s="17">
        <v>0.39478493830754702</v>
      </c>
      <c r="U10" s="17">
        <v>0.38706557144487203</v>
      </c>
      <c r="V10" s="17">
        <v>0.34446116926293802</v>
      </c>
      <c r="W10" s="17">
        <v>0.407383379067774</v>
      </c>
      <c r="X10" s="17">
        <v>0.32428735393224301</v>
      </c>
      <c r="Y10" s="17">
        <v>0.41288093574644003</v>
      </c>
      <c r="Z10" s="17">
        <v>0.50151477613251105</v>
      </c>
      <c r="AA10" s="17">
        <v>0.44461250053783202</v>
      </c>
      <c r="AB10" s="17">
        <v>0.34180383406677001</v>
      </c>
      <c r="AC10" s="17">
        <v>0.41962899031823703</v>
      </c>
      <c r="AD10" s="17">
        <v>0.42830896344346298</v>
      </c>
      <c r="AE10" s="17"/>
      <c r="AF10" s="17">
        <v>0.37907165829297501</v>
      </c>
      <c r="AG10" s="17">
        <v>0.30506625236641099</v>
      </c>
      <c r="AH10" s="17">
        <v>0.36468993583585702</v>
      </c>
      <c r="AI10" s="17">
        <v>0.44036746211337702</v>
      </c>
      <c r="AJ10" s="17">
        <v>0.40359459682371301</v>
      </c>
      <c r="AK10" s="17">
        <v>0.41847948019722803</v>
      </c>
      <c r="AL10" s="17">
        <v>0.44298605152460502</v>
      </c>
      <c r="AM10" s="17">
        <v>0.40883603837853</v>
      </c>
      <c r="AN10" s="17">
        <v>0.41445516595017301</v>
      </c>
      <c r="AO10" s="17">
        <v>0.36553593699627801</v>
      </c>
      <c r="AP10" s="17">
        <v>0.39457370999444102</v>
      </c>
      <c r="AQ10" s="17">
        <v>0.37045340530710802</v>
      </c>
      <c r="AR10" s="17">
        <v>0.46126758557346198</v>
      </c>
      <c r="AS10" s="17">
        <v>0.27405209624432603</v>
      </c>
      <c r="AT10" s="17">
        <v>0.25939317396498301</v>
      </c>
      <c r="AU10" s="17">
        <v>0.36250710577114897</v>
      </c>
      <c r="AV10" s="17"/>
      <c r="AW10" s="17">
        <v>0.41168014672146003</v>
      </c>
      <c r="AX10" s="17">
        <v>0.36234251222866198</v>
      </c>
      <c r="AY10" s="17"/>
      <c r="AZ10" s="17">
        <v>0.41837873561012401</v>
      </c>
      <c r="BA10" s="17">
        <v>0.38532736609084201</v>
      </c>
      <c r="BB10" s="17"/>
      <c r="BC10" s="17">
        <v>0.38847677155538002</v>
      </c>
      <c r="BD10" s="17">
        <v>0.39370555154748099</v>
      </c>
      <c r="BE10" s="17"/>
      <c r="BF10" s="17">
        <v>0.43377890606573499</v>
      </c>
      <c r="BG10" s="17">
        <v>0.387938058721785</v>
      </c>
      <c r="BH10" s="17"/>
      <c r="BI10" s="17">
        <v>0.37027671128745099</v>
      </c>
      <c r="BJ10" s="17">
        <v>0.45084142417977302</v>
      </c>
      <c r="BK10" s="17">
        <v>0.42466971595535702</v>
      </c>
      <c r="BL10" s="17">
        <v>0.32467138411389801</v>
      </c>
      <c r="BM10" s="17">
        <v>0.349624637319915</v>
      </c>
      <c r="BN10" s="17"/>
      <c r="BO10" s="17">
        <v>0.44174211046045597</v>
      </c>
      <c r="BP10" s="17">
        <v>0.38246494087760502</v>
      </c>
      <c r="BQ10" s="17">
        <v>0.41571782586832801</v>
      </c>
      <c r="BR10" s="17">
        <v>0.306900721486565</v>
      </c>
      <c r="BS10" s="17">
        <v>0.399902243192236</v>
      </c>
      <c r="BT10" s="17">
        <v>0.45906250734630499</v>
      </c>
      <c r="BU10" s="17"/>
      <c r="BV10" s="17">
        <v>0.44690814105947502</v>
      </c>
      <c r="BW10" s="17">
        <v>0.45813660039232801</v>
      </c>
      <c r="BX10" s="17"/>
      <c r="BY10" s="17">
        <v>0.385561559008196</v>
      </c>
      <c r="BZ10" s="17"/>
      <c r="CA10" s="17">
        <v>0.47000809004976701</v>
      </c>
      <c r="CB10" s="17"/>
      <c r="CC10" s="17">
        <v>0.48504233884433101</v>
      </c>
    </row>
    <row r="11" spans="2:81" x14ac:dyDescent="0.3">
      <c r="B11" s="18" t="s">
        <v>189</v>
      </c>
      <c r="C11" s="17">
        <v>0.168170336920477</v>
      </c>
      <c r="D11" s="17">
        <v>0.17832230442892999</v>
      </c>
      <c r="E11" s="17">
        <v>0.158921102029905</v>
      </c>
      <c r="F11" s="17"/>
      <c r="G11" s="17">
        <v>0.16059792326212599</v>
      </c>
      <c r="H11" s="17">
        <v>0.13554826417940999</v>
      </c>
      <c r="I11" s="17">
        <v>0.15908206987707399</v>
      </c>
      <c r="J11" s="17">
        <v>0.17270640545504801</v>
      </c>
      <c r="K11" s="17">
        <v>0.16942787537502799</v>
      </c>
      <c r="L11" s="17">
        <v>0.202576957278777</v>
      </c>
      <c r="M11" s="17"/>
      <c r="N11" s="17">
        <v>0.15340557033376401</v>
      </c>
      <c r="O11" s="17">
        <v>0.17621690282714</v>
      </c>
      <c r="P11" s="17">
        <v>0.16655532408328499</v>
      </c>
      <c r="Q11" s="17">
        <v>0.17851041666574799</v>
      </c>
      <c r="R11" s="17"/>
      <c r="S11" s="17">
        <v>0.13526714051424901</v>
      </c>
      <c r="T11" s="17">
        <v>0.165807339027888</v>
      </c>
      <c r="U11" s="17">
        <v>0.16032495488203599</v>
      </c>
      <c r="V11" s="17">
        <v>0.174982562339903</v>
      </c>
      <c r="W11" s="17">
        <v>0.182370643944651</v>
      </c>
      <c r="X11" s="17">
        <v>0.19417673770051999</v>
      </c>
      <c r="Y11" s="17">
        <v>0.19073539449943699</v>
      </c>
      <c r="Z11" s="17">
        <v>0.14150526462280499</v>
      </c>
      <c r="AA11" s="17">
        <v>0.13621554145661699</v>
      </c>
      <c r="AB11" s="17">
        <v>0.17692047988861301</v>
      </c>
      <c r="AC11" s="17">
        <v>0.21954223843279499</v>
      </c>
      <c r="AD11" s="17">
        <v>0.20213720121985801</v>
      </c>
      <c r="AE11" s="17"/>
      <c r="AF11" s="17">
        <v>0</v>
      </c>
      <c r="AG11" s="17">
        <v>0.22781330889714699</v>
      </c>
      <c r="AH11" s="17">
        <v>0.14808360030096501</v>
      </c>
      <c r="AI11" s="17">
        <v>0.148848820986794</v>
      </c>
      <c r="AJ11" s="17">
        <v>0.160794232038418</v>
      </c>
      <c r="AK11" s="17">
        <v>0.18231134037402</v>
      </c>
      <c r="AL11" s="17">
        <v>0.15087248114302301</v>
      </c>
      <c r="AM11" s="17">
        <v>0.15426445861283</v>
      </c>
      <c r="AN11" s="17">
        <v>0.19579126390398099</v>
      </c>
      <c r="AO11" s="17">
        <v>0.17718671662827801</v>
      </c>
      <c r="AP11" s="17">
        <v>0.18052331829034499</v>
      </c>
      <c r="AQ11" s="17">
        <v>0.187419943557361</v>
      </c>
      <c r="AR11" s="17">
        <v>9.3115589653624806E-2</v>
      </c>
      <c r="AS11" s="17">
        <v>0.27656138417596099</v>
      </c>
      <c r="AT11" s="17">
        <v>0.20401613014866599</v>
      </c>
      <c r="AU11" s="17">
        <v>9.7140578564902394E-2</v>
      </c>
      <c r="AV11" s="17"/>
      <c r="AW11" s="17">
        <v>0.155065397874</v>
      </c>
      <c r="AX11" s="17">
        <v>0.18844323470218599</v>
      </c>
      <c r="AY11" s="17"/>
      <c r="AZ11" s="17">
        <v>0.12592292493292401</v>
      </c>
      <c r="BA11" s="17">
        <v>0.17757970887739699</v>
      </c>
      <c r="BB11" s="17"/>
      <c r="BC11" s="17">
        <v>0.12548632598113399</v>
      </c>
      <c r="BD11" s="17">
        <v>0.197522634713475</v>
      </c>
      <c r="BE11" s="17"/>
      <c r="BF11" s="17">
        <v>0.146015485166961</v>
      </c>
      <c r="BG11" s="17">
        <v>0.169950649532286</v>
      </c>
      <c r="BH11" s="17"/>
      <c r="BI11" s="17">
        <v>0.23093405350548701</v>
      </c>
      <c r="BJ11" s="17">
        <v>0.10692974783483</v>
      </c>
      <c r="BK11" s="17">
        <v>0.13521611630173899</v>
      </c>
      <c r="BL11" s="17">
        <v>0.22795396744385299</v>
      </c>
      <c r="BM11" s="17">
        <v>0.19197340119227599</v>
      </c>
      <c r="BN11" s="17"/>
      <c r="BO11" s="17">
        <v>0.102145917324167</v>
      </c>
      <c r="BP11" s="17">
        <v>0.214057709539342</v>
      </c>
      <c r="BQ11" s="17">
        <v>0.15211131903057301</v>
      </c>
      <c r="BR11" s="17">
        <v>0.20725955910753099</v>
      </c>
      <c r="BS11" s="17">
        <v>0.16402116532100799</v>
      </c>
      <c r="BT11" s="17">
        <v>0.18848958017506701</v>
      </c>
      <c r="BU11" s="17"/>
      <c r="BV11" s="17">
        <v>9.7712113485350499E-2</v>
      </c>
      <c r="BW11" s="17">
        <v>0.12402596613026</v>
      </c>
      <c r="BX11" s="17"/>
      <c r="BY11" s="17">
        <v>0.16685928035074399</v>
      </c>
      <c r="BZ11" s="17"/>
      <c r="CA11" s="17">
        <v>9.1508401125448502E-2</v>
      </c>
      <c r="CB11" s="17"/>
      <c r="CC11" s="17">
        <v>9.2925565297259899E-2</v>
      </c>
    </row>
    <row r="12" spans="2:81" x14ac:dyDescent="0.3">
      <c r="B12" s="18" t="s">
        <v>190</v>
      </c>
      <c r="C12" s="17">
        <v>6.5621835879247595E-2</v>
      </c>
      <c r="D12" s="17">
        <v>6.4709440360704695E-2</v>
      </c>
      <c r="E12" s="17">
        <v>6.6771538752350298E-2</v>
      </c>
      <c r="F12" s="17"/>
      <c r="G12" s="17">
        <v>3.6278133030588799E-2</v>
      </c>
      <c r="H12" s="17">
        <v>3.5208766283378497E-2</v>
      </c>
      <c r="I12" s="17">
        <v>4.9336731556045399E-2</v>
      </c>
      <c r="J12" s="17">
        <v>6.3391247072377199E-2</v>
      </c>
      <c r="K12" s="17">
        <v>8.0165675437124106E-2</v>
      </c>
      <c r="L12" s="17">
        <v>0.115178853600732</v>
      </c>
      <c r="M12" s="17"/>
      <c r="N12" s="17">
        <v>8.0551892131487696E-2</v>
      </c>
      <c r="O12" s="17">
        <v>6.7392751711167695E-2</v>
      </c>
      <c r="P12" s="17">
        <v>5.7426687316429699E-2</v>
      </c>
      <c r="Q12" s="17">
        <v>5.5395768206430399E-2</v>
      </c>
      <c r="R12" s="17"/>
      <c r="S12" s="17">
        <v>5.4101648426567499E-2</v>
      </c>
      <c r="T12" s="17">
        <v>9.3383518955755404E-2</v>
      </c>
      <c r="U12" s="17">
        <v>7.0072632200476603E-2</v>
      </c>
      <c r="V12" s="17">
        <v>7.65558400219742E-2</v>
      </c>
      <c r="W12" s="17">
        <v>5.1173327891383201E-2</v>
      </c>
      <c r="X12" s="17">
        <v>8.2780725581116099E-2</v>
      </c>
      <c r="Y12" s="17">
        <v>6.6481801883777003E-2</v>
      </c>
      <c r="Z12" s="17">
        <v>3.9179071052833199E-2</v>
      </c>
      <c r="AA12" s="17">
        <v>4.0751707392421198E-2</v>
      </c>
      <c r="AB12" s="17">
        <v>5.5503776204563801E-2</v>
      </c>
      <c r="AC12" s="17">
        <v>9.81989028309838E-2</v>
      </c>
      <c r="AD12" s="17">
        <v>3.6613129922104401E-2</v>
      </c>
      <c r="AE12" s="17"/>
      <c r="AF12" s="17">
        <v>0</v>
      </c>
      <c r="AG12" s="17">
        <v>1.1877527242372E-2</v>
      </c>
      <c r="AH12" s="17">
        <v>4.0530116988320999E-2</v>
      </c>
      <c r="AI12" s="17">
        <v>7.1540246439677393E-2</v>
      </c>
      <c r="AJ12" s="17">
        <v>5.1125529611161E-2</v>
      </c>
      <c r="AK12" s="17">
        <v>6.8719980074834805E-2</v>
      </c>
      <c r="AL12" s="17">
        <v>5.5807069142277697E-2</v>
      </c>
      <c r="AM12" s="17">
        <v>7.2281093800180996E-2</v>
      </c>
      <c r="AN12" s="17">
        <v>0.103875373487195</v>
      </c>
      <c r="AO12" s="17">
        <v>7.4597424602232801E-2</v>
      </c>
      <c r="AP12" s="17">
        <v>6.7024100989647797E-2</v>
      </c>
      <c r="AQ12" s="17">
        <v>8.7234654837078304E-2</v>
      </c>
      <c r="AR12" s="17">
        <v>5.0914425710597802E-2</v>
      </c>
      <c r="AS12" s="17">
        <v>1.7377115124151198E-2</v>
      </c>
      <c r="AT12" s="17">
        <v>9.9917227135896403E-2</v>
      </c>
      <c r="AU12" s="17">
        <v>6.2752432306285799E-2</v>
      </c>
      <c r="AV12" s="17"/>
      <c r="AW12" s="17">
        <v>6.2956476982595697E-2</v>
      </c>
      <c r="AX12" s="17">
        <v>6.9973451013455604E-2</v>
      </c>
      <c r="AY12" s="17"/>
      <c r="AZ12" s="17">
        <v>4.4250555256394299E-2</v>
      </c>
      <c r="BA12" s="17">
        <v>7.03816618452828E-2</v>
      </c>
      <c r="BB12" s="17"/>
      <c r="BC12" s="17">
        <v>4.5143304690309E-2</v>
      </c>
      <c r="BD12" s="17">
        <v>7.9281043141058105E-2</v>
      </c>
      <c r="BE12" s="17"/>
      <c r="BF12" s="17">
        <v>3.333356855874E-2</v>
      </c>
      <c r="BG12" s="17">
        <v>6.8216446313281998E-2</v>
      </c>
      <c r="BH12" s="17"/>
      <c r="BI12" s="17">
        <v>0.110450887082487</v>
      </c>
      <c r="BJ12" s="17">
        <v>3.3291962625293901E-2</v>
      </c>
      <c r="BK12" s="17">
        <v>6.5924780741883807E-2</v>
      </c>
      <c r="BL12" s="17">
        <v>9.2484798151196895E-2</v>
      </c>
      <c r="BM12" s="17">
        <v>6.5064595832367803E-2</v>
      </c>
      <c r="BN12" s="17"/>
      <c r="BO12" s="17">
        <v>4.26733798146317E-2</v>
      </c>
      <c r="BP12" s="17">
        <v>9.0021336754479306E-2</v>
      </c>
      <c r="BQ12" s="17">
        <v>6.5463636735309194E-2</v>
      </c>
      <c r="BR12" s="17">
        <v>9.2018589119981301E-2</v>
      </c>
      <c r="BS12" s="17">
        <v>3.6021205173624803E-2</v>
      </c>
      <c r="BT12" s="17">
        <v>5.8790182357194999E-2</v>
      </c>
      <c r="BU12" s="17"/>
      <c r="BV12" s="17">
        <v>4.1154935893604798E-2</v>
      </c>
      <c r="BW12" s="17">
        <v>1.8708274191855501E-2</v>
      </c>
      <c r="BX12" s="17"/>
      <c r="BY12" s="17">
        <v>9.0852819421068497E-3</v>
      </c>
      <c r="BZ12" s="17"/>
      <c r="CA12" s="17">
        <v>1.86539619462446E-2</v>
      </c>
      <c r="CB12" s="17"/>
      <c r="CC12" s="17">
        <v>2.97018361979474E-2</v>
      </c>
    </row>
    <row r="13" spans="2:81" x14ac:dyDescent="0.3">
      <c r="B13" s="18" t="s">
        <v>191</v>
      </c>
      <c r="C13" s="17">
        <v>3.7707283504577797E-2</v>
      </c>
      <c r="D13" s="17">
        <v>4.0376926403447103E-2</v>
      </c>
      <c r="E13" s="17">
        <v>3.5249329417222502E-2</v>
      </c>
      <c r="F13" s="17"/>
      <c r="G13" s="17">
        <v>0</v>
      </c>
      <c r="H13" s="17">
        <v>2.2245472558121E-2</v>
      </c>
      <c r="I13" s="17">
        <v>3.6667199605794697E-2</v>
      </c>
      <c r="J13" s="17">
        <v>2.7800593677347499E-2</v>
      </c>
      <c r="K13" s="17">
        <v>8.6720177139257601E-2</v>
      </c>
      <c r="L13" s="17">
        <v>5.1477708234917499E-2</v>
      </c>
      <c r="M13" s="17"/>
      <c r="N13" s="17">
        <v>3.9667183797994603E-2</v>
      </c>
      <c r="O13" s="17">
        <v>1.8489620477843399E-2</v>
      </c>
      <c r="P13" s="17">
        <v>5.42388099225352E-2</v>
      </c>
      <c r="Q13" s="17">
        <v>3.7169080870766702E-2</v>
      </c>
      <c r="R13" s="17"/>
      <c r="S13" s="17">
        <v>1.5973399492387901E-2</v>
      </c>
      <c r="T13" s="17">
        <v>5.7809629968842098E-2</v>
      </c>
      <c r="U13" s="17">
        <v>7.0588455396144403E-2</v>
      </c>
      <c r="V13" s="17">
        <v>6.8022172287112895E-2</v>
      </c>
      <c r="W13" s="17">
        <v>1.22023567154737E-2</v>
      </c>
      <c r="X13" s="17">
        <v>3.5658161855117998E-2</v>
      </c>
      <c r="Y13" s="17">
        <v>3.4091325808596702E-2</v>
      </c>
      <c r="Z13" s="17">
        <v>2.26144102898918E-2</v>
      </c>
      <c r="AA13" s="17">
        <v>3.3649239788327602E-2</v>
      </c>
      <c r="AB13" s="17">
        <v>3.6511478830949302E-2</v>
      </c>
      <c r="AC13" s="17">
        <v>1.70767165172599E-2</v>
      </c>
      <c r="AD13" s="17">
        <v>2.0820458093453099E-2</v>
      </c>
      <c r="AE13" s="17"/>
      <c r="AF13" s="17">
        <v>0.21935716749798001</v>
      </c>
      <c r="AG13" s="17">
        <v>2.89511486567052E-2</v>
      </c>
      <c r="AH13" s="17">
        <v>2.9279650532646199E-2</v>
      </c>
      <c r="AI13" s="17">
        <v>4.5087653647575297E-2</v>
      </c>
      <c r="AJ13" s="17">
        <v>2.67497817719183E-2</v>
      </c>
      <c r="AK13" s="17">
        <v>4.16006396575564E-2</v>
      </c>
      <c r="AL13" s="17">
        <v>2.2355804615591501E-2</v>
      </c>
      <c r="AM13" s="17">
        <v>4.0471587561406099E-2</v>
      </c>
      <c r="AN13" s="17">
        <v>5.88411526248558E-2</v>
      </c>
      <c r="AO13" s="17">
        <v>2.7258118669708498E-2</v>
      </c>
      <c r="AP13" s="17">
        <v>5.1196660418881601E-2</v>
      </c>
      <c r="AQ13" s="17">
        <v>1.8603368033250502E-2</v>
      </c>
      <c r="AR13" s="17">
        <v>4.2300178551347198E-2</v>
      </c>
      <c r="AS13" s="17">
        <v>6.1273245477358101E-2</v>
      </c>
      <c r="AT13" s="17">
        <v>2.91972864110654E-2</v>
      </c>
      <c r="AU13" s="17">
        <v>3.6522293972259097E-2</v>
      </c>
      <c r="AV13" s="17"/>
      <c r="AW13" s="17">
        <v>3.44921343341556E-2</v>
      </c>
      <c r="AX13" s="17">
        <v>4.1599515354410199E-2</v>
      </c>
      <c r="AY13" s="17"/>
      <c r="AZ13" s="17">
        <v>4.3013191675859798E-2</v>
      </c>
      <c r="BA13" s="17">
        <v>3.65255480750191E-2</v>
      </c>
      <c r="BB13" s="17"/>
      <c r="BC13" s="17">
        <v>3.3925522326242998E-2</v>
      </c>
      <c r="BD13" s="17">
        <v>4.10238257843583E-2</v>
      </c>
      <c r="BE13" s="17"/>
      <c r="BF13" s="17">
        <v>2.8382265988717501E-2</v>
      </c>
      <c r="BG13" s="17">
        <v>3.8456620330367702E-2</v>
      </c>
      <c r="BH13" s="17"/>
      <c r="BI13" s="17">
        <v>6.36399229663554E-2</v>
      </c>
      <c r="BJ13" s="17">
        <v>1.11302864287556E-2</v>
      </c>
      <c r="BK13" s="17">
        <v>2.3015886135465399E-2</v>
      </c>
      <c r="BL13" s="17">
        <v>8.3229814913320502E-2</v>
      </c>
      <c r="BM13" s="17">
        <v>3.6020365451383603E-2</v>
      </c>
      <c r="BN13" s="17"/>
      <c r="BO13" s="17">
        <v>8.1551047935849302E-3</v>
      </c>
      <c r="BP13" s="17">
        <v>4.5824698181890701E-2</v>
      </c>
      <c r="BQ13" s="17">
        <v>2.17293823965405E-2</v>
      </c>
      <c r="BR13" s="17">
        <v>8.4041889509037099E-2</v>
      </c>
      <c r="BS13" s="17">
        <v>3.5753636308183102E-2</v>
      </c>
      <c r="BT13" s="17">
        <v>1.46737238586209E-2</v>
      </c>
      <c r="BU13" s="17"/>
      <c r="BV13" s="17">
        <v>9.3843747659137708E-3</v>
      </c>
      <c r="BW13" s="17">
        <v>1.43684802842285E-2</v>
      </c>
      <c r="BX13" s="17"/>
      <c r="BY13" s="17">
        <v>1.0732004153584E-2</v>
      </c>
      <c r="BZ13" s="17"/>
      <c r="CA13" s="17">
        <v>3.0736351272667201E-3</v>
      </c>
      <c r="CB13" s="17"/>
      <c r="CC13" s="17">
        <v>6.3867174567566604E-3</v>
      </c>
    </row>
    <row r="14" spans="2:81" x14ac:dyDescent="0.3">
      <c r="B14" s="18" t="s">
        <v>124</v>
      </c>
      <c r="C14" s="17">
        <v>2.2021356769674798E-2</v>
      </c>
      <c r="D14" s="17">
        <v>1.0163662457266E-2</v>
      </c>
      <c r="E14" s="17">
        <v>3.36862445617521E-2</v>
      </c>
      <c r="F14" s="17"/>
      <c r="G14" s="17">
        <v>2.8054800638775398E-2</v>
      </c>
      <c r="H14" s="17">
        <v>2.4498708272879099E-2</v>
      </c>
      <c r="I14" s="17">
        <v>2.34233937896383E-2</v>
      </c>
      <c r="J14" s="17">
        <v>3.03570441741331E-2</v>
      </c>
      <c r="K14" s="17">
        <v>1.7445712818986998E-2</v>
      </c>
      <c r="L14" s="17">
        <v>1.1157530514006499E-2</v>
      </c>
      <c r="M14" s="17"/>
      <c r="N14" s="17">
        <v>8.9286465383246905E-3</v>
      </c>
      <c r="O14" s="17">
        <v>2.1418764130311001E-2</v>
      </c>
      <c r="P14" s="17">
        <v>1.9531734130954801E-2</v>
      </c>
      <c r="Q14" s="17">
        <v>3.91533248271538E-2</v>
      </c>
      <c r="R14" s="17"/>
      <c r="S14" s="17">
        <v>1.7283084554373301E-2</v>
      </c>
      <c r="T14" s="17">
        <v>1.12497514082675E-2</v>
      </c>
      <c r="U14" s="17">
        <v>2.7455727852036899E-2</v>
      </c>
      <c r="V14" s="17">
        <v>1.7407175350345399E-2</v>
      </c>
      <c r="W14" s="17">
        <v>4.1619616475428903E-2</v>
      </c>
      <c r="X14" s="17">
        <v>2.9032777485161601E-2</v>
      </c>
      <c r="Y14" s="17">
        <v>2.37373761658616E-2</v>
      </c>
      <c r="Z14" s="17">
        <v>2.1371262878903102E-2</v>
      </c>
      <c r="AA14" s="17">
        <v>3.1297104488373001E-2</v>
      </c>
      <c r="AB14" s="17">
        <v>5.09260457662946E-3</v>
      </c>
      <c r="AC14" s="17">
        <v>1.06399098170319E-2</v>
      </c>
      <c r="AD14" s="17">
        <v>5.5657035081763E-2</v>
      </c>
      <c r="AE14" s="17"/>
      <c r="AF14" s="17">
        <v>0</v>
      </c>
      <c r="AG14" s="17">
        <v>3.5722918487593798E-2</v>
      </c>
      <c r="AH14" s="17">
        <v>3.9303623446759903E-2</v>
      </c>
      <c r="AI14" s="17">
        <v>2.9336535349819101E-2</v>
      </c>
      <c r="AJ14" s="17">
        <v>2.1347553036610501E-2</v>
      </c>
      <c r="AK14" s="17">
        <v>2.6525971208647098E-2</v>
      </c>
      <c r="AL14" s="17">
        <v>2.45705199967047E-2</v>
      </c>
      <c r="AM14" s="17">
        <v>2.6041573712177399E-2</v>
      </c>
      <c r="AN14" s="17">
        <v>0</v>
      </c>
      <c r="AO14" s="17">
        <v>1.8161520118824801E-2</v>
      </c>
      <c r="AP14" s="17">
        <v>2.1214112159111401E-2</v>
      </c>
      <c r="AQ14" s="17">
        <v>0</v>
      </c>
      <c r="AR14" s="17">
        <v>2.06327155904764E-2</v>
      </c>
      <c r="AS14" s="17">
        <v>2.0009626592882999E-2</v>
      </c>
      <c r="AT14" s="17">
        <v>0</v>
      </c>
      <c r="AU14" s="17">
        <v>1.05189130279647E-2</v>
      </c>
      <c r="AV14" s="17"/>
      <c r="AW14" s="17">
        <v>1.9484297353077999E-2</v>
      </c>
      <c r="AX14" s="17">
        <v>2.5869513013730999E-2</v>
      </c>
      <c r="AY14" s="17"/>
      <c r="AZ14" s="17">
        <v>3.61803720698161E-2</v>
      </c>
      <c r="BA14" s="17">
        <v>1.8867851377628499E-2</v>
      </c>
      <c r="BB14" s="17"/>
      <c r="BC14" s="17">
        <v>2.6168446200705901E-2</v>
      </c>
      <c r="BD14" s="17">
        <v>1.9599550720273501E-2</v>
      </c>
      <c r="BE14" s="17"/>
      <c r="BF14" s="17">
        <v>3.2776024047812602E-2</v>
      </c>
      <c r="BG14" s="17">
        <v>2.1157136597764199E-2</v>
      </c>
      <c r="BH14" s="17"/>
      <c r="BI14" s="17">
        <v>1.46543944424012E-2</v>
      </c>
      <c r="BJ14" s="17">
        <v>7.6174303765329599E-3</v>
      </c>
      <c r="BK14" s="17">
        <v>2.90247734258589E-2</v>
      </c>
      <c r="BL14" s="17">
        <v>2.9031939470259099E-2</v>
      </c>
      <c r="BM14" s="17">
        <v>1.8869468054984202E-2</v>
      </c>
      <c r="BN14" s="17"/>
      <c r="BO14" s="17">
        <v>6.1875549419488102E-3</v>
      </c>
      <c r="BP14" s="17">
        <v>1.4351664219028899E-2</v>
      </c>
      <c r="BQ14" s="17">
        <v>1.5233677211236399E-2</v>
      </c>
      <c r="BR14" s="17">
        <v>1.9868618181286699E-2</v>
      </c>
      <c r="BS14" s="17">
        <v>2.19766940983675E-2</v>
      </c>
      <c r="BT14" s="17">
        <v>6.0236575547519898E-2</v>
      </c>
      <c r="BU14" s="17"/>
      <c r="BV14" s="17">
        <v>7.1202438141084699E-3</v>
      </c>
      <c r="BW14" s="17">
        <v>8.5395769580192595E-3</v>
      </c>
      <c r="BX14" s="17"/>
      <c r="BY14" s="17">
        <v>8.8653930859057505E-3</v>
      </c>
      <c r="BZ14" s="17"/>
      <c r="CA14" s="17">
        <v>9.8575099884220096E-3</v>
      </c>
      <c r="CB14" s="17"/>
      <c r="CC14" s="17">
        <v>5.5445074084664097E-3</v>
      </c>
    </row>
    <row r="15" spans="2:81" x14ac:dyDescent="0.3">
      <c r="B15" s="18" t="s">
        <v>192</v>
      </c>
      <c r="C15" s="21">
        <v>0.70647918692602296</v>
      </c>
      <c r="D15" s="21">
        <v>0.70642766634965204</v>
      </c>
      <c r="E15" s="21">
        <v>0.70537178523876998</v>
      </c>
      <c r="F15" s="21"/>
      <c r="G15" s="21">
        <v>0.77506914306851005</v>
      </c>
      <c r="H15" s="21">
        <v>0.78249878870621203</v>
      </c>
      <c r="I15" s="21">
        <v>0.73149060517144804</v>
      </c>
      <c r="J15" s="21">
        <v>0.70574470962109404</v>
      </c>
      <c r="K15" s="21">
        <v>0.646240559229603</v>
      </c>
      <c r="L15" s="21">
        <v>0.61960895037156705</v>
      </c>
      <c r="M15" s="21"/>
      <c r="N15" s="21">
        <v>0.71744670719842896</v>
      </c>
      <c r="O15" s="21">
        <v>0.71648196085353799</v>
      </c>
      <c r="P15" s="21">
        <v>0.702247444546795</v>
      </c>
      <c r="Q15" s="21">
        <v>0.68977140942990101</v>
      </c>
      <c r="R15" s="21"/>
      <c r="S15" s="21">
        <v>0.77737472701242305</v>
      </c>
      <c r="T15" s="21">
        <v>0.67174976063924696</v>
      </c>
      <c r="U15" s="21">
        <v>0.67155822966930601</v>
      </c>
      <c r="V15" s="21">
        <v>0.66303225000066401</v>
      </c>
      <c r="W15" s="21">
        <v>0.71263405497306298</v>
      </c>
      <c r="X15" s="21">
        <v>0.65835159737808402</v>
      </c>
      <c r="Y15" s="21">
        <v>0.68495410164232795</v>
      </c>
      <c r="Z15" s="21">
        <v>0.775329991155567</v>
      </c>
      <c r="AA15" s="21">
        <v>0.75808640687426099</v>
      </c>
      <c r="AB15" s="21">
        <v>0.725971660499245</v>
      </c>
      <c r="AC15" s="21">
        <v>0.65454223240192999</v>
      </c>
      <c r="AD15" s="21">
        <v>0.684772175682821</v>
      </c>
      <c r="AE15" s="21"/>
      <c r="AF15" s="21">
        <v>0.78064283250202005</v>
      </c>
      <c r="AG15" s="21">
        <v>0.69563509671618196</v>
      </c>
      <c r="AH15" s="21">
        <v>0.742803008731307</v>
      </c>
      <c r="AI15" s="21">
        <v>0.70518674357613398</v>
      </c>
      <c r="AJ15" s="21">
        <v>0.739982903541893</v>
      </c>
      <c r="AK15" s="21">
        <v>0.68084206868494102</v>
      </c>
      <c r="AL15" s="21">
        <v>0.74639412510240299</v>
      </c>
      <c r="AM15" s="21">
        <v>0.70694128631340603</v>
      </c>
      <c r="AN15" s="21">
        <v>0.64149220998396805</v>
      </c>
      <c r="AO15" s="21">
        <v>0.70279621998095598</v>
      </c>
      <c r="AP15" s="21">
        <v>0.68004180814201498</v>
      </c>
      <c r="AQ15" s="21">
        <v>0.70674203357231002</v>
      </c>
      <c r="AR15" s="21">
        <v>0.79303709049395399</v>
      </c>
      <c r="AS15" s="21">
        <v>0.62477862862964695</v>
      </c>
      <c r="AT15" s="21">
        <v>0.66686935630437205</v>
      </c>
      <c r="AU15" s="21">
        <v>0.79306578212858803</v>
      </c>
      <c r="AV15" s="21"/>
      <c r="AW15" s="21">
        <v>0.72800169345617105</v>
      </c>
      <c r="AX15" s="21">
        <v>0.67411428591621703</v>
      </c>
      <c r="AY15" s="21"/>
      <c r="AZ15" s="21">
        <v>0.75063295606500602</v>
      </c>
      <c r="BA15" s="21">
        <v>0.69664522982467303</v>
      </c>
      <c r="BB15" s="21"/>
      <c r="BC15" s="21">
        <v>0.76927640080160797</v>
      </c>
      <c r="BD15" s="21">
        <v>0.66257294564083502</v>
      </c>
      <c r="BE15" s="21"/>
      <c r="BF15" s="21">
        <v>0.75949265623776896</v>
      </c>
      <c r="BG15" s="21">
        <v>0.70221914722630097</v>
      </c>
      <c r="BH15" s="21"/>
      <c r="BI15" s="21">
        <v>0.580320742003269</v>
      </c>
      <c r="BJ15" s="21">
        <v>0.84103057273458703</v>
      </c>
      <c r="BK15" s="21">
        <v>0.74681844339505299</v>
      </c>
      <c r="BL15" s="21">
        <v>0.56729948002136998</v>
      </c>
      <c r="BM15" s="21">
        <v>0.68807216946898797</v>
      </c>
      <c r="BN15" s="21"/>
      <c r="BO15" s="21">
        <v>0.84083804312566701</v>
      </c>
      <c r="BP15" s="21">
        <v>0.63574459130525995</v>
      </c>
      <c r="BQ15" s="21">
        <v>0.74546198462634095</v>
      </c>
      <c r="BR15" s="21">
        <v>0.59681134408216296</v>
      </c>
      <c r="BS15" s="21">
        <v>0.74222729909881602</v>
      </c>
      <c r="BT15" s="21">
        <v>0.67780993806159695</v>
      </c>
      <c r="BU15" s="21"/>
      <c r="BV15" s="21">
        <v>0.84462833204102306</v>
      </c>
      <c r="BW15" s="21">
        <v>0.83435770243563601</v>
      </c>
      <c r="BX15" s="21"/>
      <c r="BY15" s="21">
        <v>0.80445804046766001</v>
      </c>
      <c r="BZ15" s="21"/>
      <c r="CA15" s="21">
        <v>0.87690649181261804</v>
      </c>
      <c r="CB15" s="21"/>
      <c r="CC15" s="21">
        <v>0.86544137363956997</v>
      </c>
    </row>
    <row r="16" spans="2:81" x14ac:dyDescent="0.3">
      <c r="B16" s="18" t="s">
        <v>193</v>
      </c>
      <c r="C16" s="21">
        <v>0.103329119383825</v>
      </c>
      <c r="D16" s="21">
        <v>0.10508636676415201</v>
      </c>
      <c r="E16" s="21">
        <v>0.102020868169573</v>
      </c>
      <c r="F16" s="21"/>
      <c r="G16" s="21">
        <v>3.6278133030588799E-2</v>
      </c>
      <c r="H16" s="21">
        <v>5.74542388414995E-2</v>
      </c>
      <c r="I16" s="21">
        <v>8.6003931161840103E-2</v>
      </c>
      <c r="J16" s="21">
        <v>9.1191840749724695E-2</v>
      </c>
      <c r="K16" s="21">
        <v>0.166885852576382</v>
      </c>
      <c r="L16" s="21">
        <v>0.166656561835649</v>
      </c>
      <c r="M16" s="21"/>
      <c r="N16" s="21">
        <v>0.120219075929482</v>
      </c>
      <c r="O16" s="21">
        <v>8.5882372189011194E-2</v>
      </c>
      <c r="P16" s="21">
        <v>0.111665497238965</v>
      </c>
      <c r="Q16" s="21">
        <v>9.2564849077197101E-2</v>
      </c>
      <c r="R16" s="21"/>
      <c r="S16" s="21">
        <v>7.0075047918955399E-2</v>
      </c>
      <c r="T16" s="21">
        <v>0.15119314892459801</v>
      </c>
      <c r="U16" s="21">
        <v>0.14066108759662099</v>
      </c>
      <c r="V16" s="21">
        <v>0.14457801230908701</v>
      </c>
      <c r="W16" s="21">
        <v>6.3375684606856997E-2</v>
      </c>
      <c r="X16" s="21">
        <v>0.118438887436234</v>
      </c>
      <c r="Y16" s="21">
        <v>0.100573127692374</v>
      </c>
      <c r="Z16" s="21">
        <v>6.1793481342724998E-2</v>
      </c>
      <c r="AA16" s="21">
        <v>7.44009471807488E-2</v>
      </c>
      <c r="AB16" s="21">
        <v>9.2015255035513097E-2</v>
      </c>
      <c r="AC16" s="21">
        <v>0.115275619348244</v>
      </c>
      <c r="AD16" s="21">
        <v>5.74335880155575E-2</v>
      </c>
      <c r="AE16" s="21"/>
      <c r="AF16" s="21">
        <v>0.21935716749798001</v>
      </c>
      <c r="AG16" s="21">
        <v>4.0828675899077203E-2</v>
      </c>
      <c r="AH16" s="21">
        <v>6.9809767520967306E-2</v>
      </c>
      <c r="AI16" s="21">
        <v>0.116627900087253</v>
      </c>
      <c r="AJ16" s="21">
        <v>7.7875311383079293E-2</v>
      </c>
      <c r="AK16" s="21">
        <v>0.110320619732391</v>
      </c>
      <c r="AL16" s="21">
        <v>7.8162873757869206E-2</v>
      </c>
      <c r="AM16" s="21">
        <v>0.112752681361587</v>
      </c>
      <c r="AN16" s="21">
        <v>0.16271652611205101</v>
      </c>
      <c r="AO16" s="21">
        <v>0.101855543271941</v>
      </c>
      <c r="AP16" s="21">
        <v>0.118220761408529</v>
      </c>
      <c r="AQ16" s="21">
        <v>0.10583802287032899</v>
      </c>
      <c r="AR16" s="21">
        <v>9.3214604261945097E-2</v>
      </c>
      <c r="AS16" s="21">
        <v>7.8650360601509303E-2</v>
      </c>
      <c r="AT16" s="21">
        <v>0.12911451354696199</v>
      </c>
      <c r="AU16" s="21">
        <v>9.9274726278544806E-2</v>
      </c>
      <c r="AV16" s="21"/>
      <c r="AW16" s="21">
        <v>9.7448611316751296E-2</v>
      </c>
      <c r="AX16" s="21">
        <v>0.111572966367866</v>
      </c>
      <c r="AY16" s="21"/>
      <c r="AZ16" s="21">
        <v>8.7263746932254097E-2</v>
      </c>
      <c r="BA16" s="21">
        <v>0.106907209920302</v>
      </c>
      <c r="BB16" s="21"/>
      <c r="BC16" s="21">
        <v>7.9068827016552004E-2</v>
      </c>
      <c r="BD16" s="21">
        <v>0.120304868925416</v>
      </c>
      <c r="BE16" s="21"/>
      <c r="BF16" s="21">
        <v>6.17158345474575E-2</v>
      </c>
      <c r="BG16" s="21">
        <v>0.10667306664365001</v>
      </c>
      <c r="BH16" s="21"/>
      <c r="BI16" s="21">
        <v>0.174090810048843</v>
      </c>
      <c r="BJ16" s="21">
        <v>4.4422249054049498E-2</v>
      </c>
      <c r="BK16" s="21">
        <v>8.8940666877349195E-2</v>
      </c>
      <c r="BL16" s="21">
        <v>0.17571461306451699</v>
      </c>
      <c r="BM16" s="21">
        <v>0.101084961283751</v>
      </c>
      <c r="BN16" s="21"/>
      <c r="BO16" s="21">
        <v>5.0828484608216699E-2</v>
      </c>
      <c r="BP16" s="21">
        <v>0.13584603493637001</v>
      </c>
      <c r="BQ16" s="21">
        <v>8.7193019131849694E-2</v>
      </c>
      <c r="BR16" s="21">
        <v>0.176060478629018</v>
      </c>
      <c r="BS16" s="21">
        <v>7.1774841481807905E-2</v>
      </c>
      <c r="BT16" s="21">
        <v>7.3463906215815999E-2</v>
      </c>
      <c r="BU16" s="21"/>
      <c r="BV16" s="21">
        <v>5.0539310659518499E-2</v>
      </c>
      <c r="BW16" s="21">
        <v>3.3076754476083998E-2</v>
      </c>
      <c r="BX16" s="21"/>
      <c r="BY16" s="21">
        <v>1.98172860956909E-2</v>
      </c>
      <c r="BZ16" s="21"/>
      <c r="CA16" s="21">
        <v>2.1727597073511299E-2</v>
      </c>
      <c r="CB16" s="21"/>
      <c r="CC16" s="21">
        <v>3.6088553654704099E-2</v>
      </c>
    </row>
    <row r="17" spans="2:81" x14ac:dyDescent="0.3">
      <c r="B17" s="18" t="s">
        <v>194</v>
      </c>
      <c r="C17" s="22">
        <v>0.60315006754219802</v>
      </c>
      <c r="D17" s="22">
        <v>0.60134129958549998</v>
      </c>
      <c r="E17" s="22">
        <v>0.60335091706919797</v>
      </c>
      <c r="F17" s="22"/>
      <c r="G17" s="22">
        <v>0.73879101003792103</v>
      </c>
      <c r="H17" s="22">
        <v>0.72504454986471201</v>
      </c>
      <c r="I17" s="22">
        <v>0.64548667400960702</v>
      </c>
      <c r="J17" s="22">
        <v>0.61455286887136895</v>
      </c>
      <c r="K17" s="22">
        <v>0.479354706653221</v>
      </c>
      <c r="L17" s="22">
        <v>0.45295238853591802</v>
      </c>
      <c r="M17" s="22"/>
      <c r="N17" s="22">
        <v>0.59722763126894696</v>
      </c>
      <c r="O17" s="22">
        <v>0.63059958866452603</v>
      </c>
      <c r="P17" s="22">
        <v>0.59058194730782998</v>
      </c>
      <c r="Q17" s="22">
        <v>0.59720656035270403</v>
      </c>
      <c r="R17" s="22"/>
      <c r="S17" s="22">
        <v>0.70729967909346703</v>
      </c>
      <c r="T17" s="22">
        <v>0.52055661171464995</v>
      </c>
      <c r="U17" s="22">
        <v>0.53089714207268501</v>
      </c>
      <c r="V17" s="22">
        <v>0.51845423769157695</v>
      </c>
      <c r="W17" s="22">
        <v>0.64925837036620604</v>
      </c>
      <c r="X17" s="22">
        <v>0.53991270994185003</v>
      </c>
      <c r="Y17" s="22">
        <v>0.58438097394995403</v>
      </c>
      <c r="Z17" s="22">
        <v>0.713536509812842</v>
      </c>
      <c r="AA17" s="22">
        <v>0.68368545969351202</v>
      </c>
      <c r="AB17" s="22">
        <v>0.633956405463732</v>
      </c>
      <c r="AC17" s="22">
        <v>0.53926661305368595</v>
      </c>
      <c r="AD17" s="22">
        <v>0.62733858766726402</v>
      </c>
      <c r="AE17" s="22"/>
      <c r="AF17" s="22">
        <v>0.56128566500403998</v>
      </c>
      <c r="AG17" s="22">
        <v>0.65480642081710405</v>
      </c>
      <c r="AH17" s="22">
        <v>0.67299324121033999</v>
      </c>
      <c r="AI17" s="22">
        <v>0.58855884348888199</v>
      </c>
      <c r="AJ17" s="22">
        <v>0.66210759215881299</v>
      </c>
      <c r="AK17" s="22">
        <v>0.57052144895254997</v>
      </c>
      <c r="AL17" s="22">
        <v>0.66823125134453298</v>
      </c>
      <c r="AM17" s="22">
        <v>0.59418860495181902</v>
      </c>
      <c r="AN17" s="22">
        <v>0.47877568387191699</v>
      </c>
      <c r="AO17" s="22">
        <v>0.60094067670901496</v>
      </c>
      <c r="AP17" s="22">
        <v>0.56182104673348499</v>
      </c>
      <c r="AQ17" s="22">
        <v>0.60090401070198096</v>
      </c>
      <c r="AR17" s="22">
        <v>0.69982248623200904</v>
      </c>
      <c r="AS17" s="22">
        <v>0.54612826802813697</v>
      </c>
      <c r="AT17" s="22">
        <v>0.53775484275741003</v>
      </c>
      <c r="AU17" s="22">
        <v>0.69379105585004297</v>
      </c>
      <c r="AV17" s="22"/>
      <c r="AW17" s="22">
        <v>0.63055308213941896</v>
      </c>
      <c r="AX17" s="22">
        <v>0.56254131954835196</v>
      </c>
      <c r="AY17" s="22"/>
      <c r="AZ17" s="22">
        <v>0.66336920913275199</v>
      </c>
      <c r="BA17" s="22">
        <v>0.58973801990437102</v>
      </c>
      <c r="BB17" s="22"/>
      <c r="BC17" s="22">
        <v>0.69020757378505604</v>
      </c>
      <c r="BD17" s="22">
        <v>0.54226807671541799</v>
      </c>
      <c r="BE17" s="22"/>
      <c r="BF17" s="22">
        <v>0.69777682169031097</v>
      </c>
      <c r="BG17" s="22">
        <v>0.59554608058265102</v>
      </c>
      <c r="BH17" s="22"/>
      <c r="BI17" s="22">
        <v>0.40622993195442603</v>
      </c>
      <c r="BJ17" s="22">
        <v>0.79660832368053802</v>
      </c>
      <c r="BK17" s="22">
        <v>0.65787777651770296</v>
      </c>
      <c r="BL17" s="22">
        <v>0.39158486695685302</v>
      </c>
      <c r="BM17" s="22">
        <v>0.58698720818523697</v>
      </c>
      <c r="BN17" s="22"/>
      <c r="BO17" s="22">
        <v>0.79000955851745103</v>
      </c>
      <c r="BP17" s="22">
        <v>0.49989855636888902</v>
      </c>
      <c r="BQ17" s="22">
        <v>0.65826896549449199</v>
      </c>
      <c r="BR17" s="22">
        <v>0.420750865453145</v>
      </c>
      <c r="BS17" s="22">
        <v>0.670452457617008</v>
      </c>
      <c r="BT17" s="22">
        <v>0.60434603184578095</v>
      </c>
      <c r="BU17" s="22"/>
      <c r="BV17" s="22">
        <v>0.79408902138150395</v>
      </c>
      <c r="BW17" s="22">
        <v>0.80128094795955196</v>
      </c>
      <c r="BX17" s="22"/>
      <c r="BY17" s="22">
        <v>0.78464075437196901</v>
      </c>
      <c r="BZ17" s="22"/>
      <c r="CA17" s="22">
        <v>0.85517889473910702</v>
      </c>
      <c r="CB17" s="22"/>
      <c r="CC17" s="22">
        <v>0.82935281998486599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187</v>
      </c>
      <c r="C9" s="17">
        <v>0.16962174404684599</v>
      </c>
      <c r="D9" s="17">
        <v>0.19003977044523501</v>
      </c>
      <c r="E9" s="17">
        <v>0.14934792104931099</v>
      </c>
      <c r="F9" s="17"/>
      <c r="G9" s="17">
        <v>0.24690170824677601</v>
      </c>
      <c r="H9" s="17">
        <v>0.27304675184176003</v>
      </c>
      <c r="I9" s="17">
        <v>0.230994335021216</v>
      </c>
      <c r="J9" s="17">
        <v>0.15255839723095799</v>
      </c>
      <c r="K9" s="17">
        <v>0.105575066629087</v>
      </c>
      <c r="L9" s="17">
        <v>4.1003661518654297E-2</v>
      </c>
      <c r="M9" s="17"/>
      <c r="N9" s="17">
        <v>0.15760067963382601</v>
      </c>
      <c r="O9" s="17">
        <v>0.145013408552119</v>
      </c>
      <c r="P9" s="17">
        <v>0.186070953528884</v>
      </c>
      <c r="Q9" s="17">
        <v>0.19506829969629699</v>
      </c>
      <c r="R9" s="17"/>
      <c r="S9" s="17">
        <v>0.24892320064809401</v>
      </c>
      <c r="T9" s="17">
        <v>0.14398315080835999</v>
      </c>
      <c r="U9" s="17">
        <v>0.114095004845903</v>
      </c>
      <c r="V9" s="17">
        <v>0.164953717771778</v>
      </c>
      <c r="W9" s="17">
        <v>0.161009601132522</v>
      </c>
      <c r="X9" s="17">
        <v>0.18539618155880899</v>
      </c>
      <c r="Y9" s="17">
        <v>0.117694806123905</v>
      </c>
      <c r="Z9" s="17">
        <v>0.158982171690463</v>
      </c>
      <c r="AA9" s="17">
        <v>0.19115918690811401</v>
      </c>
      <c r="AB9" s="17">
        <v>0.202301412440301</v>
      </c>
      <c r="AC9" s="17">
        <v>9.8404061637859697E-2</v>
      </c>
      <c r="AD9" s="17">
        <v>0.13967777355845401</v>
      </c>
      <c r="AE9" s="17"/>
      <c r="AF9" s="17">
        <v>0.22247231512528501</v>
      </c>
      <c r="AG9" s="17">
        <v>0.271412661166825</v>
      </c>
      <c r="AH9" s="17">
        <v>0.27942527172535297</v>
      </c>
      <c r="AI9" s="17">
        <v>0.15857286738425</v>
      </c>
      <c r="AJ9" s="17">
        <v>0.17375065966914299</v>
      </c>
      <c r="AK9" s="17">
        <v>0.14396251117724301</v>
      </c>
      <c r="AL9" s="17">
        <v>0.143700945929604</v>
      </c>
      <c r="AM9" s="17">
        <v>0.164507614089377</v>
      </c>
      <c r="AN9" s="17">
        <v>9.2370866709792096E-2</v>
      </c>
      <c r="AO9" s="17">
        <v>0.22296923976427799</v>
      </c>
      <c r="AP9" s="17">
        <v>0.147398622278442</v>
      </c>
      <c r="AQ9" s="17">
        <v>9.1296090511286801E-2</v>
      </c>
      <c r="AR9" s="17">
        <v>0.18346443787816999</v>
      </c>
      <c r="AS9" s="17">
        <v>0.17855997153053699</v>
      </c>
      <c r="AT9" s="17">
        <v>0.12859706148085401</v>
      </c>
      <c r="AU9" s="17">
        <v>0.27970557131638202</v>
      </c>
      <c r="AV9" s="17"/>
      <c r="AW9" s="17">
        <v>0.15340922214840799</v>
      </c>
      <c r="AX9" s="17">
        <v>0.19306227768296499</v>
      </c>
      <c r="AY9" s="17"/>
      <c r="AZ9" s="17">
        <v>0.18513318885760299</v>
      </c>
      <c r="BA9" s="17">
        <v>0.16616702464636199</v>
      </c>
      <c r="BB9" s="17"/>
      <c r="BC9" s="17">
        <v>0.22835287533759899</v>
      </c>
      <c r="BD9" s="17">
        <v>0.126539979116887</v>
      </c>
      <c r="BE9" s="17"/>
      <c r="BF9" s="17">
        <v>0.21464656934951901</v>
      </c>
      <c r="BG9" s="17">
        <v>0.16600365329080599</v>
      </c>
      <c r="BH9" s="17"/>
      <c r="BI9" s="17">
        <v>0.104917911447511</v>
      </c>
      <c r="BJ9" s="17">
        <v>0.207844233455028</v>
      </c>
      <c r="BK9" s="17">
        <v>0.14346006653144899</v>
      </c>
      <c r="BL9" s="17">
        <v>0.13138700512271001</v>
      </c>
      <c r="BM9" s="17">
        <v>0.19238160814195601</v>
      </c>
      <c r="BN9" s="17"/>
      <c r="BO9" s="17">
        <v>0.21871210295290699</v>
      </c>
      <c r="BP9" s="17">
        <v>0.13036471315866499</v>
      </c>
      <c r="BQ9" s="17">
        <v>0.169525495939603</v>
      </c>
      <c r="BR9" s="17">
        <v>0.15498042983027199</v>
      </c>
      <c r="BS9" s="17">
        <v>0.20457427242394999</v>
      </c>
      <c r="BT9" s="17">
        <v>0.11518609445418899</v>
      </c>
      <c r="BU9" s="17"/>
      <c r="BV9" s="17">
        <v>0.21445636017536501</v>
      </c>
      <c r="BW9" s="17">
        <v>0.19558052700693099</v>
      </c>
      <c r="BX9" s="17"/>
      <c r="BY9" s="17">
        <v>0.28825273346784003</v>
      </c>
      <c r="BZ9" s="17"/>
      <c r="CA9" s="17">
        <v>0.236208384305863</v>
      </c>
      <c r="CB9" s="17"/>
      <c r="CC9" s="17">
        <v>0.19626973270134901</v>
      </c>
    </row>
    <row r="10" spans="2:81" x14ac:dyDescent="0.3">
      <c r="B10" s="18" t="s">
        <v>188</v>
      </c>
      <c r="C10" s="17">
        <v>0.26643927087237701</v>
      </c>
      <c r="D10" s="17">
        <v>0.27720001881796502</v>
      </c>
      <c r="E10" s="17">
        <v>0.255064419989529</v>
      </c>
      <c r="F10" s="17"/>
      <c r="G10" s="17">
        <v>0.39014086974895401</v>
      </c>
      <c r="H10" s="17">
        <v>0.360758615196278</v>
      </c>
      <c r="I10" s="17">
        <v>0.36089063867683202</v>
      </c>
      <c r="J10" s="17">
        <v>0.28930043571522601</v>
      </c>
      <c r="K10" s="17">
        <v>0.136456792764517</v>
      </c>
      <c r="L10" s="17">
        <v>9.9257589740132199E-2</v>
      </c>
      <c r="M10" s="17"/>
      <c r="N10" s="17">
        <v>0.26679837999759498</v>
      </c>
      <c r="O10" s="17">
        <v>0.27756663076965399</v>
      </c>
      <c r="P10" s="17">
        <v>0.24285819215021601</v>
      </c>
      <c r="Q10" s="17">
        <v>0.27736418082775499</v>
      </c>
      <c r="R10" s="17"/>
      <c r="S10" s="17">
        <v>0.35329451547011798</v>
      </c>
      <c r="T10" s="17">
        <v>0.261723350074205</v>
      </c>
      <c r="U10" s="17">
        <v>0.25047586276971101</v>
      </c>
      <c r="V10" s="17">
        <v>0.22131118281228701</v>
      </c>
      <c r="W10" s="17">
        <v>0.232107528413625</v>
      </c>
      <c r="X10" s="17">
        <v>0.251570235080046</v>
      </c>
      <c r="Y10" s="17">
        <v>0.302944337027932</v>
      </c>
      <c r="Z10" s="17">
        <v>0.31998978182684201</v>
      </c>
      <c r="AA10" s="17">
        <v>0.25549557847409099</v>
      </c>
      <c r="AB10" s="17">
        <v>0.195814685423888</v>
      </c>
      <c r="AC10" s="17">
        <v>0.239617314226579</v>
      </c>
      <c r="AD10" s="17">
        <v>0.31284569945154</v>
      </c>
      <c r="AE10" s="17"/>
      <c r="AF10" s="17">
        <v>0.37907165829297501</v>
      </c>
      <c r="AG10" s="17">
        <v>0.21327111801464399</v>
      </c>
      <c r="AH10" s="17">
        <v>0.246106426305539</v>
      </c>
      <c r="AI10" s="17">
        <v>0.27437443358894098</v>
      </c>
      <c r="AJ10" s="17">
        <v>0.287182920546873</v>
      </c>
      <c r="AK10" s="17">
        <v>0.26952134990368198</v>
      </c>
      <c r="AL10" s="17">
        <v>0.32180516662703101</v>
      </c>
      <c r="AM10" s="17">
        <v>0.25505111579796302</v>
      </c>
      <c r="AN10" s="17">
        <v>0.24062976438643999</v>
      </c>
      <c r="AO10" s="17">
        <v>0.15202903205104301</v>
      </c>
      <c r="AP10" s="17">
        <v>0.270039781456971</v>
      </c>
      <c r="AQ10" s="17">
        <v>0.28592148521965299</v>
      </c>
      <c r="AR10" s="17">
        <v>0.280736653884604</v>
      </c>
      <c r="AS10" s="17">
        <v>0.27558341823858701</v>
      </c>
      <c r="AT10" s="17">
        <v>0.27009656521579301</v>
      </c>
      <c r="AU10" s="17">
        <v>0.39882878830006402</v>
      </c>
      <c r="AV10" s="17"/>
      <c r="AW10" s="17">
        <v>0.26778026397941501</v>
      </c>
      <c r="AX10" s="17">
        <v>0.26396180117094897</v>
      </c>
      <c r="AY10" s="17"/>
      <c r="AZ10" s="17">
        <v>0.247576532725687</v>
      </c>
      <c r="BA10" s="17">
        <v>0.270640392574234</v>
      </c>
      <c r="BB10" s="17"/>
      <c r="BC10" s="17">
        <v>0.294040923985743</v>
      </c>
      <c r="BD10" s="17">
        <v>0.246605330037102</v>
      </c>
      <c r="BE10" s="17"/>
      <c r="BF10" s="17">
        <v>0.29644828838488602</v>
      </c>
      <c r="BG10" s="17">
        <v>0.26402781567782702</v>
      </c>
      <c r="BH10" s="17"/>
      <c r="BI10" s="17">
        <v>0.226417968396807</v>
      </c>
      <c r="BJ10" s="17">
        <v>0.30675436773451298</v>
      </c>
      <c r="BK10" s="17">
        <v>0.30106811230464298</v>
      </c>
      <c r="BL10" s="17">
        <v>0.20685979357020801</v>
      </c>
      <c r="BM10" s="17">
        <v>0.23650786426440101</v>
      </c>
      <c r="BN10" s="17"/>
      <c r="BO10" s="17">
        <v>0.31975252420676098</v>
      </c>
      <c r="BP10" s="17">
        <v>0.284587124353676</v>
      </c>
      <c r="BQ10" s="17">
        <v>0.30184263428938102</v>
      </c>
      <c r="BR10" s="17">
        <v>0.21721152018113399</v>
      </c>
      <c r="BS10" s="17">
        <v>0.23888997182289501</v>
      </c>
      <c r="BT10" s="17">
        <v>0.19920975784637099</v>
      </c>
      <c r="BU10" s="17"/>
      <c r="BV10" s="17">
        <v>0.30692116275197101</v>
      </c>
      <c r="BW10" s="17">
        <v>0.30644500809613601</v>
      </c>
      <c r="BX10" s="17"/>
      <c r="BY10" s="17">
        <v>0.34941177870304102</v>
      </c>
      <c r="BZ10" s="17"/>
      <c r="CA10" s="17">
        <v>0.35242480662387698</v>
      </c>
      <c r="CB10" s="17"/>
      <c r="CC10" s="17">
        <v>0.34635935539575902</v>
      </c>
    </row>
    <row r="11" spans="2:81" x14ac:dyDescent="0.3">
      <c r="B11" s="18" t="s">
        <v>189</v>
      </c>
      <c r="C11" s="17">
        <v>0.22847797007571799</v>
      </c>
      <c r="D11" s="17">
        <v>0.22449615991101701</v>
      </c>
      <c r="E11" s="17">
        <v>0.232247991253862</v>
      </c>
      <c r="F11" s="17"/>
      <c r="G11" s="17">
        <v>0.21664950678640599</v>
      </c>
      <c r="H11" s="17">
        <v>0.200964564997068</v>
      </c>
      <c r="I11" s="17">
        <v>0.18685146478036099</v>
      </c>
      <c r="J11" s="17">
        <v>0.23723049034339599</v>
      </c>
      <c r="K11" s="17">
        <v>0.25965933805017999</v>
      </c>
      <c r="L11" s="17">
        <v>0.26447598583312798</v>
      </c>
      <c r="M11" s="17"/>
      <c r="N11" s="17">
        <v>0.22153226164343001</v>
      </c>
      <c r="O11" s="17">
        <v>0.23289154810227899</v>
      </c>
      <c r="P11" s="17">
        <v>0.24346332074600999</v>
      </c>
      <c r="Q11" s="17">
        <v>0.21796178575598901</v>
      </c>
      <c r="R11" s="17"/>
      <c r="S11" s="17">
        <v>0.19575637430172799</v>
      </c>
      <c r="T11" s="17">
        <v>0.23141521248556801</v>
      </c>
      <c r="U11" s="17">
        <v>0.240964392900861</v>
      </c>
      <c r="V11" s="17">
        <v>0.219037944262401</v>
      </c>
      <c r="W11" s="17">
        <v>0.21072174090418899</v>
      </c>
      <c r="X11" s="17">
        <v>0.24423957947925201</v>
      </c>
      <c r="Y11" s="17">
        <v>0.214881552917044</v>
      </c>
      <c r="Z11" s="17">
        <v>0.25009817748462998</v>
      </c>
      <c r="AA11" s="17">
        <v>0.21915222622555</v>
      </c>
      <c r="AB11" s="17">
        <v>0.25913551271748803</v>
      </c>
      <c r="AC11" s="17">
        <v>0.29084331231090699</v>
      </c>
      <c r="AD11" s="17">
        <v>0.203371982601736</v>
      </c>
      <c r="AE11" s="17"/>
      <c r="AF11" s="17">
        <v>0</v>
      </c>
      <c r="AG11" s="17">
        <v>0.27186305373043601</v>
      </c>
      <c r="AH11" s="17">
        <v>0.14902107357855199</v>
      </c>
      <c r="AI11" s="17">
        <v>0.25710444295179802</v>
      </c>
      <c r="AJ11" s="17">
        <v>0.20728585242789899</v>
      </c>
      <c r="AK11" s="17">
        <v>0.27032880375900697</v>
      </c>
      <c r="AL11" s="17">
        <v>0.237340907280152</v>
      </c>
      <c r="AM11" s="17">
        <v>0.21989024058051801</v>
      </c>
      <c r="AN11" s="17">
        <v>0.24066098434767</v>
      </c>
      <c r="AO11" s="17">
        <v>0.23604881200214001</v>
      </c>
      <c r="AP11" s="17">
        <v>0.21342660520724299</v>
      </c>
      <c r="AQ11" s="17">
        <v>0.290476303601092</v>
      </c>
      <c r="AR11" s="17">
        <v>0.26076526687608698</v>
      </c>
      <c r="AS11" s="17">
        <v>0.25211567024250903</v>
      </c>
      <c r="AT11" s="17">
        <v>0.25180476098071602</v>
      </c>
      <c r="AU11" s="17">
        <v>8.9467477856522107E-2</v>
      </c>
      <c r="AV11" s="17"/>
      <c r="AW11" s="17">
        <v>0.23337204181978999</v>
      </c>
      <c r="AX11" s="17">
        <v>0.22063598972272599</v>
      </c>
      <c r="AY11" s="17"/>
      <c r="AZ11" s="17">
        <v>0.21579821962623999</v>
      </c>
      <c r="BA11" s="17">
        <v>0.231302012607252</v>
      </c>
      <c r="BB11" s="17"/>
      <c r="BC11" s="17">
        <v>0.20574978324335499</v>
      </c>
      <c r="BD11" s="17">
        <v>0.24694163240957201</v>
      </c>
      <c r="BE11" s="17"/>
      <c r="BF11" s="17">
        <v>0.24275433407238201</v>
      </c>
      <c r="BG11" s="17">
        <v>0.22733075450610801</v>
      </c>
      <c r="BH11" s="17"/>
      <c r="BI11" s="17">
        <v>0.237433876036384</v>
      </c>
      <c r="BJ11" s="17">
        <v>0.23776253810821699</v>
      </c>
      <c r="BK11" s="17">
        <v>0.18646758541085701</v>
      </c>
      <c r="BL11" s="17">
        <v>0.23955371171742201</v>
      </c>
      <c r="BM11" s="17">
        <v>0.25148527169384499</v>
      </c>
      <c r="BN11" s="17"/>
      <c r="BO11" s="17">
        <v>0.21383216244404299</v>
      </c>
      <c r="BP11" s="17">
        <v>0.21022893791445099</v>
      </c>
      <c r="BQ11" s="17">
        <v>0.21113787018521399</v>
      </c>
      <c r="BR11" s="17">
        <v>0.24385326397859899</v>
      </c>
      <c r="BS11" s="17">
        <v>0.28406708656603902</v>
      </c>
      <c r="BT11" s="17">
        <v>0.27367216945668899</v>
      </c>
      <c r="BU11" s="17"/>
      <c r="BV11" s="17">
        <v>0.22392743455667799</v>
      </c>
      <c r="BW11" s="17">
        <v>0.263422912721617</v>
      </c>
      <c r="BX11" s="17"/>
      <c r="BY11" s="17">
        <v>0.218293564827853</v>
      </c>
      <c r="BZ11" s="17"/>
      <c r="CA11" s="17">
        <v>0.23182681745508299</v>
      </c>
      <c r="CB11" s="17"/>
      <c r="CC11" s="17">
        <v>0.236206117212509</v>
      </c>
    </row>
    <row r="12" spans="2:81" x14ac:dyDescent="0.3">
      <c r="B12" s="18" t="s">
        <v>190</v>
      </c>
      <c r="C12" s="17">
        <v>0.14018951024849499</v>
      </c>
      <c r="D12" s="17">
        <v>0.13495688270897799</v>
      </c>
      <c r="E12" s="17">
        <v>0.14585166303272801</v>
      </c>
      <c r="F12" s="17"/>
      <c r="G12" s="17">
        <v>6.8484056827221598E-2</v>
      </c>
      <c r="H12" s="17">
        <v>8.9089829621776098E-2</v>
      </c>
      <c r="I12" s="17">
        <v>0.10253006928576</v>
      </c>
      <c r="J12" s="17">
        <v>0.131555318715636</v>
      </c>
      <c r="K12" s="17">
        <v>0.19264195919461699</v>
      </c>
      <c r="L12" s="17">
        <v>0.23194340489342599</v>
      </c>
      <c r="M12" s="17"/>
      <c r="N12" s="17">
        <v>0.148830690766665</v>
      </c>
      <c r="O12" s="17">
        <v>0.15451797707544501</v>
      </c>
      <c r="P12" s="17">
        <v>0.12878676943099701</v>
      </c>
      <c r="Q12" s="17">
        <v>0.124753639449526</v>
      </c>
      <c r="R12" s="17"/>
      <c r="S12" s="17">
        <v>8.2086788031094704E-2</v>
      </c>
      <c r="T12" s="17">
        <v>0.14903078534022901</v>
      </c>
      <c r="U12" s="17">
        <v>0.14679178429539599</v>
      </c>
      <c r="V12" s="17">
        <v>0.17544660655080199</v>
      </c>
      <c r="W12" s="17">
        <v>0.183116889147803</v>
      </c>
      <c r="X12" s="17">
        <v>0.13410708413127401</v>
      </c>
      <c r="Y12" s="17">
        <v>0.17560594914046901</v>
      </c>
      <c r="Z12" s="17">
        <v>6.6379145750690802E-2</v>
      </c>
      <c r="AA12" s="17">
        <v>0.12183629116634399</v>
      </c>
      <c r="AB12" s="17">
        <v>0.154347556911133</v>
      </c>
      <c r="AC12" s="17">
        <v>0.15896832938085401</v>
      </c>
      <c r="AD12" s="17">
        <v>0.16490971326343601</v>
      </c>
      <c r="AE12" s="17"/>
      <c r="AF12" s="17">
        <v>0.114933986236054</v>
      </c>
      <c r="AG12" s="17">
        <v>6.0819969586208902E-2</v>
      </c>
      <c r="AH12" s="17">
        <v>0.10996906866905699</v>
      </c>
      <c r="AI12" s="17">
        <v>0.10796635510467401</v>
      </c>
      <c r="AJ12" s="17">
        <v>0.136635735569103</v>
      </c>
      <c r="AK12" s="17">
        <v>0.14422761765367401</v>
      </c>
      <c r="AL12" s="17">
        <v>0.13415193509040599</v>
      </c>
      <c r="AM12" s="17">
        <v>0.13682271081043801</v>
      </c>
      <c r="AN12" s="17">
        <v>0.24861307868751401</v>
      </c>
      <c r="AO12" s="17">
        <v>0.14953810978828</v>
      </c>
      <c r="AP12" s="17">
        <v>0.14889007032128199</v>
      </c>
      <c r="AQ12" s="17">
        <v>0.107334989016376</v>
      </c>
      <c r="AR12" s="17">
        <v>0.183801159397907</v>
      </c>
      <c r="AS12" s="17">
        <v>0.15088348691873801</v>
      </c>
      <c r="AT12" s="17">
        <v>0.15193118323445201</v>
      </c>
      <c r="AU12" s="17">
        <v>7.2578979657562506E-2</v>
      </c>
      <c r="AV12" s="17"/>
      <c r="AW12" s="17">
        <v>0.14126983842105301</v>
      </c>
      <c r="AX12" s="17">
        <v>0.13963816260532999</v>
      </c>
      <c r="AY12" s="17"/>
      <c r="AZ12" s="17">
        <v>0.15398473135925</v>
      </c>
      <c r="BA12" s="17">
        <v>0.13711702934250999</v>
      </c>
      <c r="BB12" s="17"/>
      <c r="BC12" s="17">
        <v>0.12507181416695401</v>
      </c>
      <c r="BD12" s="17">
        <v>0.15238158040223601</v>
      </c>
      <c r="BE12" s="17"/>
      <c r="BF12" s="17">
        <v>9.1087305972486196E-2</v>
      </c>
      <c r="BG12" s="17">
        <v>0.14413524974216199</v>
      </c>
      <c r="BH12" s="17"/>
      <c r="BI12" s="17">
        <v>0.147178998152588</v>
      </c>
      <c r="BJ12" s="17">
        <v>0.12086549712044201</v>
      </c>
      <c r="BK12" s="17">
        <v>0.15902331356077601</v>
      </c>
      <c r="BL12" s="17">
        <v>0.15060908006117199</v>
      </c>
      <c r="BM12" s="17">
        <v>0.14099284156640801</v>
      </c>
      <c r="BN12" s="17"/>
      <c r="BO12" s="17">
        <v>0.12492576574565099</v>
      </c>
      <c r="BP12" s="17">
        <v>0.147685961895656</v>
      </c>
      <c r="BQ12" s="17">
        <v>0.130636961135527</v>
      </c>
      <c r="BR12" s="17">
        <v>0.121770866333404</v>
      </c>
      <c r="BS12" s="17">
        <v>0.13692103461730901</v>
      </c>
      <c r="BT12" s="17">
        <v>0.18004119258015799</v>
      </c>
      <c r="BU12" s="17"/>
      <c r="BV12" s="17">
        <v>0.12917763885711001</v>
      </c>
      <c r="BW12" s="17">
        <v>0.105448722680843</v>
      </c>
      <c r="BX12" s="17"/>
      <c r="BY12" s="17">
        <v>7.2992433570728293E-2</v>
      </c>
      <c r="BZ12" s="17"/>
      <c r="CA12" s="17">
        <v>0.10326915210434</v>
      </c>
      <c r="CB12" s="17"/>
      <c r="CC12" s="17">
        <v>0.11848912730264601</v>
      </c>
    </row>
    <row r="13" spans="2:81" x14ac:dyDescent="0.3">
      <c r="B13" s="18" t="s">
        <v>191</v>
      </c>
      <c r="C13" s="17">
        <v>0.134379270531259</v>
      </c>
      <c r="D13" s="17">
        <v>0.14077799070820801</v>
      </c>
      <c r="E13" s="17">
        <v>0.12866148376059799</v>
      </c>
      <c r="F13" s="17"/>
      <c r="G13" s="17">
        <v>3.4138166734935603E-2</v>
      </c>
      <c r="H13" s="17">
        <v>3.4182564914065801E-2</v>
      </c>
      <c r="I13" s="17">
        <v>6.8915367953245099E-2</v>
      </c>
      <c r="J13" s="17">
        <v>0.118914353366527</v>
      </c>
      <c r="K13" s="17">
        <v>0.22770012996553601</v>
      </c>
      <c r="L13" s="17">
        <v>0.28575743926918301</v>
      </c>
      <c r="M13" s="17"/>
      <c r="N13" s="17">
        <v>0.168876117436738</v>
      </c>
      <c r="O13" s="17">
        <v>0.13236706017323999</v>
      </c>
      <c r="P13" s="17">
        <v>0.12623040609889599</v>
      </c>
      <c r="Q13" s="17">
        <v>0.103903415262772</v>
      </c>
      <c r="R13" s="17"/>
      <c r="S13" s="17">
        <v>6.8190403238093805E-2</v>
      </c>
      <c r="T13" s="17">
        <v>0.17683128920591601</v>
      </c>
      <c r="U13" s="17">
        <v>0.15553906623844599</v>
      </c>
      <c r="V13" s="17">
        <v>0.19609966428307701</v>
      </c>
      <c r="W13" s="17">
        <v>0.143283816885446</v>
      </c>
      <c r="X13" s="17">
        <v>0.10340055705685</v>
      </c>
      <c r="Y13" s="17">
        <v>0.134851763154517</v>
      </c>
      <c r="Z13" s="17">
        <v>0.15307880787387301</v>
      </c>
      <c r="AA13" s="17">
        <v>0.14265556297274701</v>
      </c>
      <c r="AB13" s="17">
        <v>0.112496869981333</v>
      </c>
      <c r="AC13" s="17">
        <v>0.121723687434672</v>
      </c>
      <c r="AD13" s="17">
        <v>0.11980740381156101</v>
      </c>
      <c r="AE13" s="17"/>
      <c r="AF13" s="17">
        <v>0.19335063512477699</v>
      </c>
      <c r="AG13" s="17">
        <v>6.21572238414363E-2</v>
      </c>
      <c r="AH13" s="17">
        <v>8.8303938750182803E-2</v>
      </c>
      <c r="AI13" s="17">
        <v>0.123836994968094</v>
      </c>
      <c r="AJ13" s="17">
        <v>0.15169407864670101</v>
      </c>
      <c r="AK13" s="17">
        <v>0.133951528076829</v>
      </c>
      <c r="AL13" s="17">
        <v>0.11435372769021</v>
      </c>
      <c r="AM13" s="17">
        <v>0.17890416420416999</v>
      </c>
      <c r="AN13" s="17">
        <v>0.15007631703878399</v>
      </c>
      <c r="AO13" s="17">
        <v>0.18279658330110601</v>
      </c>
      <c r="AP13" s="17">
        <v>0.14461981282684899</v>
      </c>
      <c r="AQ13" s="17">
        <v>0.16866933357080199</v>
      </c>
      <c r="AR13" s="17">
        <v>5.8622200639926902E-2</v>
      </c>
      <c r="AS13" s="17">
        <v>0.106917153120218</v>
      </c>
      <c r="AT13" s="17">
        <v>0.164077444157052</v>
      </c>
      <c r="AU13" s="17">
        <v>0.12725421293337999</v>
      </c>
      <c r="AV13" s="17"/>
      <c r="AW13" s="17">
        <v>0.14562017855267401</v>
      </c>
      <c r="AX13" s="17">
        <v>0.11795977522744799</v>
      </c>
      <c r="AY13" s="17"/>
      <c r="AZ13" s="17">
        <v>0.12695401728228201</v>
      </c>
      <c r="BA13" s="17">
        <v>0.136033027919156</v>
      </c>
      <c r="BB13" s="17"/>
      <c r="BC13" s="17">
        <v>9.0596272404070005E-2</v>
      </c>
      <c r="BD13" s="17">
        <v>0.16370283856013501</v>
      </c>
      <c r="BE13" s="17"/>
      <c r="BF13" s="17">
        <v>9.9159928413575807E-2</v>
      </c>
      <c r="BG13" s="17">
        <v>0.137209415352326</v>
      </c>
      <c r="BH13" s="17"/>
      <c r="BI13" s="17">
        <v>0.23453714586333699</v>
      </c>
      <c r="BJ13" s="17">
        <v>7.9195292742346504E-2</v>
      </c>
      <c r="BK13" s="17">
        <v>0.15133885488194801</v>
      </c>
      <c r="BL13" s="17">
        <v>0.20277800576580299</v>
      </c>
      <c r="BM13" s="17">
        <v>8.2275841937418603E-2</v>
      </c>
      <c r="BN13" s="17"/>
      <c r="BO13" s="17">
        <v>7.7356821379386903E-2</v>
      </c>
      <c r="BP13" s="17">
        <v>0.188782181910852</v>
      </c>
      <c r="BQ13" s="17">
        <v>0.139790254935897</v>
      </c>
      <c r="BR13" s="17">
        <v>0.19838078587729499</v>
      </c>
      <c r="BS13" s="17">
        <v>5.7430034564419599E-2</v>
      </c>
      <c r="BT13" s="17">
        <v>0.120909334438305</v>
      </c>
      <c r="BU13" s="17"/>
      <c r="BV13" s="17">
        <v>8.0021061049698902E-2</v>
      </c>
      <c r="BW13" s="17">
        <v>7.7663715907261802E-2</v>
      </c>
      <c r="BX13" s="17"/>
      <c r="BY13" s="17">
        <v>5.2321159491235301E-2</v>
      </c>
      <c r="BZ13" s="17"/>
      <c r="CA13" s="17">
        <v>3.9499225938090202E-2</v>
      </c>
      <c r="CB13" s="17"/>
      <c r="CC13" s="17">
        <v>7.0733666200408205E-2</v>
      </c>
    </row>
    <row r="14" spans="2:81" x14ac:dyDescent="0.3">
      <c r="B14" s="18" t="s">
        <v>124</v>
      </c>
      <c r="C14" s="17">
        <v>6.08922342253038E-2</v>
      </c>
      <c r="D14" s="17">
        <v>3.25291774085959E-2</v>
      </c>
      <c r="E14" s="17">
        <v>8.8826520913972598E-2</v>
      </c>
      <c r="F14" s="17"/>
      <c r="G14" s="17">
        <v>4.3685691655706897E-2</v>
      </c>
      <c r="H14" s="17">
        <v>4.1957673429052801E-2</v>
      </c>
      <c r="I14" s="17">
        <v>4.9818124282585502E-2</v>
      </c>
      <c r="J14" s="17">
        <v>7.0441004628257295E-2</v>
      </c>
      <c r="K14" s="17">
        <v>7.7966713396062495E-2</v>
      </c>
      <c r="L14" s="17">
        <v>7.75619187454758E-2</v>
      </c>
      <c r="M14" s="17"/>
      <c r="N14" s="17">
        <v>3.63618705217452E-2</v>
      </c>
      <c r="O14" s="17">
        <v>5.7643375327261603E-2</v>
      </c>
      <c r="P14" s="17">
        <v>7.2590358044996695E-2</v>
      </c>
      <c r="Q14" s="17">
        <v>8.0948679007660299E-2</v>
      </c>
      <c r="R14" s="17"/>
      <c r="S14" s="17">
        <v>5.1748718310871397E-2</v>
      </c>
      <c r="T14" s="17">
        <v>3.7016212085723199E-2</v>
      </c>
      <c r="U14" s="17">
        <v>9.2133888949682705E-2</v>
      </c>
      <c r="V14" s="17">
        <v>2.3150884319655299E-2</v>
      </c>
      <c r="W14" s="17">
        <v>6.9760423516413497E-2</v>
      </c>
      <c r="X14" s="17">
        <v>8.1286362693769404E-2</v>
      </c>
      <c r="Y14" s="17">
        <v>5.40215916361333E-2</v>
      </c>
      <c r="Z14" s="17">
        <v>5.1471915373501098E-2</v>
      </c>
      <c r="AA14" s="17">
        <v>6.9701154253154096E-2</v>
      </c>
      <c r="AB14" s="17">
        <v>7.5903962525857002E-2</v>
      </c>
      <c r="AC14" s="17">
        <v>9.0443295009127594E-2</v>
      </c>
      <c r="AD14" s="17">
        <v>5.9387427313273997E-2</v>
      </c>
      <c r="AE14" s="17"/>
      <c r="AF14" s="17">
        <v>9.0171405220908898E-2</v>
      </c>
      <c r="AG14" s="17">
        <v>0.120475973660451</v>
      </c>
      <c r="AH14" s="17">
        <v>0.127174220971317</v>
      </c>
      <c r="AI14" s="17">
        <v>7.8144906002244996E-2</v>
      </c>
      <c r="AJ14" s="17">
        <v>4.3450753140282003E-2</v>
      </c>
      <c r="AK14" s="17">
        <v>3.8008189429565201E-2</v>
      </c>
      <c r="AL14" s="17">
        <v>4.8647317382597401E-2</v>
      </c>
      <c r="AM14" s="17">
        <v>4.4824154517534402E-2</v>
      </c>
      <c r="AN14" s="17">
        <v>2.7648988829799701E-2</v>
      </c>
      <c r="AO14" s="17">
        <v>5.6618223093153203E-2</v>
      </c>
      <c r="AP14" s="17">
        <v>7.5625107909214007E-2</v>
      </c>
      <c r="AQ14" s="17">
        <v>5.630179808079E-2</v>
      </c>
      <c r="AR14" s="17">
        <v>3.2610281323306102E-2</v>
      </c>
      <c r="AS14" s="17">
        <v>3.59402999494111E-2</v>
      </c>
      <c r="AT14" s="17">
        <v>3.3492984931132397E-2</v>
      </c>
      <c r="AU14" s="17">
        <v>3.2164969936089798E-2</v>
      </c>
      <c r="AV14" s="17"/>
      <c r="AW14" s="17">
        <v>5.8548455078661001E-2</v>
      </c>
      <c r="AX14" s="17">
        <v>6.4741993590582594E-2</v>
      </c>
      <c r="AY14" s="17"/>
      <c r="AZ14" s="17">
        <v>7.0553310148936899E-2</v>
      </c>
      <c r="BA14" s="17">
        <v>5.8740512910486001E-2</v>
      </c>
      <c r="BB14" s="17"/>
      <c r="BC14" s="17">
        <v>5.6188330862279E-2</v>
      </c>
      <c r="BD14" s="17">
        <v>6.3828639474068305E-2</v>
      </c>
      <c r="BE14" s="17"/>
      <c r="BF14" s="17">
        <v>5.5903573807149803E-2</v>
      </c>
      <c r="BG14" s="17">
        <v>6.1293111430770202E-2</v>
      </c>
      <c r="BH14" s="17"/>
      <c r="BI14" s="17">
        <v>4.9514100103373301E-2</v>
      </c>
      <c r="BJ14" s="17">
        <v>4.7578070839452799E-2</v>
      </c>
      <c r="BK14" s="17">
        <v>5.8642067310326E-2</v>
      </c>
      <c r="BL14" s="17">
        <v>6.8812403762685298E-2</v>
      </c>
      <c r="BM14" s="17">
        <v>9.6356572395971202E-2</v>
      </c>
      <c r="BN14" s="17"/>
      <c r="BO14" s="17">
        <v>4.5420623271251202E-2</v>
      </c>
      <c r="BP14" s="17">
        <v>3.8351080766698999E-2</v>
      </c>
      <c r="BQ14" s="17">
        <v>4.7066783514378097E-2</v>
      </c>
      <c r="BR14" s="17">
        <v>6.3803133799296405E-2</v>
      </c>
      <c r="BS14" s="17">
        <v>7.8117600005388102E-2</v>
      </c>
      <c r="BT14" s="17">
        <v>0.110981451224288</v>
      </c>
      <c r="BU14" s="17"/>
      <c r="BV14" s="17">
        <v>4.5496342609177003E-2</v>
      </c>
      <c r="BW14" s="17">
        <v>5.1439113587211899E-2</v>
      </c>
      <c r="BX14" s="17"/>
      <c r="BY14" s="17">
        <v>1.8728329939302801E-2</v>
      </c>
      <c r="BZ14" s="17"/>
      <c r="CA14" s="17">
        <v>3.6771613572746303E-2</v>
      </c>
      <c r="CB14" s="17"/>
      <c r="CC14" s="17">
        <v>3.19420011873284E-2</v>
      </c>
    </row>
    <row r="15" spans="2:81" x14ac:dyDescent="0.3">
      <c r="B15" s="18" t="s">
        <v>192</v>
      </c>
      <c r="C15" s="21">
        <v>0.436061014919224</v>
      </c>
      <c r="D15" s="21">
        <v>0.46723978926319998</v>
      </c>
      <c r="E15" s="21">
        <v>0.404412341038839</v>
      </c>
      <c r="F15" s="21"/>
      <c r="G15" s="21">
        <v>0.63704257799573005</v>
      </c>
      <c r="H15" s="21">
        <v>0.63380536703803803</v>
      </c>
      <c r="I15" s="21">
        <v>0.59188497369804804</v>
      </c>
      <c r="J15" s="21">
        <v>0.441858832946184</v>
      </c>
      <c r="K15" s="21">
        <v>0.242031859393604</v>
      </c>
      <c r="L15" s="21">
        <v>0.140261251258787</v>
      </c>
      <c r="M15" s="21"/>
      <c r="N15" s="21">
        <v>0.42439905963142099</v>
      </c>
      <c r="O15" s="21">
        <v>0.42258003932177302</v>
      </c>
      <c r="P15" s="21">
        <v>0.42892914567910001</v>
      </c>
      <c r="Q15" s="21">
        <v>0.47243248052405201</v>
      </c>
      <c r="R15" s="21"/>
      <c r="S15" s="21">
        <v>0.60221771611821195</v>
      </c>
      <c r="T15" s="21">
        <v>0.40570650088256499</v>
      </c>
      <c r="U15" s="21">
        <v>0.36457086761561402</v>
      </c>
      <c r="V15" s="21">
        <v>0.38626490058406598</v>
      </c>
      <c r="W15" s="21">
        <v>0.39311712954614803</v>
      </c>
      <c r="X15" s="21">
        <v>0.43696641663885399</v>
      </c>
      <c r="Y15" s="21">
        <v>0.42063914315183698</v>
      </c>
      <c r="Z15" s="21">
        <v>0.47897195351730498</v>
      </c>
      <c r="AA15" s="21">
        <v>0.446654765382205</v>
      </c>
      <c r="AB15" s="21">
        <v>0.398116097864189</v>
      </c>
      <c r="AC15" s="21">
        <v>0.33802137586443898</v>
      </c>
      <c r="AD15" s="21">
        <v>0.45252347300999402</v>
      </c>
      <c r="AE15" s="21"/>
      <c r="AF15" s="21">
        <v>0.60154397341825905</v>
      </c>
      <c r="AG15" s="21">
        <v>0.48468377918146899</v>
      </c>
      <c r="AH15" s="21">
        <v>0.52553169803089195</v>
      </c>
      <c r="AI15" s="21">
        <v>0.43294730097319001</v>
      </c>
      <c r="AJ15" s="21">
        <v>0.46093358021601599</v>
      </c>
      <c r="AK15" s="21">
        <v>0.413483861080925</v>
      </c>
      <c r="AL15" s="21">
        <v>0.46550611255663499</v>
      </c>
      <c r="AM15" s="21">
        <v>0.41955872988734</v>
      </c>
      <c r="AN15" s="21">
        <v>0.33300063109623201</v>
      </c>
      <c r="AO15" s="21">
        <v>0.37499827181532103</v>
      </c>
      <c r="AP15" s="21">
        <v>0.41743840373541302</v>
      </c>
      <c r="AQ15" s="21">
        <v>0.37721757573094</v>
      </c>
      <c r="AR15" s="21">
        <v>0.46420109176277402</v>
      </c>
      <c r="AS15" s="21">
        <v>0.454143389769124</v>
      </c>
      <c r="AT15" s="21">
        <v>0.39869362669664699</v>
      </c>
      <c r="AU15" s="21">
        <v>0.67853435961644604</v>
      </c>
      <c r="AV15" s="21"/>
      <c r="AW15" s="21">
        <v>0.42118948612782298</v>
      </c>
      <c r="AX15" s="21">
        <v>0.457024078853913</v>
      </c>
      <c r="AY15" s="21"/>
      <c r="AZ15" s="21">
        <v>0.43270972158329102</v>
      </c>
      <c r="BA15" s="21">
        <v>0.43680741722059602</v>
      </c>
      <c r="BB15" s="21"/>
      <c r="BC15" s="21">
        <v>0.52239379932334196</v>
      </c>
      <c r="BD15" s="21">
        <v>0.37314530915398902</v>
      </c>
      <c r="BE15" s="21"/>
      <c r="BF15" s="21">
        <v>0.51109485773440599</v>
      </c>
      <c r="BG15" s="21">
        <v>0.43003146896863298</v>
      </c>
      <c r="BH15" s="21"/>
      <c r="BI15" s="21">
        <v>0.331335879844318</v>
      </c>
      <c r="BJ15" s="21">
        <v>0.51459860118954204</v>
      </c>
      <c r="BK15" s="21">
        <v>0.44452817883609202</v>
      </c>
      <c r="BL15" s="21">
        <v>0.33824679869291702</v>
      </c>
      <c r="BM15" s="21">
        <v>0.428889472406357</v>
      </c>
      <c r="BN15" s="21"/>
      <c r="BO15" s="21">
        <v>0.53846462715966803</v>
      </c>
      <c r="BP15" s="21">
        <v>0.41495183751234099</v>
      </c>
      <c r="BQ15" s="21">
        <v>0.47136813022898399</v>
      </c>
      <c r="BR15" s="21">
        <v>0.37219195001140598</v>
      </c>
      <c r="BS15" s="21">
        <v>0.443464244246844</v>
      </c>
      <c r="BT15" s="21">
        <v>0.314395852300559</v>
      </c>
      <c r="BU15" s="21"/>
      <c r="BV15" s="21">
        <v>0.52137752292733597</v>
      </c>
      <c r="BW15" s="21">
        <v>0.50202553510306702</v>
      </c>
      <c r="BX15" s="21"/>
      <c r="BY15" s="21">
        <v>0.63766451217088105</v>
      </c>
      <c r="BZ15" s="21"/>
      <c r="CA15" s="21">
        <v>0.58863319092973998</v>
      </c>
      <c r="CB15" s="21"/>
      <c r="CC15" s="21">
        <v>0.54262908809710797</v>
      </c>
    </row>
    <row r="16" spans="2:81" x14ac:dyDescent="0.3">
      <c r="B16" s="18" t="s">
        <v>193</v>
      </c>
      <c r="C16" s="21">
        <v>0.274568780779754</v>
      </c>
      <c r="D16" s="21">
        <v>0.275734873417187</v>
      </c>
      <c r="E16" s="21">
        <v>0.274513146793326</v>
      </c>
      <c r="F16" s="21"/>
      <c r="G16" s="21">
        <v>0.102622223562157</v>
      </c>
      <c r="H16" s="21">
        <v>0.123272394535842</v>
      </c>
      <c r="I16" s="21">
        <v>0.17144543723900499</v>
      </c>
      <c r="J16" s="21">
        <v>0.25046967208216298</v>
      </c>
      <c r="K16" s="21">
        <v>0.42034208916015298</v>
      </c>
      <c r="L16" s="21">
        <v>0.51770084416260997</v>
      </c>
      <c r="M16" s="21"/>
      <c r="N16" s="21">
        <v>0.31770680820340302</v>
      </c>
      <c r="O16" s="21">
        <v>0.28688503724868603</v>
      </c>
      <c r="P16" s="21">
        <v>0.255017175529893</v>
      </c>
      <c r="Q16" s="21">
        <v>0.228657054712299</v>
      </c>
      <c r="R16" s="21"/>
      <c r="S16" s="21">
        <v>0.15027719126918901</v>
      </c>
      <c r="T16" s="21">
        <v>0.32586207454614502</v>
      </c>
      <c r="U16" s="21">
        <v>0.30233085053384201</v>
      </c>
      <c r="V16" s="21">
        <v>0.37154627083387898</v>
      </c>
      <c r="W16" s="21">
        <v>0.326400706033249</v>
      </c>
      <c r="X16" s="21">
        <v>0.23750764118812401</v>
      </c>
      <c r="Y16" s="21">
        <v>0.31045771229498598</v>
      </c>
      <c r="Z16" s="21">
        <v>0.219457953624564</v>
      </c>
      <c r="AA16" s="21">
        <v>0.26449185413909099</v>
      </c>
      <c r="AB16" s="21">
        <v>0.26684442689246601</v>
      </c>
      <c r="AC16" s="21">
        <v>0.28069201681552602</v>
      </c>
      <c r="AD16" s="21">
        <v>0.28471711707499697</v>
      </c>
      <c r="AE16" s="21"/>
      <c r="AF16" s="21">
        <v>0.30828462136083201</v>
      </c>
      <c r="AG16" s="21">
        <v>0.122977193427645</v>
      </c>
      <c r="AH16" s="21">
        <v>0.19827300741924</v>
      </c>
      <c r="AI16" s="21">
        <v>0.23180335007276701</v>
      </c>
      <c r="AJ16" s="21">
        <v>0.288329814215804</v>
      </c>
      <c r="AK16" s="21">
        <v>0.27817914573050301</v>
      </c>
      <c r="AL16" s="21">
        <v>0.248505662780616</v>
      </c>
      <c r="AM16" s="21">
        <v>0.315726875014608</v>
      </c>
      <c r="AN16" s="21">
        <v>0.39868939572629802</v>
      </c>
      <c r="AO16" s="21">
        <v>0.33233469308938601</v>
      </c>
      <c r="AP16" s="21">
        <v>0.29350988314812998</v>
      </c>
      <c r="AQ16" s="21">
        <v>0.276004322587177</v>
      </c>
      <c r="AR16" s="21">
        <v>0.24242336003783399</v>
      </c>
      <c r="AS16" s="21">
        <v>0.25780064003895597</v>
      </c>
      <c r="AT16" s="21">
        <v>0.31600862739150398</v>
      </c>
      <c r="AU16" s="21">
        <v>0.19983319259094201</v>
      </c>
      <c r="AV16" s="21"/>
      <c r="AW16" s="21">
        <v>0.28689001697372701</v>
      </c>
      <c r="AX16" s="21">
        <v>0.25759793783277801</v>
      </c>
      <c r="AY16" s="21"/>
      <c r="AZ16" s="21">
        <v>0.28093874864153201</v>
      </c>
      <c r="BA16" s="21">
        <v>0.27315005726166602</v>
      </c>
      <c r="BB16" s="21"/>
      <c r="BC16" s="21">
        <v>0.21566808657102399</v>
      </c>
      <c r="BD16" s="21">
        <v>0.31608441896237099</v>
      </c>
      <c r="BE16" s="21"/>
      <c r="BF16" s="21">
        <v>0.190247234386062</v>
      </c>
      <c r="BG16" s="21">
        <v>0.28134466509448902</v>
      </c>
      <c r="BH16" s="21"/>
      <c r="BI16" s="21">
        <v>0.38171614401592502</v>
      </c>
      <c r="BJ16" s="21">
        <v>0.200060789862789</v>
      </c>
      <c r="BK16" s="21">
        <v>0.31036216844272402</v>
      </c>
      <c r="BL16" s="21">
        <v>0.35338708582697498</v>
      </c>
      <c r="BM16" s="21">
        <v>0.223268683503827</v>
      </c>
      <c r="BN16" s="21"/>
      <c r="BO16" s="21">
        <v>0.20228258712503799</v>
      </c>
      <c r="BP16" s="21">
        <v>0.33646814380650902</v>
      </c>
      <c r="BQ16" s="21">
        <v>0.270427216071424</v>
      </c>
      <c r="BR16" s="21">
        <v>0.32015165221069902</v>
      </c>
      <c r="BS16" s="21">
        <v>0.19435106918172801</v>
      </c>
      <c r="BT16" s="21">
        <v>0.30095052701846398</v>
      </c>
      <c r="BU16" s="21"/>
      <c r="BV16" s="21">
        <v>0.209198699906809</v>
      </c>
      <c r="BW16" s="21">
        <v>0.183112438588104</v>
      </c>
      <c r="BX16" s="21"/>
      <c r="BY16" s="21">
        <v>0.12531359306196399</v>
      </c>
      <c r="BZ16" s="21"/>
      <c r="CA16" s="21">
        <v>0.14276837804243001</v>
      </c>
      <c r="CB16" s="21"/>
      <c r="CC16" s="21">
        <v>0.18922279350305399</v>
      </c>
    </row>
    <row r="17" spans="2:81" x14ac:dyDescent="0.3">
      <c r="B17" s="18" t="s">
        <v>194</v>
      </c>
      <c r="C17" s="22">
        <v>0.16149223413947</v>
      </c>
      <c r="D17" s="22">
        <v>0.19150491584601301</v>
      </c>
      <c r="E17" s="22">
        <v>0.12989919424551299</v>
      </c>
      <c r="F17" s="22"/>
      <c r="G17" s="22">
        <v>0.53442035443357305</v>
      </c>
      <c r="H17" s="22">
        <v>0.51053297250219598</v>
      </c>
      <c r="I17" s="22">
        <v>0.42043953645904297</v>
      </c>
      <c r="J17" s="22">
        <v>0.191389160864021</v>
      </c>
      <c r="K17" s="22">
        <v>-0.17831022976654901</v>
      </c>
      <c r="L17" s="22">
        <v>-0.37743959290382301</v>
      </c>
      <c r="M17" s="22"/>
      <c r="N17" s="22">
        <v>0.106692251428018</v>
      </c>
      <c r="O17" s="22">
        <v>0.13569500207308799</v>
      </c>
      <c r="P17" s="22">
        <v>0.17391197014920701</v>
      </c>
      <c r="Q17" s="22">
        <v>0.24377542581175399</v>
      </c>
      <c r="R17" s="22"/>
      <c r="S17" s="22">
        <v>0.45194052484902397</v>
      </c>
      <c r="T17" s="22">
        <v>7.9844426336419999E-2</v>
      </c>
      <c r="U17" s="22">
        <v>6.2240017081771799E-2</v>
      </c>
      <c r="V17" s="22">
        <v>1.4718629750186899E-2</v>
      </c>
      <c r="W17" s="22">
        <v>6.6716423512898096E-2</v>
      </c>
      <c r="X17" s="22">
        <v>0.19945877545073001</v>
      </c>
      <c r="Y17" s="22">
        <v>0.11018143085685</v>
      </c>
      <c r="Z17" s="22">
        <v>0.25951399989274199</v>
      </c>
      <c r="AA17" s="22">
        <v>0.18216291124311401</v>
      </c>
      <c r="AB17" s="22">
        <v>0.13127167097172299</v>
      </c>
      <c r="AC17" s="22">
        <v>5.7329359048913002E-2</v>
      </c>
      <c r="AD17" s="22">
        <v>0.16780635593499699</v>
      </c>
      <c r="AE17" s="22"/>
      <c r="AF17" s="22">
        <v>0.29325935205742798</v>
      </c>
      <c r="AG17" s="22">
        <v>0.36170658575382297</v>
      </c>
      <c r="AH17" s="22">
        <v>0.32725869061165203</v>
      </c>
      <c r="AI17" s="22">
        <v>0.201143950900423</v>
      </c>
      <c r="AJ17" s="22">
        <v>0.17260376600021199</v>
      </c>
      <c r="AK17" s="22">
        <v>0.13530471535042299</v>
      </c>
      <c r="AL17" s="22">
        <v>0.21700044977601901</v>
      </c>
      <c r="AM17" s="22">
        <v>0.103831854872731</v>
      </c>
      <c r="AN17" s="22">
        <v>-6.5688764630066204E-2</v>
      </c>
      <c r="AO17" s="22">
        <v>4.2663578725935097E-2</v>
      </c>
      <c r="AP17" s="22">
        <v>0.123928520587282</v>
      </c>
      <c r="AQ17" s="22">
        <v>0.101213253143763</v>
      </c>
      <c r="AR17" s="22">
        <v>0.22177773172494</v>
      </c>
      <c r="AS17" s="22">
        <v>0.19634274973016799</v>
      </c>
      <c r="AT17" s="22">
        <v>8.2684999305142295E-2</v>
      </c>
      <c r="AU17" s="22">
        <v>0.47870116702550403</v>
      </c>
      <c r="AV17" s="22"/>
      <c r="AW17" s="22">
        <v>0.13429946915409599</v>
      </c>
      <c r="AX17" s="22">
        <v>0.19942614102113501</v>
      </c>
      <c r="AY17" s="22"/>
      <c r="AZ17" s="22">
        <v>0.15177097294175801</v>
      </c>
      <c r="BA17" s="22">
        <v>0.16365735995892999</v>
      </c>
      <c r="BB17" s="22"/>
      <c r="BC17" s="22">
        <v>0.30672571275231802</v>
      </c>
      <c r="BD17" s="22">
        <v>5.70608901916176E-2</v>
      </c>
      <c r="BE17" s="22"/>
      <c r="BF17" s="22">
        <v>0.32084762334834399</v>
      </c>
      <c r="BG17" s="22">
        <v>0.14868680387414401</v>
      </c>
      <c r="BH17" s="22"/>
      <c r="BI17" s="22">
        <v>-5.0380264171606098E-2</v>
      </c>
      <c r="BJ17" s="22">
        <v>0.31453781132675301</v>
      </c>
      <c r="BK17" s="22">
        <v>0.13416601039336801</v>
      </c>
      <c r="BL17" s="22">
        <v>-1.5140287134058E-2</v>
      </c>
      <c r="BM17" s="22">
        <v>0.20562078890252999</v>
      </c>
      <c r="BN17" s="22"/>
      <c r="BO17" s="22">
        <v>0.33618204003463098</v>
      </c>
      <c r="BP17" s="22">
        <v>7.8483693705832205E-2</v>
      </c>
      <c r="BQ17" s="22">
        <v>0.20094091415755899</v>
      </c>
      <c r="BR17" s="22">
        <v>5.2040297800707298E-2</v>
      </c>
      <c r="BS17" s="22">
        <v>0.24911317506511599</v>
      </c>
      <c r="BT17" s="22">
        <v>1.34453252820959E-2</v>
      </c>
      <c r="BU17" s="22"/>
      <c r="BV17" s="22">
        <v>0.31217882302052702</v>
      </c>
      <c r="BW17" s="22">
        <v>0.31891309651496302</v>
      </c>
      <c r="BX17" s="22"/>
      <c r="BY17" s="22">
        <v>0.51235091910891695</v>
      </c>
      <c r="BZ17" s="22"/>
      <c r="CA17" s="22">
        <v>0.44586481288731</v>
      </c>
      <c r="CB17" s="22"/>
      <c r="CC17" s="22">
        <v>0.35340629459405398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187</v>
      </c>
      <c r="C9" s="17">
        <v>0.185168581627184</v>
      </c>
      <c r="D9" s="17">
        <v>0.21531601230174</v>
      </c>
      <c r="E9" s="17">
        <v>0.1544206698452</v>
      </c>
      <c r="F9" s="17"/>
      <c r="G9" s="17">
        <v>0.242026756859681</v>
      </c>
      <c r="H9" s="17">
        <v>0.27011132541841498</v>
      </c>
      <c r="I9" s="17">
        <v>0.24891821906265499</v>
      </c>
      <c r="J9" s="17">
        <v>0.18329218268289399</v>
      </c>
      <c r="K9" s="17">
        <v>0.133599443751623</v>
      </c>
      <c r="L9" s="17">
        <v>6.2613236737441097E-2</v>
      </c>
      <c r="M9" s="17"/>
      <c r="N9" s="17">
        <v>0.188729240283496</v>
      </c>
      <c r="O9" s="17">
        <v>0.14449650007866599</v>
      </c>
      <c r="P9" s="17">
        <v>0.17649105374572899</v>
      </c>
      <c r="Q9" s="17">
        <v>0.23273605030196301</v>
      </c>
      <c r="R9" s="17"/>
      <c r="S9" s="17">
        <v>0.27345071135254601</v>
      </c>
      <c r="T9" s="17">
        <v>0.10109289097594699</v>
      </c>
      <c r="U9" s="17">
        <v>0.170428361838181</v>
      </c>
      <c r="V9" s="17">
        <v>0.19706297647503501</v>
      </c>
      <c r="W9" s="17">
        <v>0.15678654738543299</v>
      </c>
      <c r="X9" s="17">
        <v>0.23341801013247701</v>
      </c>
      <c r="Y9" s="17">
        <v>0.120817801957313</v>
      </c>
      <c r="Z9" s="17">
        <v>0.208018603441181</v>
      </c>
      <c r="AA9" s="17">
        <v>0.18156170033314101</v>
      </c>
      <c r="AB9" s="17">
        <v>0.20786774234451799</v>
      </c>
      <c r="AC9" s="17">
        <v>0.14991832932152599</v>
      </c>
      <c r="AD9" s="17">
        <v>0.207585887363956</v>
      </c>
      <c r="AE9" s="17"/>
      <c r="AF9" s="17">
        <v>0.31126340669661701</v>
      </c>
      <c r="AG9" s="17">
        <v>0.25896356784937402</v>
      </c>
      <c r="AH9" s="17">
        <v>0.24107005711555601</v>
      </c>
      <c r="AI9" s="17">
        <v>0.178593458859551</v>
      </c>
      <c r="AJ9" s="17">
        <v>0.18740800170566299</v>
      </c>
      <c r="AK9" s="17">
        <v>0.15667868808369101</v>
      </c>
      <c r="AL9" s="17">
        <v>0.16441065978417599</v>
      </c>
      <c r="AM9" s="17">
        <v>0.18954748619196299</v>
      </c>
      <c r="AN9" s="17">
        <v>0.10995031469185999</v>
      </c>
      <c r="AO9" s="17">
        <v>0.203558917217186</v>
      </c>
      <c r="AP9" s="17">
        <v>0.14957160908210099</v>
      </c>
      <c r="AQ9" s="17">
        <v>0.175875349260566</v>
      </c>
      <c r="AR9" s="17">
        <v>0.1993480653237</v>
      </c>
      <c r="AS9" s="17">
        <v>0.177262951421475</v>
      </c>
      <c r="AT9" s="17">
        <v>0.162760084887276</v>
      </c>
      <c r="AU9" s="17">
        <v>0.31963467655852401</v>
      </c>
      <c r="AV9" s="17"/>
      <c r="AW9" s="17">
        <v>0.172915059333212</v>
      </c>
      <c r="AX9" s="17">
        <v>0.20296701394432001</v>
      </c>
      <c r="AY9" s="17"/>
      <c r="AZ9" s="17">
        <v>0.189938148002292</v>
      </c>
      <c r="BA9" s="17">
        <v>0.184106300602495</v>
      </c>
      <c r="BB9" s="17"/>
      <c r="BC9" s="17">
        <v>0.24795690110643601</v>
      </c>
      <c r="BD9" s="17">
        <v>0.138778072249893</v>
      </c>
      <c r="BE9" s="17"/>
      <c r="BF9" s="17">
        <v>0.237560491557672</v>
      </c>
      <c r="BG9" s="17">
        <v>0.180958489000805</v>
      </c>
      <c r="BH9" s="17"/>
      <c r="BI9" s="17">
        <v>0.119327588767224</v>
      </c>
      <c r="BJ9" s="17">
        <v>0.230833090095305</v>
      </c>
      <c r="BK9" s="17">
        <v>0.18126103705243601</v>
      </c>
      <c r="BL9" s="17">
        <v>0.131341769972427</v>
      </c>
      <c r="BM9" s="17">
        <v>0.25937098031484002</v>
      </c>
      <c r="BN9" s="17"/>
      <c r="BO9" s="17">
        <v>0.23113076689446799</v>
      </c>
      <c r="BP9" s="17">
        <v>0.13968826402620699</v>
      </c>
      <c r="BQ9" s="17">
        <v>0.22124821051312099</v>
      </c>
      <c r="BR9" s="17">
        <v>0.160670152633173</v>
      </c>
      <c r="BS9" s="17">
        <v>0.235301738872875</v>
      </c>
      <c r="BT9" s="17">
        <v>0.12047668975468701</v>
      </c>
      <c r="BU9" s="17"/>
      <c r="BV9" s="17">
        <v>0.23268691648472001</v>
      </c>
      <c r="BW9" s="17">
        <v>0.22739474361358999</v>
      </c>
      <c r="BX9" s="17"/>
      <c r="BY9" s="17">
        <v>0.26452675771524398</v>
      </c>
      <c r="BZ9" s="17"/>
      <c r="CA9" s="17">
        <v>0.25831605007652397</v>
      </c>
      <c r="CB9" s="17"/>
      <c r="CC9" s="17">
        <v>0.227027156832939</v>
      </c>
    </row>
    <row r="10" spans="2:81" x14ac:dyDescent="0.3">
      <c r="B10" s="18" t="s">
        <v>188</v>
      </c>
      <c r="C10" s="17">
        <v>0.33952480929831702</v>
      </c>
      <c r="D10" s="17">
        <v>0.32065188238667502</v>
      </c>
      <c r="E10" s="17">
        <v>0.35738941796851897</v>
      </c>
      <c r="F10" s="17"/>
      <c r="G10" s="17">
        <v>0.426831764721605</v>
      </c>
      <c r="H10" s="17">
        <v>0.38700201818178198</v>
      </c>
      <c r="I10" s="17">
        <v>0.37288494122292998</v>
      </c>
      <c r="J10" s="17">
        <v>0.341011412437494</v>
      </c>
      <c r="K10" s="17">
        <v>0.243943846275468</v>
      </c>
      <c r="L10" s="17">
        <v>0.278462302268418</v>
      </c>
      <c r="M10" s="17"/>
      <c r="N10" s="17">
        <v>0.33264656372058599</v>
      </c>
      <c r="O10" s="17">
        <v>0.395088657162392</v>
      </c>
      <c r="P10" s="17">
        <v>0.32652948162472201</v>
      </c>
      <c r="Q10" s="17">
        <v>0.299492009146066</v>
      </c>
      <c r="R10" s="17"/>
      <c r="S10" s="17">
        <v>0.37509959436963702</v>
      </c>
      <c r="T10" s="17">
        <v>0.41437824543901902</v>
      </c>
      <c r="U10" s="17">
        <v>0.28046378645402098</v>
      </c>
      <c r="V10" s="17">
        <v>0.228683246111824</v>
      </c>
      <c r="W10" s="17">
        <v>0.35302630565077497</v>
      </c>
      <c r="X10" s="17">
        <v>0.27656998162263202</v>
      </c>
      <c r="Y10" s="17">
        <v>0.38457278021874802</v>
      </c>
      <c r="Z10" s="17">
        <v>0.38040628434777002</v>
      </c>
      <c r="AA10" s="17">
        <v>0.36286099939434002</v>
      </c>
      <c r="AB10" s="17">
        <v>0.39740403997206902</v>
      </c>
      <c r="AC10" s="17">
        <v>0.265379147794369</v>
      </c>
      <c r="AD10" s="17">
        <v>0.186204658931966</v>
      </c>
      <c r="AE10" s="17"/>
      <c r="AF10" s="17">
        <v>0.29028056672164199</v>
      </c>
      <c r="AG10" s="17">
        <v>0.30930729286234498</v>
      </c>
      <c r="AH10" s="17">
        <v>0.310222840192586</v>
      </c>
      <c r="AI10" s="17">
        <v>0.29482486278728698</v>
      </c>
      <c r="AJ10" s="17">
        <v>0.33626889053451697</v>
      </c>
      <c r="AK10" s="17">
        <v>0.359288427710309</v>
      </c>
      <c r="AL10" s="17">
        <v>0.36993869265371399</v>
      </c>
      <c r="AM10" s="17">
        <v>0.33734349355368698</v>
      </c>
      <c r="AN10" s="17">
        <v>0.33498042547900903</v>
      </c>
      <c r="AO10" s="17">
        <v>0.28717579285938799</v>
      </c>
      <c r="AP10" s="17">
        <v>0.38009944638482601</v>
      </c>
      <c r="AQ10" s="17">
        <v>0.36095938997799698</v>
      </c>
      <c r="AR10" s="17">
        <v>0.37596099289539697</v>
      </c>
      <c r="AS10" s="17">
        <v>0.35919706347841202</v>
      </c>
      <c r="AT10" s="17">
        <v>0.37345451628204102</v>
      </c>
      <c r="AU10" s="17">
        <v>0.37761159220356399</v>
      </c>
      <c r="AV10" s="17"/>
      <c r="AW10" s="17">
        <v>0.34216290349470002</v>
      </c>
      <c r="AX10" s="17">
        <v>0.33453748027487801</v>
      </c>
      <c r="AY10" s="17"/>
      <c r="AZ10" s="17">
        <v>0.353723888433426</v>
      </c>
      <c r="BA10" s="17">
        <v>0.336362380862054</v>
      </c>
      <c r="BB10" s="17"/>
      <c r="BC10" s="17">
        <v>0.35724766890436599</v>
      </c>
      <c r="BD10" s="17">
        <v>0.32744638009468002</v>
      </c>
      <c r="BE10" s="17"/>
      <c r="BF10" s="17">
        <v>0.37064701003830702</v>
      </c>
      <c r="BG10" s="17">
        <v>0.337023901275953</v>
      </c>
      <c r="BH10" s="17"/>
      <c r="BI10" s="17">
        <v>0.26568239050576298</v>
      </c>
      <c r="BJ10" s="17">
        <v>0.41092856009675799</v>
      </c>
      <c r="BK10" s="17">
        <v>0.39398791759940399</v>
      </c>
      <c r="BL10" s="17">
        <v>0.25202556430092199</v>
      </c>
      <c r="BM10" s="17">
        <v>0.34736411385010402</v>
      </c>
      <c r="BN10" s="17"/>
      <c r="BO10" s="17">
        <v>0.425770859946495</v>
      </c>
      <c r="BP10" s="17">
        <v>0.30016041778612701</v>
      </c>
      <c r="BQ10" s="17">
        <v>0.38545060895619199</v>
      </c>
      <c r="BR10" s="17">
        <v>0.28709054251379501</v>
      </c>
      <c r="BS10" s="17">
        <v>0.36927670900813597</v>
      </c>
      <c r="BT10" s="17">
        <v>0.29347399629968102</v>
      </c>
      <c r="BU10" s="17"/>
      <c r="BV10" s="17">
        <v>0.41596026305238198</v>
      </c>
      <c r="BW10" s="17">
        <v>0.40159611221852698</v>
      </c>
      <c r="BX10" s="17"/>
      <c r="BY10" s="17">
        <v>0.40675726226017</v>
      </c>
      <c r="BZ10" s="17"/>
      <c r="CA10" s="17">
        <v>0.42932736510505998</v>
      </c>
      <c r="CB10" s="17"/>
      <c r="CC10" s="17">
        <v>0.43833174880862502</v>
      </c>
    </row>
    <row r="11" spans="2:81" x14ac:dyDescent="0.3">
      <c r="B11" s="18" t="s">
        <v>189</v>
      </c>
      <c r="C11" s="17">
        <v>0.230688482256763</v>
      </c>
      <c r="D11" s="17">
        <v>0.23417833616742101</v>
      </c>
      <c r="E11" s="17">
        <v>0.22819081980432199</v>
      </c>
      <c r="F11" s="17"/>
      <c r="G11" s="17">
        <v>0.21681216033657399</v>
      </c>
      <c r="H11" s="17">
        <v>0.22997126014005101</v>
      </c>
      <c r="I11" s="17">
        <v>0.182275032172038</v>
      </c>
      <c r="J11" s="17">
        <v>0.19678946871823499</v>
      </c>
      <c r="K11" s="17">
        <v>0.24626794788079401</v>
      </c>
      <c r="L11" s="17">
        <v>0.29678162421228999</v>
      </c>
      <c r="M11" s="17"/>
      <c r="N11" s="17">
        <v>0.225690933823322</v>
      </c>
      <c r="O11" s="17">
        <v>0.23127901743832599</v>
      </c>
      <c r="P11" s="17">
        <v>0.239440309638763</v>
      </c>
      <c r="Q11" s="17">
        <v>0.22960904730120699</v>
      </c>
      <c r="R11" s="17"/>
      <c r="S11" s="17">
        <v>0.20109608071716001</v>
      </c>
      <c r="T11" s="17">
        <v>0.24835764216464801</v>
      </c>
      <c r="U11" s="17">
        <v>0.26305213396760802</v>
      </c>
      <c r="V11" s="17">
        <v>0.25758534197739902</v>
      </c>
      <c r="W11" s="17">
        <v>0.21214174668904101</v>
      </c>
      <c r="X11" s="17">
        <v>0.226705856050222</v>
      </c>
      <c r="Y11" s="17">
        <v>0.25406027478133297</v>
      </c>
      <c r="Z11" s="17">
        <v>0.18305276682739</v>
      </c>
      <c r="AA11" s="17">
        <v>0.19834105036531099</v>
      </c>
      <c r="AB11" s="17">
        <v>0.205518457676343</v>
      </c>
      <c r="AC11" s="17">
        <v>0.30264146563894201</v>
      </c>
      <c r="AD11" s="17">
        <v>0.25567164032383499</v>
      </c>
      <c r="AE11" s="17"/>
      <c r="AF11" s="17">
        <v>0</v>
      </c>
      <c r="AG11" s="17">
        <v>0.197516556046093</v>
      </c>
      <c r="AH11" s="17">
        <v>0.22421627557429899</v>
      </c>
      <c r="AI11" s="17">
        <v>0.275575728471256</v>
      </c>
      <c r="AJ11" s="17">
        <v>0.227401163225776</v>
      </c>
      <c r="AK11" s="17">
        <v>0.25835334520922998</v>
      </c>
      <c r="AL11" s="17">
        <v>0.25692850966276998</v>
      </c>
      <c r="AM11" s="17">
        <v>0.206517439499696</v>
      </c>
      <c r="AN11" s="17">
        <v>0.232224907735258</v>
      </c>
      <c r="AO11" s="17">
        <v>0.22929154559298101</v>
      </c>
      <c r="AP11" s="17">
        <v>0.22909189077335501</v>
      </c>
      <c r="AQ11" s="17">
        <v>0.22052077329169301</v>
      </c>
      <c r="AR11" s="17">
        <v>0.27481447661678599</v>
      </c>
      <c r="AS11" s="17">
        <v>0.19611348955188901</v>
      </c>
      <c r="AT11" s="17">
        <v>0.224254528478292</v>
      </c>
      <c r="AU11" s="17">
        <v>0.114795350322186</v>
      </c>
      <c r="AV11" s="17"/>
      <c r="AW11" s="17">
        <v>0.243819499266238</v>
      </c>
      <c r="AX11" s="17">
        <v>0.212044271105326</v>
      </c>
      <c r="AY11" s="17"/>
      <c r="AZ11" s="17">
        <v>0.230137202038526</v>
      </c>
      <c r="BA11" s="17">
        <v>0.23081126375702199</v>
      </c>
      <c r="BB11" s="17"/>
      <c r="BC11" s="17">
        <v>0.20524113468362901</v>
      </c>
      <c r="BD11" s="17">
        <v>0.249182374741094</v>
      </c>
      <c r="BE11" s="17"/>
      <c r="BF11" s="17">
        <v>0.23789228159520501</v>
      </c>
      <c r="BG11" s="17">
        <v>0.23010960161437199</v>
      </c>
      <c r="BH11" s="17"/>
      <c r="BI11" s="17">
        <v>0.29779957362051801</v>
      </c>
      <c r="BJ11" s="17">
        <v>0.203993464306508</v>
      </c>
      <c r="BK11" s="17">
        <v>0.183479969631586</v>
      </c>
      <c r="BL11" s="17">
        <v>0.23384913786429201</v>
      </c>
      <c r="BM11" s="17">
        <v>0.19617710574340699</v>
      </c>
      <c r="BN11" s="17"/>
      <c r="BO11" s="17">
        <v>0.189330085387797</v>
      </c>
      <c r="BP11" s="17">
        <v>0.30019048601306603</v>
      </c>
      <c r="BQ11" s="17">
        <v>0.20051834303123101</v>
      </c>
      <c r="BR11" s="17">
        <v>0.209479637290306</v>
      </c>
      <c r="BS11" s="17">
        <v>0.25130268390351401</v>
      </c>
      <c r="BT11" s="17">
        <v>0.26506488331845002</v>
      </c>
      <c r="BU11" s="17"/>
      <c r="BV11" s="17">
        <v>0.19697058479739701</v>
      </c>
      <c r="BW11" s="17">
        <v>0.21701900606680299</v>
      </c>
      <c r="BX11" s="17"/>
      <c r="BY11" s="17">
        <v>0.22417923872943599</v>
      </c>
      <c r="BZ11" s="17"/>
      <c r="CA11" s="17">
        <v>0.219225757002806</v>
      </c>
      <c r="CB11" s="17"/>
      <c r="CC11" s="17">
        <v>0.21074919201586201</v>
      </c>
    </row>
    <row r="12" spans="2:81" x14ac:dyDescent="0.3">
      <c r="B12" s="18" t="s">
        <v>190</v>
      </c>
      <c r="C12" s="17">
        <v>0.11713385127186</v>
      </c>
      <c r="D12" s="17">
        <v>0.11609741323865699</v>
      </c>
      <c r="E12" s="17">
        <v>0.11860784522653101</v>
      </c>
      <c r="F12" s="17"/>
      <c r="G12" s="17">
        <v>5.2353383421913903E-2</v>
      </c>
      <c r="H12" s="17">
        <v>5.3458019457673603E-2</v>
      </c>
      <c r="I12" s="17">
        <v>0.11527254120003699</v>
      </c>
      <c r="J12" s="17">
        <v>0.12071355310262601</v>
      </c>
      <c r="K12" s="17">
        <v>0.160307653247409</v>
      </c>
      <c r="L12" s="17">
        <v>0.18180232111967201</v>
      </c>
      <c r="M12" s="17"/>
      <c r="N12" s="17">
        <v>0.12904709697028</v>
      </c>
      <c r="O12" s="17">
        <v>0.11233705701994801</v>
      </c>
      <c r="P12" s="17">
        <v>0.107864362881247</v>
      </c>
      <c r="Q12" s="17">
        <v>0.11419628916930399</v>
      </c>
      <c r="R12" s="17"/>
      <c r="S12" s="17">
        <v>7.4821392952167595E-2</v>
      </c>
      <c r="T12" s="17">
        <v>0.111840258226546</v>
      </c>
      <c r="U12" s="17">
        <v>0.132109217006004</v>
      </c>
      <c r="V12" s="17">
        <v>0.17726484231879999</v>
      </c>
      <c r="W12" s="17">
        <v>0.15924464635240701</v>
      </c>
      <c r="X12" s="17">
        <v>0.125851599354487</v>
      </c>
      <c r="Y12" s="17">
        <v>0.13070376071454301</v>
      </c>
      <c r="Z12" s="17">
        <v>8.76514278336884E-2</v>
      </c>
      <c r="AA12" s="17">
        <v>0.11434186615651901</v>
      </c>
      <c r="AB12" s="17">
        <v>7.3823810493027706E-2</v>
      </c>
      <c r="AC12" s="17">
        <v>0.13138676023052201</v>
      </c>
      <c r="AD12" s="17">
        <v>0.112255653610506</v>
      </c>
      <c r="AE12" s="17"/>
      <c r="AF12" s="17">
        <v>0.203861440098906</v>
      </c>
      <c r="AG12" s="17">
        <v>7.1294573287077306E-2</v>
      </c>
      <c r="AH12" s="17">
        <v>9.1144418049160403E-2</v>
      </c>
      <c r="AI12" s="17">
        <v>0.10821520690405</v>
      </c>
      <c r="AJ12" s="17">
        <v>0.116701317220611</v>
      </c>
      <c r="AK12" s="17">
        <v>0.121268160931386</v>
      </c>
      <c r="AL12" s="17">
        <v>9.5257838064351799E-2</v>
      </c>
      <c r="AM12" s="17">
        <v>0.122664991686321</v>
      </c>
      <c r="AN12" s="17">
        <v>0.175869869974039</v>
      </c>
      <c r="AO12" s="17">
        <v>0.15654440570313499</v>
      </c>
      <c r="AP12" s="17">
        <v>0.105284373967311</v>
      </c>
      <c r="AQ12" s="17">
        <v>0.15354093368480701</v>
      </c>
      <c r="AR12" s="17">
        <v>8.1470658338513899E-2</v>
      </c>
      <c r="AS12" s="17">
        <v>0.10889131226212199</v>
      </c>
      <c r="AT12" s="17">
        <v>6.8588638035507105E-2</v>
      </c>
      <c r="AU12" s="17">
        <v>0.121571001969016</v>
      </c>
      <c r="AV12" s="17"/>
      <c r="AW12" s="17">
        <v>0.11024657999540401</v>
      </c>
      <c r="AX12" s="17">
        <v>0.127997241285182</v>
      </c>
      <c r="AY12" s="17"/>
      <c r="AZ12" s="17">
        <v>0.111726715818019</v>
      </c>
      <c r="BA12" s="17">
        <v>0.11833813210974101</v>
      </c>
      <c r="BB12" s="17"/>
      <c r="BC12" s="17">
        <v>8.8194869817323704E-2</v>
      </c>
      <c r="BD12" s="17">
        <v>0.138230166348082</v>
      </c>
      <c r="BE12" s="17"/>
      <c r="BF12" s="17">
        <v>6.4077972285032703E-2</v>
      </c>
      <c r="BG12" s="17">
        <v>0.12139729891492</v>
      </c>
      <c r="BH12" s="17"/>
      <c r="BI12" s="17">
        <v>0.152733745245131</v>
      </c>
      <c r="BJ12" s="17">
        <v>8.4149629389611597E-2</v>
      </c>
      <c r="BK12" s="17">
        <v>0.12843775236206201</v>
      </c>
      <c r="BL12" s="17">
        <v>0.15784043876548101</v>
      </c>
      <c r="BM12" s="17">
        <v>0.11436493101194201</v>
      </c>
      <c r="BN12" s="17"/>
      <c r="BO12" s="17">
        <v>7.3633346717601397E-2</v>
      </c>
      <c r="BP12" s="17">
        <v>0.129754321414705</v>
      </c>
      <c r="BQ12" s="17">
        <v>0.112204783932194</v>
      </c>
      <c r="BR12" s="17">
        <v>0.162092147605535</v>
      </c>
      <c r="BS12" s="17">
        <v>7.6938369121633696E-2</v>
      </c>
      <c r="BT12" s="17">
        <v>0.13844272808649399</v>
      </c>
      <c r="BU12" s="17"/>
      <c r="BV12" s="17">
        <v>8.0132466541029401E-2</v>
      </c>
      <c r="BW12" s="17">
        <v>9.1600379808186194E-2</v>
      </c>
      <c r="BX12" s="17"/>
      <c r="BY12" s="17">
        <v>8.2428409791107896E-2</v>
      </c>
      <c r="BZ12" s="17"/>
      <c r="CA12" s="17">
        <v>5.10248743129618E-2</v>
      </c>
      <c r="CB12" s="17"/>
      <c r="CC12" s="17">
        <v>8.66484841396854E-2</v>
      </c>
    </row>
    <row r="13" spans="2:81" x14ac:dyDescent="0.3">
      <c r="B13" s="18" t="s">
        <v>191</v>
      </c>
      <c r="C13" s="17">
        <v>6.4920695439921794E-2</v>
      </c>
      <c r="D13" s="17">
        <v>7.5685912699025304E-2</v>
      </c>
      <c r="E13" s="17">
        <v>5.4665436207383601E-2</v>
      </c>
      <c r="F13" s="17"/>
      <c r="G13" s="17">
        <v>1.42206803765505E-2</v>
      </c>
      <c r="H13" s="17">
        <v>2.1314995923201598E-2</v>
      </c>
      <c r="I13" s="17">
        <v>3.94446224003017E-2</v>
      </c>
      <c r="J13" s="17">
        <v>8.2070821420381801E-2</v>
      </c>
      <c r="K13" s="17">
        <v>0.11427760881400099</v>
      </c>
      <c r="L13" s="17">
        <v>0.10787975598954699</v>
      </c>
      <c r="M13" s="17"/>
      <c r="N13" s="17">
        <v>7.8501017016775407E-2</v>
      </c>
      <c r="O13" s="17">
        <v>5.1885243255902103E-2</v>
      </c>
      <c r="P13" s="17">
        <v>7.8689481563987307E-2</v>
      </c>
      <c r="Q13" s="17">
        <v>5.22104456004246E-2</v>
      </c>
      <c r="R13" s="17"/>
      <c r="S13" s="17">
        <v>3.7386084832689001E-2</v>
      </c>
      <c r="T13" s="17">
        <v>8.7771971758386899E-2</v>
      </c>
      <c r="U13" s="17">
        <v>8.1636681622871396E-2</v>
      </c>
      <c r="V13" s="17">
        <v>8.2534300842225003E-2</v>
      </c>
      <c r="W13" s="17">
        <v>4.0158417597510002E-2</v>
      </c>
      <c r="X13" s="17">
        <v>6.2399145567813001E-2</v>
      </c>
      <c r="Y13" s="17">
        <v>6.3784184497002502E-2</v>
      </c>
      <c r="Z13" s="17">
        <v>8.6175146791739807E-2</v>
      </c>
      <c r="AA13" s="17">
        <v>5.1398204062176898E-2</v>
      </c>
      <c r="AB13" s="17">
        <v>4.97550750864236E-2</v>
      </c>
      <c r="AC13" s="17">
        <v>9.5811966581483402E-2</v>
      </c>
      <c r="AD13" s="17">
        <v>8.0641818597517304E-2</v>
      </c>
      <c r="AE13" s="17"/>
      <c r="AF13" s="17">
        <v>0</v>
      </c>
      <c r="AG13" s="17">
        <v>3.77565031937728E-2</v>
      </c>
      <c r="AH13" s="17">
        <v>3.1196197519694099E-2</v>
      </c>
      <c r="AI13" s="17">
        <v>7.0468406707488093E-2</v>
      </c>
      <c r="AJ13" s="17">
        <v>5.6065765004778202E-2</v>
      </c>
      <c r="AK13" s="17">
        <v>6.5497415066776393E-2</v>
      </c>
      <c r="AL13" s="17">
        <v>4.9194948296671599E-2</v>
      </c>
      <c r="AM13" s="17">
        <v>0.114675370400701</v>
      </c>
      <c r="AN13" s="17">
        <v>9.3944759409566703E-2</v>
      </c>
      <c r="AO13" s="17">
        <v>6.27261068786297E-2</v>
      </c>
      <c r="AP13" s="17">
        <v>8.2491865727527897E-2</v>
      </c>
      <c r="AQ13" s="17">
        <v>4.5844228574254603E-2</v>
      </c>
      <c r="AR13" s="17">
        <v>3.9169358525602702E-2</v>
      </c>
      <c r="AS13" s="17">
        <v>0.103658846113271</v>
      </c>
      <c r="AT13" s="17">
        <v>9.0309729978294895E-2</v>
      </c>
      <c r="AU13" s="17">
        <v>4.7590083741622401E-2</v>
      </c>
      <c r="AV13" s="17"/>
      <c r="AW13" s="17">
        <v>6.9616840125410501E-2</v>
      </c>
      <c r="AX13" s="17">
        <v>5.7510264621349602E-2</v>
      </c>
      <c r="AY13" s="17"/>
      <c r="AZ13" s="17">
        <v>4.4698629946310402E-2</v>
      </c>
      <c r="BA13" s="17">
        <v>6.9424567440948604E-2</v>
      </c>
      <c r="BB13" s="17"/>
      <c r="BC13" s="17">
        <v>4.1316412309329802E-2</v>
      </c>
      <c r="BD13" s="17">
        <v>8.1706019731128302E-2</v>
      </c>
      <c r="BE13" s="17"/>
      <c r="BF13" s="17">
        <v>4.6825799760454E-2</v>
      </c>
      <c r="BG13" s="17">
        <v>6.6374759377966996E-2</v>
      </c>
      <c r="BH13" s="17"/>
      <c r="BI13" s="17">
        <v>0.123434654114257</v>
      </c>
      <c r="BJ13" s="17">
        <v>2.5303089832353701E-2</v>
      </c>
      <c r="BK13" s="17">
        <v>3.2628904609997997E-2</v>
      </c>
      <c r="BL13" s="17">
        <v>0.14138197578395401</v>
      </c>
      <c r="BM13" s="17">
        <v>4.0055717908721603E-2</v>
      </c>
      <c r="BN13" s="17"/>
      <c r="BO13" s="17">
        <v>2.31820555198087E-2</v>
      </c>
      <c r="BP13" s="17">
        <v>9.93720564062745E-2</v>
      </c>
      <c r="BQ13" s="17">
        <v>3.57455424429425E-2</v>
      </c>
      <c r="BR13" s="17">
        <v>0.12645803704297601</v>
      </c>
      <c r="BS13" s="17">
        <v>3.9118130592464197E-2</v>
      </c>
      <c r="BT13" s="17">
        <v>2.7814742039730701E-2</v>
      </c>
      <c r="BU13" s="17"/>
      <c r="BV13" s="17">
        <v>2.3885391155676301E-2</v>
      </c>
      <c r="BW13" s="17">
        <v>2.7932537381983098E-2</v>
      </c>
      <c r="BX13" s="17"/>
      <c r="BY13" s="17">
        <v>9.0700935723576105E-3</v>
      </c>
      <c r="BZ13" s="17"/>
      <c r="CA13" s="17">
        <v>1.86388297509061E-2</v>
      </c>
      <c r="CB13" s="17"/>
      <c r="CC13" s="17">
        <v>1.39221540130736E-2</v>
      </c>
    </row>
    <row r="14" spans="2:81" x14ac:dyDescent="0.3">
      <c r="B14" s="18" t="s">
        <v>124</v>
      </c>
      <c r="C14" s="17">
        <v>6.2563580105953101E-2</v>
      </c>
      <c r="D14" s="17">
        <v>3.8070443206481501E-2</v>
      </c>
      <c r="E14" s="17">
        <v>8.6725810948044504E-2</v>
      </c>
      <c r="F14" s="17"/>
      <c r="G14" s="17">
        <v>4.7755254283675101E-2</v>
      </c>
      <c r="H14" s="17">
        <v>3.8142380878876801E-2</v>
      </c>
      <c r="I14" s="17">
        <v>4.1204643942037399E-2</v>
      </c>
      <c r="J14" s="17">
        <v>7.6122561638370403E-2</v>
      </c>
      <c r="K14" s="17">
        <v>0.10160350003070499</v>
      </c>
      <c r="L14" s="17">
        <v>7.2460759672631297E-2</v>
      </c>
      <c r="M14" s="17"/>
      <c r="N14" s="17">
        <v>4.5385148185540097E-2</v>
      </c>
      <c r="O14" s="17">
        <v>6.4913525044765094E-2</v>
      </c>
      <c r="P14" s="17">
        <v>7.0985310545552294E-2</v>
      </c>
      <c r="Q14" s="17">
        <v>7.1756158481034504E-2</v>
      </c>
      <c r="R14" s="17"/>
      <c r="S14" s="17">
        <v>3.8146135775800401E-2</v>
      </c>
      <c r="T14" s="17">
        <v>3.6558991435452701E-2</v>
      </c>
      <c r="U14" s="17">
        <v>7.2309819111314594E-2</v>
      </c>
      <c r="V14" s="17">
        <v>5.6869292274717098E-2</v>
      </c>
      <c r="W14" s="17">
        <v>7.8642336324834194E-2</v>
      </c>
      <c r="X14" s="17">
        <v>7.5055407272369506E-2</v>
      </c>
      <c r="Y14" s="17">
        <v>4.60611978310599E-2</v>
      </c>
      <c r="Z14" s="17">
        <v>5.4695770758230698E-2</v>
      </c>
      <c r="AA14" s="17">
        <v>9.1496179688511994E-2</v>
      </c>
      <c r="AB14" s="17">
        <v>6.5630874427618696E-2</v>
      </c>
      <c r="AC14" s="17">
        <v>5.4862330433157303E-2</v>
      </c>
      <c r="AD14" s="17">
        <v>0.15764034117222001</v>
      </c>
      <c r="AE14" s="17"/>
      <c r="AF14" s="17">
        <v>0.19459458648283401</v>
      </c>
      <c r="AG14" s="17">
        <v>0.125161506761337</v>
      </c>
      <c r="AH14" s="17">
        <v>0.102150211548704</v>
      </c>
      <c r="AI14" s="17">
        <v>7.2322336270368298E-2</v>
      </c>
      <c r="AJ14" s="17">
        <v>7.6154862308655896E-2</v>
      </c>
      <c r="AK14" s="17">
        <v>3.8913962998606798E-2</v>
      </c>
      <c r="AL14" s="17">
        <v>6.4269351538316602E-2</v>
      </c>
      <c r="AM14" s="17">
        <v>2.9251218667631598E-2</v>
      </c>
      <c r="AN14" s="17">
        <v>5.30297227102677E-2</v>
      </c>
      <c r="AO14" s="17">
        <v>6.0703231748679802E-2</v>
      </c>
      <c r="AP14" s="17">
        <v>5.3460814064879E-2</v>
      </c>
      <c r="AQ14" s="17">
        <v>4.3259325210682403E-2</v>
      </c>
      <c r="AR14" s="17">
        <v>2.9236448300000498E-2</v>
      </c>
      <c r="AS14" s="17">
        <v>5.4876337172831101E-2</v>
      </c>
      <c r="AT14" s="17">
        <v>8.0632502338588902E-2</v>
      </c>
      <c r="AU14" s="17">
        <v>1.8797295205088001E-2</v>
      </c>
      <c r="AV14" s="17"/>
      <c r="AW14" s="17">
        <v>6.1239117785036101E-2</v>
      </c>
      <c r="AX14" s="17">
        <v>6.4943728768943998E-2</v>
      </c>
      <c r="AY14" s="17"/>
      <c r="AZ14" s="17">
        <v>6.97754157614279E-2</v>
      </c>
      <c r="BA14" s="17">
        <v>6.09573552277397E-2</v>
      </c>
      <c r="BB14" s="17"/>
      <c r="BC14" s="17">
        <v>6.0043013178915597E-2</v>
      </c>
      <c r="BD14" s="17">
        <v>6.4656986835121597E-2</v>
      </c>
      <c r="BE14" s="17"/>
      <c r="BF14" s="17">
        <v>4.29964447633292E-2</v>
      </c>
      <c r="BG14" s="17">
        <v>6.4135949815983695E-2</v>
      </c>
      <c r="BH14" s="17"/>
      <c r="BI14" s="17">
        <v>4.1022047747107701E-2</v>
      </c>
      <c r="BJ14" s="17">
        <v>4.4792166279463301E-2</v>
      </c>
      <c r="BK14" s="17">
        <v>8.0204418744514297E-2</v>
      </c>
      <c r="BL14" s="17">
        <v>8.3561113312924706E-2</v>
      </c>
      <c r="BM14" s="17">
        <v>4.2667151170985698E-2</v>
      </c>
      <c r="BN14" s="17"/>
      <c r="BO14" s="17">
        <v>5.6952885533829302E-2</v>
      </c>
      <c r="BP14" s="17">
        <v>3.08344543536203E-2</v>
      </c>
      <c r="BQ14" s="17">
        <v>4.4832511124320303E-2</v>
      </c>
      <c r="BR14" s="17">
        <v>5.4209482914215103E-2</v>
      </c>
      <c r="BS14" s="17">
        <v>2.8062368501377E-2</v>
      </c>
      <c r="BT14" s="17">
        <v>0.15472696050095699</v>
      </c>
      <c r="BU14" s="17"/>
      <c r="BV14" s="17">
        <v>5.0364377968795601E-2</v>
      </c>
      <c r="BW14" s="17">
        <v>3.4457220910910302E-2</v>
      </c>
      <c r="BX14" s="17"/>
      <c r="BY14" s="17">
        <v>1.3038237931684699E-2</v>
      </c>
      <c r="BZ14" s="17"/>
      <c r="CA14" s="17">
        <v>2.3467123751742699E-2</v>
      </c>
      <c r="CB14" s="17"/>
      <c r="CC14" s="17">
        <v>2.33212641898152E-2</v>
      </c>
    </row>
    <row r="15" spans="2:81" x14ac:dyDescent="0.3">
      <c r="B15" s="18" t="s">
        <v>192</v>
      </c>
      <c r="C15" s="21">
        <v>0.52469339092550105</v>
      </c>
      <c r="D15" s="21">
        <v>0.53596789468841499</v>
      </c>
      <c r="E15" s="21">
        <v>0.51181008781371895</v>
      </c>
      <c r="F15" s="21"/>
      <c r="G15" s="21">
        <v>0.668858521581286</v>
      </c>
      <c r="H15" s="21">
        <v>0.65711334360019702</v>
      </c>
      <c r="I15" s="21">
        <v>0.62180316028558502</v>
      </c>
      <c r="J15" s="21">
        <v>0.52430359512038804</v>
      </c>
      <c r="K15" s="21">
        <v>0.37754329002709103</v>
      </c>
      <c r="L15" s="21">
        <v>0.34107553900585902</v>
      </c>
      <c r="M15" s="21"/>
      <c r="N15" s="21">
        <v>0.52137580400408201</v>
      </c>
      <c r="O15" s="21">
        <v>0.53958515724105904</v>
      </c>
      <c r="P15" s="21">
        <v>0.50302053537044999</v>
      </c>
      <c r="Q15" s="21">
        <v>0.53222805944802998</v>
      </c>
      <c r="R15" s="21"/>
      <c r="S15" s="21">
        <v>0.64855030572218297</v>
      </c>
      <c r="T15" s="21">
        <v>0.515471136414966</v>
      </c>
      <c r="U15" s="21">
        <v>0.45089214829220198</v>
      </c>
      <c r="V15" s="21">
        <v>0.42574622258685901</v>
      </c>
      <c r="W15" s="21">
        <v>0.50981285303620805</v>
      </c>
      <c r="X15" s="21">
        <v>0.509987991755109</v>
      </c>
      <c r="Y15" s="21">
        <v>0.50539058217606103</v>
      </c>
      <c r="Z15" s="21">
        <v>0.58842488778895097</v>
      </c>
      <c r="AA15" s="21">
        <v>0.54442269972748103</v>
      </c>
      <c r="AB15" s="21">
        <v>0.60527178231658696</v>
      </c>
      <c r="AC15" s="21">
        <v>0.41529747711589499</v>
      </c>
      <c r="AD15" s="21">
        <v>0.39379054629592097</v>
      </c>
      <c r="AE15" s="21"/>
      <c r="AF15" s="21">
        <v>0.60154397341825905</v>
      </c>
      <c r="AG15" s="21">
        <v>0.56827086071171995</v>
      </c>
      <c r="AH15" s="21">
        <v>0.55129289730814202</v>
      </c>
      <c r="AI15" s="21">
        <v>0.473418321646838</v>
      </c>
      <c r="AJ15" s="21">
        <v>0.52367689224017899</v>
      </c>
      <c r="AK15" s="21">
        <v>0.51596711579400101</v>
      </c>
      <c r="AL15" s="21">
        <v>0.53434935243788995</v>
      </c>
      <c r="AM15" s="21">
        <v>0.52689097974565002</v>
      </c>
      <c r="AN15" s="21">
        <v>0.44493074017086898</v>
      </c>
      <c r="AO15" s="21">
        <v>0.49073471007657399</v>
      </c>
      <c r="AP15" s="21">
        <v>0.52967105546692705</v>
      </c>
      <c r="AQ15" s="21">
        <v>0.53683473923856295</v>
      </c>
      <c r="AR15" s="21">
        <v>0.57530905821909695</v>
      </c>
      <c r="AS15" s="21">
        <v>0.53646001489988704</v>
      </c>
      <c r="AT15" s="21">
        <v>0.53621460116931696</v>
      </c>
      <c r="AU15" s="21">
        <v>0.69724626876208795</v>
      </c>
      <c r="AV15" s="21"/>
      <c r="AW15" s="21">
        <v>0.51507796282791196</v>
      </c>
      <c r="AX15" s="21">
        <v>0.53750449421919799</v>
      </c>
      <c r="AY15" s="21"/>
      <c r="AZ15" s="21">
        <v>0.54366203643571698</v>
      </c>
      <c r="BA15" s="21">
        <v>0.52046868146454905</v>
      </c>
      <c r="BB15" s="21"/>
      <c r="BC15" s="21">
        <v>0.60520457001080197</v>
      </c>
      <c r="BD15" s="21">
        <v>0.46622445234457399</v>
      </c>
      <c r="BE15" s="21"/>
      <c r="BF15" s="21">
        <v>0.60820750159597903</v>
      </c>
      <c r="BG15" s="21">
        <v>0.51798239027675796</v>
      </c>
      <c r="BH15" s="21"/>
      <c r="BI15" s="21">
        <v>0.38500997927298602</v>
      </c>
      <c r="BJ15" s="21">
        <v>0.64176165019206299</v>
      </c>
      <c r="BK15" s="21">
        <v>0.57524895465184001</v>
      </c>
      <c r="BL15" s="21">
        <v>0.38336733427334901</v>
      </c>
      <c r="BM15" s="21">
        <v>0.60673509416494398</v>
      </c>
      <c r="BN15" s="21"/>
      <c r="BO15" s="21">
        <v>0.65690162684096298</v>
      </c>
      <c r="BP15" s="21">
        <v>0.439848681812334</v>
      </c>
      <c r="BQ15" s="21">
        <v>0.60669881946931303</v>
      </c>
      <c r="BR15" s="21">
        <v>0.44776069514696798</v>
      </c>
      <c r="BS15" s="21">
        <v>0.60457844788101101</v>
      </c>
      <c r="BT15" s="21">
        <v>0.41395068605436802</v>
      </c>
      <c r="BU15" s="21"/>
      <c r="BV15" s="21">
        <v>0.64864717953710205</v>
      </c>
      <c r="BW15" s="21">
        <v>0.628990855832117</v>
      </c>
      <c r="BX15" s="21"/>
      <c r="BY15" s="21">
        <v>0.67128401997541398</v>
      </c>
      <c r="BZ15" s="21"/>
      <c r="CA15" s="21">
        <v>0.68764341518158401</v>
      </c>
      <c r="CB15" s="21"/>
      <c r="CC15" s="21">
        <v>0.66535890564156397</v>
      </c>
    </row>
    <row r="16" spans="2:81" x14ac:dyDescent="0.3">
      <c r="B16" s="18" t="s">
        <v>193</v>
      </c>
      <c r="C16" s="21">
        <v>0.18205454671178201</v>
      </c>
      <c r="D16" s="21">
        <v>0.19178332593768299</v>
      </c>
      <c r="E16" s="21">
        <v>0.17327328143391499</v>
      </c>
      <c r="F16" s="21"/>
      <c r="G16" s="21">
        <v>6.6574063798464395E-2</v>
      </c>
      <c r="H16" s="21">
        <v>7.4773015380875205E-2</v>
      </c>
      <c r="I16" s="21">
        <v>0.15471716360033899</v>
      </c>
      <c r="J16" s="21">
        <v>0.20278437452300699</v>
      </c>
      <c r="K16" s="21">
        <v>0.27458526206140998</v>
      </c>
      <c r="L16" s="21">
        <v>0.289682077109219</v>
      </c>
      <c r="M16" s="21"/>
      <c r="N16" s="21">
        <v>0.207548113987055</v>
      </c>
      <c r="O16" s="21">
        <v>0.16422230027585</v>
      </c>
      <c r="P16" s="21">
        <v>0.18655384444523401</v>
      </c>
      <c r="Q16" s="21">
        <v>0.166406734769729</v>
      </c>
      <c r="R16" s="21"/>
      <c r="S16" s="21">
        <v>0.112207477784857</v>
      </c>
      <c r="T16" s="21">
        <v>0.199612229984933</v>
      </c>
      <c r="U16" s="21">
        <v>0.213745898628875</v>
      </c>
      <c r="V16" s="21">
        <v>0.25979914316102498</v>
      </c>
      <c r="W16" s="21">
        <v>0.199403063949917</v>
      </c>
      <c r="X16" s="21">
        <v>0.18825074492230001</v>
      </c>
      <c r="Y16" s="21">
        <v>0.194487945211546</v>
      </c>
      <c r="Z16" s="21">
        <v>0.173826574625428</v>
      </c>
      <c r="AA16" s="21">
        <v>0.165740070218696</v>
      </c>
      <c r="AB16" s="21">
        <v>0.123578885579451</v>
      </c>
      <c r="AC16" s="21">
        <v>0.22719872681200501</v>
      </c>
      <c r="AD16" s="21">
        <v>0.192897472208024</v>
      </c>
      <c r="AE16" s="21"/>
      <c r="AF16" s="21">
        <v>0.203861440098906</v>
      </c>
      <c r="AG16" s="21">
        <v>0.10905107648085</v>
      </c>
      <c r="AH16" s="21">
        <v>0.12234061556885401</v>
      </c>
      <c r="AI16" s="21">
        <v>0.17868361361153801</v>
      </c>
      <c r="AJ16" s="21">
        <v>0.172767082225389</v>
      </c>
      <c r="AK16" s="21">
        <v>0.18676557599816199</v>
      </c>
      <c r="AL16" s="21">
        <v>0.14445278636102299</v>
      </c>
      <c r="AM16" s="21">
        <v>0.237340362087022</v>
      </c>
      <c r="AN16" s="21">
        <v>0.26981462938360601</v>
      </c>
      <c r="AO16" s="21">
        <v>0.219270512581765</v>
      </c>
      <c r="AP16" s="21">
        <v>0.187776239694839</v>
      </c>
      <c r="AQ16" s="21">
        <v>0.199385162259062</v>
      </c>
      <c r="AR16" s="21">
        <v>0.120640016864117</v>
      </c>
      <c r="AS16" s="21">
        <v>0.21255015837539301</v>
      </c>
      <c r="AT16" s="21">
        <v>0.158898368013802</v>
      </c>
      <c r="AU16" s="21">
        <v>0.16916108571063801</v>
      </c>
      <c r="AV16" s="21"/>
      <c r="AW16" s="21">
        <v>0.17986342012081399</v>
      </c>
      <c r="AX16" s="21">
        <v>0.18550750590653101</v>
      </c>
      <c r="AY16" s="21"/>
      <c r="AZ16" s="21">
        <v>0.15642534576432901</v>
      </c>
      <c r="BA16" s="21">
        <v>0.187762699550689</v>
      </c>
      <c r="BB16" s="21"/>
      <c r="BC16" s="21">
        <v>0.129511282126653</v>
      </c>
      <c r="BD16" s="21">
        <v>0.219936186079211</v>
      </c>
      <c r="BE16" s="21"/>
      <c r="BF16" s="21">
        <v>0.110903772045487</v>
      </c>
      <c r="BG16" s="21">
        <v>0.18777205829288701</v>
      </c>
      <c r="BH16" s="21"/>
      <c r="BI16" s="21">
        <v>0.27616839935938797</v>
      </c>
      <c r="BJ16" s="21">
        <v>0.10945271922196501</v>
      </c>
      <c r="BK16" s="21">
        <v>0.16106665697205999</v>
      </c>
      <c r="BL16" s="21">
        <v>0.29922241454943499</v>
      </c>
      <c r="BM16" s="21">
        <v>0.15442064892066401</v>
      </c>
      <c r="BN16" s="21"/>
      <c r="BO16" s="21">
        <v>9.6815402237410197E-2</v>
      </c>
      <c r="BP16" s="21">
        <v>0.22912637782098</v>
      </c>
      <c r="BQ16" s="21">
        <v>0.147950326375136</v>
      </c>
      <c r="BR16" s="21">
        <v>0.28855018464851001</v>
      </c>
      <c r="BS16" s="21">
        <v>0.116056499714098</v>
      </c>
      <c r="BT16" s="21">
        <v>0.16625747012622499</v>
      </c>
      <c r="BU16" s="21"/>
      <c r="BV16" s="21">
        <v>0.104017857696706</v>
      </c>
      <c r="BW16" s="21">
        <v>0.11953291719016899</v>
      </c>
      <c r="BX16" s="21"/>
      <c r="BY16" s="21">
        <v>9.1498503363465503E-2</v>
      </c>
      <c r="BZ16" s="21"/>
      <c r="CA16" s="21">
        <v>6.9663704063867904E-2</v>
      </c>
      <c r="CB16" s="21"/>
      <c r="CC16" s="21">
        <v>0.100570638152759</v>
      </c>
    </row>
    <row r="17" spans="2:81" x14ac:dyDescent="0.3">
      <c r="B17" s="18" t="s">
        <v>194</v>
      </c>
      <c r="C17" s="22">
        <v>0.34263884421371898</v>
      </c>
      <c r="D17" s="22">
        <v>0.344184568750732</v>
      </c>
      <c r="E17" s="22">
        <v>0.33853680637980399</v>
      </c>
      <c r="F17" s="22"/>
      <c r="G17" s="22">
        <v>0.60228445778282202</v>
      </c>
      <c r="H17" s="22">
        <v>0.58234032821932202</v>
      </c>
      <c r="I17" s="22">
        <v>0.46708599668524597</v>
      </c>
      <c r="J17" s="22">
        <v>0.32151922059737997</v>
      </c>
      <c r="K17" s="22">
        <v>0.10295802796568</v>
      </c>
      <c r="L17" s="22">
        <v>5.1393461896640201E-2</v>
      </c>
      <c r="M17" s="22"/>
      <c r="N17" s="22">
        <v>0.31382769001702698</v>
      </c>
      <c r="O17" s="22">
        <v>0.37536285696520899</v>
      </c>
      <c r="P17" s="22">
        <v>0.31646669092521601</v>
      </c>
      <c r="Q17" s="22">
        <v>0.36582132467830097</v>
      </c>
      <c r="R17" s="22"/>
      <c r="S17" s="22">
        <v>0.53634282793732702</v>
      </c>
      <c r="T17" s="22">
        <v>0.315858906430033</v>
      </c>
      <c r="U17" s="22">
        <v>0.23714624966332701</v>
      </c>
      <c r="V17" s="22">
        <v>0.165947079425834</v>
      </c>
      <c r="W17" s="22">
        <v>0.31040978908629202</v>
      </c>
      <c r="X17" s="22">
        <v>0.32173724683280902</v>
      </c>
      <c r="Y17" s="22">
        <v>0.31090263696451598</v>
      </c>
      <c r="Z17" s="22">
        <v>0.41459831316352302</v>
      </c>
      <c r="AA17" s="22">
        <v>0.37868262950878501</v>
      </c>
      <c r="AB17" s="22">
        <v>0.481692896737135</v>
      </c>
      <c r="AC17" s="22">
        <v>0.18809875030389001</v>
      </c>
      <c r="AD17" s="22">
        <v>0.200893074087898</v>
      </c>
      <c r="AE17" s="22"/>
      <c r="AF17" s="22">
        <v>0.39768253331935299</v>
      </c>
      <c r="AG17" s="22">
        <v>0.45921978423086901</v>
      </c>
      <c r="AH17" s="22">
        <v>0.42895228173928801</v>
      </c>
      <c r="AI17" s="22">
        <v>0.2947347080353</v>
      </c>
      <c r="AJ17" s="22">
        <v>0.35090981001478999</v>
      </c>
      <c r="AK17" s="22">
        <v>0.32920153979583899</v>
      </c>
      <c r="AL17" s="22">
        <v>0.38989656607686601</v>
      </c>
      <c r="AM17" s="22">
        <v>0.289550617658628</v>
      </c>
      <c r="AN17" s="22">
        <v>0.175116110787263</v>
      </c>
      <c r="AO17" s="22">
        <v>0.27146419749480899</v>
      </c>
      <c r="AP17" s="22">
        <v>0.34189481577208802</v>
      </c>
      <c r="AQ17" s="22">
        <v>0.33744957697950101</v>
      </c>
      <c r="AR17" s="22">
        <v>0.45466904135497999</v>
      </c>
      <c r="AS17" s="22">
        <v>0.323909856524493</v>
      </c>
      <c r="AT17" s="22">
        <v>0.37731623315551499</v>
      </c>
      <c r="AU17" s="22">
        <v>0.52808518305145002</v>
      </c>
      <c r="AV17" s="22"/>
      <c r="AW17" s="22">
        <v>0.335214542707098</v>
      </c>
      <c r="AX17" s="22">
        <v>0.35199698831266701</v>
      </c>
      <c r="AY17" s="22"/>
      <c r="AZ17" s="22">
        <v>0.387236690671388</v>
      </c>
      <c r="BA17" s="22">
        <v>0.33270598191385897</v>
      </c>
      <c r="BB17" s="22"/>
      <c r="BC17" s="22">
        <v>0.475693287884148</v>
      </c>
      <c r="BD17" s="22">
        <v>0.24628826626536299</v>
      </c>
      <c r="BE17" s="22"/>
      <c r="BF17" s="22">
        <v>0.49730372955049201</v>
      </c>
      <c r="BG17" s="22">
        <v>0.33021033198387101</v>
      </c>
      <c r="BH17" s="22"/>
      <c r="BI17" s="22">
        <v>0.108841579913598</v>
      </c>
      <c r="BJ17" s="22">
        <v>0.53230893097009802</v>
      </c>
      <c r="BK17" s="22">
        <v>0.41418229767977999</v>
      </c>
      <c r="BL17" s="22">
        <v>8.4144919723914205E-2</v>
      </c>
      <c r="BM17" s="22">
        <v>0.45231444524427999</v>
      </c>
      <c r="BN17" s="22"/>
      <c r="BO17" s="22">
        <v>0.56008622460355295</v>
      </c>
      <c r="BP17" s="22">
        <v>0.210722303991354</v>
      </c>
      <c r="BQ17" s="22">
        <v>0.45874849309417698</v>
      </c>
      <c r="BR17" s="22">
        <v>0.159210510498458</v>
      </c>
      <c r="BS17" s="22">
        <v>0.48852194816691302</v>
      </c>
      <c r="BT17" s="22">
        <v>0.247693215928143</v>
      </c>
      <c r="BU17" s="22"/>
      <c r="BV17" s="22">
        <v>0.54462932184039603</v>
      </c>
      <c r="BW17" s="22">
        <v>0.50945793864194799</v>
      </c>
      <c r="BX17" s="22"/>
      <c r="BY17" s="22">
        <v>0.57978551661194799</v>
      </c>
      <c r="BZ17" s="22"/>
      <c r="CA17" s="22">
        <v>0.61797971111771599</v>
      </c>
      <c r="CB17" s="22"/>
      <c r="CC17" s="22">
        <v>0.56478826748880495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199</v>
      </c>
      <c r="C9" s="17">
        <v>0.182681850115546</v>
      </c>
      <c r="D9" s="17">
        <v>0.199929861366311</v>
      </c>
      <c r="E9" s="17">
        <v>0.1655547893374</v>
      </c>
      <c r="F9" s="17"/>
      <c r="G9" s="17">
        <v>0.25977826158852402</v>
      </c>
      <c r="H9" s="17">
        <v>0.24983226273452999</v>
      </c>
      <c r="I9" s="17">
        <v>0.24543614584850901</v>
      </c>
      <c r="J9" s="17">
        <v>0.17672150100542</v>
      </c>
      <c r="K9" s="17">
        <v>0.13072091698796501</v>
      </c>
      <c r="L9" s="17">
        <v>6.5450645134570606E-2</v>
      </c>
      <c r="M9" s="17"/>
      <c r="N9" s="17">
        <v>0.18878400113416199</v>
      </c>
      <c r="O9" s="17">
        <v>0.15540296113996899</v>
      </c>
      <c r="P9" s="17">
        <v>0.19003462178383401</v>
      </c>
      <c r="Q9" s="17">
        <v>0.19708597080278001</v>
      </c>
      <c r="R9" s="17"/>
      <c r="S9" s="17">
        <v>0.28042467252148401</v>
      </c>
      <c r="T9" s="17">
        <v>0.11392223043310699</v>
      </c>
      <c r="U9" s="17">
        <v>0.14841275321332101</v>
      </c>
      <c r="V9" s="17">
        <v>0.15692988955560999</v>
      </c>
      <c r="W9" s="17">
        <v>0.20254264465888699</v>
      </c>
      <c r="X9" s="17">
        <v>0.177773723850225</v>
      </c>
      <c r="Y9" s="17">
        <v>0.100002535791002</v>
      </c>
      <c r="Z9" s="17">
        <v>0.196298265609119</v>
      </c>
      <c r="AA9" s="17">
        <v>0.186050359956839</v>
      </c>
      <c r="AB9" s="17">
        <v>0.23170841958994201</v>
      </c>
      <c r="AC9" s="17">
        <v>0.210352855584784</v>
      </c>
      <c r="AD9" s="17">
        <v>0.15944403300572499</v>
      </c>
      <c r="AE9" s="17"/>
      <c r="AF9" s="17">
        <v>0.51636879815358006</v>
      </c>
      <c r="AG9" s="17">
        <v>0.28266560805720697</v>
      </c>
      <c r="AH9" s="17">
        <v>0.20972769232409699</v>
      </c>
      <c r="AI9" s="17">
        <v>0.17782125050738901</v>
      </c>
      <c r="AJ9" s="17">
        <v>0.155474156058758</v>
      </c>
      <c r="AK9" s="17">
        <v>0.14675659545872</v>
      </c>
      <c r="AL9" s="17">
        <v>0.203771326469672</v>
      </c>
      <c r="AM9" s="17">
        <v>0.140145846044233</v>
      </c>
      <c r="AN9" s="17">
        <v>0.11848318923819399</v>
      </c>
      <c r="AO9" s="17">
        <v>0.24200500371122899</v>
      </c>
      <c r="AP9" s="17">
        <v>0.15420767077699901</v>
      </c>
      <c r="AQ9" s="17">
        <v>0.129646652391574</v>
      </c>
      <c r="AR9" s="17">
        <v>0.15804617116008601</v>
      </c>
      <c r="AS9" s="17">
        <v>0.24070232993761401</v>
      </c>
      <c r="AT9" s="17">
        <v>0.195337193347835</v>
      </c>
      <c r="AU9" s="17">
        <v>0.34842438266989101</v>
      </c>
      <c r="AV9" s="17"/>
      <c r="AW9" s="17">
        <v>0.18763040451216401</v>
      </c>
      <c r="AX9" s="17">
        <v>0.176816236200348</v>
      </c>
      <c r="AY9" s="17"/>
      <c r="AZ9" s="17">
        <v>0.21841847509241499</v>
      </c>
      <c r="BA9" s="17">
        <v>0.174722565012085</v>
      </c>
      <c r="BB9" s="17"/>
      <c r="BC9" s="17">
        <v>0.25051848439389401</v>
      </c>
      <c r="BD9" s="17">
        <v>0.134594779511546</v>
      </c>
      <c r="BE9" s="17"/>
      <c r="BF9" s="17">
        <v>0.25630961867282898</v>
      </c>
      <c r="BG9" s="17">
        <v>0.17676529303810701</v>
      </c>
      <c r="BH9" s="17"/>
      <c r="BI9" s="17">
        <v>0.125937587500033</v>
      </c>
      <c r="BJ9" s="17">
        <v>0.21499511687107201</v>
      </c>
      <c r="BK9" s="17">
        <v>0.18733750913543701</v>
      </c>
      <c r="BL9" s="17">
        <v>0.16204061359604899</v>
      </c>
      <c r="BM9" s="17">
        <v>0.224855063573803</v>
      </c>
      <c r="BN9" s="17"/>
      <c r="BO9" s="17">
        <v>0.201999210931923</v>
      </c>
      <c r="BP9" s="17">
        <v>0.16152741510896201</v>
      </c>
      <c r="BQ9" s="17">
        <v>0.20093581964007001</v>
      </c>
      <c r="BR9" s="17">
        <v>0.20517026650526499</v>
      </c>
      <c r="BS9" s="17">
        <v>0.214353894596996</v>
      </c>
      <c r="BT9" s="17">
        <v>0.13688897627640001</v>
      </c>
      <c r="BU9" s="17"/>
      <c r="BV9" s="17">
        <v>0.19388567852635599</v>
      </c>
      <c r="BW9" s="17">
        <v>0.25414741477661301</v>
      </c>
      <c r="BX9" s="17"/>
      <c r="BY9" s="17">
        <v>0.28391145711849602</v>
      </c>
      <c r="BZ9" s="17"/>
      <c r="CA9" s="17">
        <v>0.25254569529532001</v>
      </c>
      <c r="CB9" s="17"/>
      <c r="CC9" s="17">
        <v>0.200977002666308</v>
      </c>
    </row>
    <row r="10" spans="2:81" ht="57.6" x14ac:dyDescent="0.3">
      <c r="B10" s="18" t="s">
        <v>200</v>
      </c>
      <c r="C10" s="17">
        <v>0.43097995907146303</v>
      </c>
      <c r="D10" s="17">
        <v>0.41450795263742901</v>
      </c>
      <c r="E10" s="17">
        <v>0.447880033804404</v>
      </c>
      <c r="F10" s="17"/>
      <c r="G10" s="17">
        <v>0.47797836876974398</v>
      </c>
      <c r="H10" s="17">
        <v>0.49456438486954502</v>
      </c>
      <c r="I10" s="17">
        <v>0.47367641593016602</v>
      </c>
      <c r="J10" s="17">
        <v>0.41972575907134602</v>
      </c>
      <c r="K10" s="17">
        <v>0.38792408300315001</v>
      </c>
      <c r="L10" s="17">
        <v>0.35131076298388803</v>
      </c>
      <c r="M10" s="17"/>
      <c r="N10" s="17">
        <v>0.41017412122382102</v>
      </c>
      <c r="O10" s="17">
        <v>0.44974387983858</v>
      </c>
      <c r="P10" s="17">
        <v>0.46131699033923002</v>
      </c>
      <c r="Q10" s="17">
        <v>0.41067106748531101</v>
      </c>
      <c r="R10" s="17"/>
      <c r="S10" s="17">
        <v>0.406522318290433</v>
      </c>
      <c r="T10" s="17">
        <v>0.45414637600047297</v>
      </c>
      <c r="U10" s="17">
        <v>0.46889541515543498</v>
      </c>
      <c r="V10" s="17">
        <v>0.45048429946212798</v>
      </c>
      <c r="W10" s="17">
        <v>0.35065574135283401</v>
      </c>
      <c r="X10" s="17">
        <v>0.417687382733819</v>
      </c>
      <c r="Y10" s="17">
        <v>0.51498197051782002</v>
      </c>
      <c r="Z10" s="17">
        <v>0.41114083510319899</v>
      </c>
      <c r="AA10" s="17">
        <v>0.43494238584363298</v>
      </c>
      <c r="AB10" s="17">
        <v>0.39325602310065899</v>
      </c>
      <c r="AC10" s="17">
        <v>0.4484001526143</v>
      </c>
      <c r="AD10" s="17">
        <v>0.38289797100906098</v>
      </c>
      <c r="AE10" s="17"/>
      <c r="AF10" s="17">
        <v>0.27544083346669301</v>
      </c>
      <c r="AG10" s="17">
        <v>0.36386340360828001</v>
      </c>
      <c r="AH10" s="17">
        <v>0.46824977296924802</v>
      </c>
      <c r="AI10" s="17">
        <v>0.45655093925503598</v>
      </c>
      <c r="AJ10" s="17">
        <v>0.51141494083546502</v>
      </c>
      <c r="AK10" s="17">
        <v>0.47677421320984498</v>
      </c>
      <c r="AL10" s="17">
        <v>0.446307670817566</v>
      </c>
      <c r="AM10" s="17">
        <v>0.39612328320088003</v>
      </c>
      <c r="AN10" s="17">
        <v>0.48117215298785299</v>
      </c>
      <c r="AO10" s="17">
        <v>0.34945575849589</v>
      </c>
      <c r="AP10" s="17">
        <v>0.46617141653470001</v>
      </c>
      <c r="AQ10" s="17">
        <v>0.45468708946650099</v>
      </c>
      <c r="AR10" s="17">
        <v>0.43151692565564398</v>
      </c>
      <c r="AS10" s="17">
        <v>0.429417966564687</v>
      </c>
      <c r="AT10" s="17">
        <v>0.355954518353576</v>
      </c>
      <c r="AU10" s="17">
        <v>0.26705888874848599</v>
      </c>
      <c r="AV10" s="17"/>
      <c r="AW10" s="17">
        <v>0.41340395320950002</v>
      </c>
      <c r="AX10" s="17">
        <v>0.45460933801699599</v>
      </c>
      <c r="AY10" s="17"/>
      <c r="AZ10" s="17">
        <v>0.43696406512833802</v>
      </c>
      <c r="BA10" s="17">
        <v>0.42964717495357702</v>
      </c>
      <c r="BB10" s="17"/>
      <c r="BC10" s="17">
        <v>0.43510832220479501</v>
      </c>
      <c r="BD10" s="17">
        <v>0.43058969294606197</v>
      </c>
      <c r="BE10" s="17"/>
      <c r="BF10" s="17">
        <v>0.47175961515034998</v>
      </c>
      <c r="BG10" s="17">
        <v>0.42770300028924202</v>
      </c>
      <c r="BH10" s="17"/>
      <c r="BI10" s="17">
        <v>0.36383515628226198</v>
      </c>
      <c r="BJ10" s="17">
        <v>0.45772043521352801</v>
      </c>
      <c r="BK10" s="17">
        <v>0.40963959252859899</v>
      </c>
      <c r="BL10" s="17">
        <v>0.45419197262101801</v>
      </c>
      <c r="BM10" s="17">
        <v>0.51089890487552103</v>
      </c>
      <c r="BN10" s="17"/>
      <c r="BO10" s="17">
        <v>0.46452561028526901</v>
      </c>
      <c r="BP10" s="17">
        <v>0.35695996961075899</v>
      </c>
      <c r="BQ10" s="17">
        <v>0.44178222890413998</v>
      </c>
      <c r="BR10" s="17">
        <v>0.43340425180686198</v>
      </c>
      <c r="BS10" s="17">
        <v>0.48039401222310002</v>
      </c>
      <c r="BT10" s="17">
        <v>0.46489482250710701</v>
      </c>
      <c r="BU10" s="17"/>
      <c r="BV10" s="17">
        <v>0.46440385241640503</v>
      </c>
      <c r="BW10" s="17">
        <v>0.44532450420480302</v>
      </c>
      <c r="BX10" s="17"/>
      <c r="BY10" s="17">
        <v>0.44110517945579197</v>
      </c>
      <c r="BZ10" s="17"/>
      <c r="CA10" s="17">
        <v>0.44981681398850598</v>
      </c>
      <c r="CB10" s="17"/>
      <c r="CC10" s="17">
        <v>0.47567538921046398</v>
      </c>
    </row>
    <row r="11" spans="2:81" ht="57.6" x14ac:dyDescent="0.3">
      <c r="B11" s="18" t="s">
        <v>201</v>
      </c>
      <c r="C11" s="17">
        <v>0.25773621975637001</v>
      </c>
      <c r="D11" s="17">
        <v>0.25670918653050301</v>
      </c>
      <c r="E11" s="17">
        <v>0.25873655293702102</v>
      </c>
      <c r="F11" s="17"/>
      <c r="G11" s="17">
        <v>0.15933936933054099</v>
      </c>
      <c r="H11" s="17">
        <v>0.18411018869503401</v>
      </c>
      <c r="I11" s="17">
        <v>0.17714025923479401</v>
      </c>
      <c r="J11" s="17">
        <v>0.282253772234901</v>
      </c>
      <c r="K11" s="17">
        <v>0.27962803945544001</v>
      </c>
      <c r="L11" s="17">
        <v>0.41401076963264</v>
      </c>
      <c r="M11" s="17"/>
      <c r="N11" s="17">
        <v>0.29769446253377002</v>
      </c>
      <c r="O11" s="17">
        <v>0.26706673946874698</v>
      </c>
      <c r="P11" s="17">
        <v>0.22194066721087299</v>
      </c>
      <c r="Q11" s="17">
        <v>0.234887987792915</v>
      </c>
      <c r="R11" s="17"/>
      <c r="S11" s="17">
        <v>0.18569795139798001</v>
      </c>
      <c r="T11" s="17">
        <v>0.29509969840328298</v>
      </c>
      <c r="U11" s="17">
        <v>0.212629270945494</v>
      </c>
      <c r="V11" s="17">
        <v>0.26135796264949002</v>
      </c>
      <c r="W11" s="17">
        <v>0.31383681860056301</v>
      </c>
      <c r="X11" s="17">
        <v>0.25981307506977902</v>
      </c>
      <c r="Y11" s="17">
        <v>0.28823806692437498</v>
      </c>
      <c r="Z11" s="17">
        <v>0.25017835439260999</v>
      </c>
      <c r="AA11" s="17">
        <v>0.260291612108772</v>
      </c>
      <c r="AB11" s="17">
        <v>0.276763689595663</v>
      </c>
      <c r="AC11" s="17">
        <v>0.264462733902534</v>
      </c>
      <c r="AD11" s="17">
        <v>0.25571486950877498</v>
      </c>
      <c r="AE11" s="17"/>
      <c r="AF11" s="17">
        <v>0</v>
      </c>
      <c r="AG11" s="17">
        <v>0.19553916645958999</v>
      </c>
      <c r="AH11" s="17">
        <v>0.23205239011475401</v>
      </c>
      <c r="AI11" s="17">
        <v>0.177631907844162</v>
      </c>
      <c r="AJ11" s="17">
        <v>0.23799999667375901</v>
      </c>
      <c r="AK11" s="17">
        <v>0.24897791232358599</v>
      </c>
      <c r="AL11" s="17">
        <v>0.220871887694226</v>
      </c>
      <c r="AM11" s="17">
        <v>0.335519352035408</v>
      </c>
      <c r="AN11" s="17">
        <v>0.31252390669945501</v>
      </c>
      <c r="AO11" s="17">
        <v>0.273677284688217</v>
      </c>
      <c r="AP11" s="17">
        <v>0.27053562146758497</v>
      </c>
      <c r="AQ11" s="17">
        <v>0.30742950812858999</v>
      </c>
      <c r="AR11" s="17">
        <v>0.292767585335167</v>
      </c>
      <c r="AS11" s="17">
        <v>0.26896337304526702</v>
      </c>
      <c r="AT11" s="17">
        <v>0.23887560318328199</v>
      </c>
      <c r="AU11" s="17">
        <v>0.26422309697966601</v>
      </c>
      <c r="AV11" s="17"/>
      <c r="AW11" s="17">
        <v>0.27416855578611099</v>
      </c>
      <c r="AX11" s="17">
        <v>0.234566884885793</v>
      </c>
      <c r="AY11" s="17"/>
      <c r="AZ11" s="17">
        <v>0.23658066598137001</v>
      </c>
      <c r="BA11" s="17">
        <v>0.26244799889404202</v>
      </c>
      <c r="BB11" s="17"/>
      <c r="BC11" s="17">
        <v>0.21821567193125399</v>
      </c>
      <c r="BD11" s="17">
        <v>0.28495424734594299</v>
      </c>
      <c r="BE11" s="17"/>
      <c r="BF11" s="17">
        <v>0.21997156322296499</v>
      </c>
      <c r="BG11" s="17">
        <v>0.26077090015301901</v>
      </c>
      <c r="BH11" s="17"/>
      <c r="BI11" s="17">
        <v>0.34058370374035302</v>
      </c>
      <c r="BJ11" s="17">
        <v>0.233952166105451</v>
      </c>
      <c r="BK11" s="17">
        <v>0.30506727152631702</v>
      </c>
      <c r="BL11" s="17">
        <v>0.23582391698991501</v>
      </c>
      <c r="BM11" s="17">
        <v>0.189733718190774</v>
      </c>
      <c r="BN11" s="17"/>
      <c r="BO11" s="17">
        <v>0.238741418808119</v>
      </c>
      <c r="BP11" s="17">
        <v>0.32760584340912102</v>
      </c>
      <c r="BQ11" s="17">
        <v>0.265831371978757</v>
      </c>
      <c r="BR11" s="17">
        <v>0.233729255837341</v>
      </c>
      <c r="BS11" s="17">
        <v>0.22122711233665299</v>
      </c>
      <c r="BT11" s="17">
        <v>0.210918883788621</v>
      </c>
      <c r="BU11" s="17"/>
      <c r="BV11" s="17">
        <v>0.24398398413474401</v>
      </c>
      <c r="BW11" s="17">
        <v>0.215345857325314</v>
      </c>
      <c r="BX11" s="17"/>
      <c r="BY11" s="17">
        <v>0.19804967423383399</v>
      </c>
      <c r="BZ11" s="17"/>
      <c r="CA11" s="17">
        <v>0.20551064185975701</v>
      </c>
      <c r="CB11" s="17"/>
      <c r="CC11" s="17">
        <v>0.22972834534803799</v>
      </c>
    </row>
    <row r="12" spans="2:81" ht="57.6" x14ac:dyDescent="0.3">
      <c r="B12" s="18" t="s">
        <v>202</v>
      </c>
      <c r="C12" s="17">
        <v>7.3149736824344794E-2</v>
      </c>
      <c r="D12" s="17">
        <v>8.2581808230456993E-2</v>
      </c>
      <c r="E12" s="17">
        <v>6.4228638294655804E-2</v>
      </c>
      <c r="F12" s="17"/>
      <c r="G12" s="17">
        <v>5.4302700823022201E-2</v>
      </c>
      <c r="H12" s="17">
        <v>2.9424497463206498E-2</v>
      </c>
      <c r="I12" s="17">
        <v>5.1474008639319599E-2</v>
      </c>
      <c r="J12" s="17">
        <v>5.4723594356935398E-2</v>
      </c>
      <c r="K12" s="17">
        <v>0.114901325329949</v>
      </c>
      <c r="L12" s="17">
        <v>0.12577835908188001</v>
      </c>
      <c r="M12" s="17"/>
      <c r="N12" s="17">
        <v>6.8219554543134497E-2</v>
      </c>
      <c r="O12" s="17">
        <v>6.8087208310323499E-2</v>
      </c>
      <c r="P12" s="17">
        <v>6.8382638300180806E-2</v>
      </c>
      <c r="Q12" s="17">
        <v>8.8518390022959595E-2</v>
      </c>
      <c r="R12" s="17"/>
      <c r="S12" s="17">
        <v>7.8858135993882195E-2</v>
      </c>
      <c r="T12" s="17">
        <v>8.8483045542041103E-2</v>
      </c>
      <c r="U12" s="17">
        <v>9.2777224946040696E-2</v>
      </c>
      <c r="V12" s="17">
        <v>8.6191166466205796E-2</v>
      </c>
      <c r="W12" s="17">
        <v>9.3467101903715405E-2</v>
      </c>
      <c r="X12" s="17">
        <v>6.2340576260071397E-2</v>
      </c>
      <c r="Y12" s="17">
        <v>5.6963908622186497E-2</v>
      </c>
      <c r="Z12" s="17">
        <v>4.6340661668308497E-2</v>
      </c>
      <c r="AA12" s="17">
        <v>4.4434347885879702E-2</v>
      </c>
      <c r="AB12" s="17">
        <v>5.2598899009080803E-2</v>
      </c>
      <c r="AC12" s="17">
        <v>5.9857268933779302E-2</v>
      </c>
      <c r="AD12" s="17">
        <v>0.14200690238480199</v>
      </c>
      <c r="AE12" s="17"/>
      <c r="AF12" s="17">
        <v>0.103767187117801</v>
      </c>
      <c r="AG12" s="17">
        <v>8.1485628216215397E-2</v>
      </c>
      <c r="AH12" s="17">
        <v>5.0235383400427602E-2</v>
      </c>
      <c r="AI12" s="17">
        <v>0.118077373021231</v>
      </c>
      <c r="AJ12" s="17">
        <v>6.3807596199981498E-2</v>
      </c>
      <c r="AK12" s="17">
        <v>6.3115737503637304E-2</v>
      </c>
      <c r="AL12" s="17">
        <v>6.7536507319736205E-2</v>
      </c>
      <c r="AM12" s="17">
        <v>8.6412944785807105E-2</v>
      </c>
      <c r="AN12" s="17">
        <v>5.9957925228687002E-2</v>
      </c>
      <c r="AO12" s="17">
        <v>9.5038635915056194E-2</v>
      </c>
      <c r="AP12" s="17">
        <v>5.9166680859103801E-2</v>
      </c>
      <c r="AQ12" s="17">
        <v>7.6520171158501099E-2</v>
      </c>
      <c r="AR12" s="17">
        <v>8.4345214429342993E-2</v>
      </c>
      <c r="AS12" s="17">
        <v>1.7748053368141701E-2</v>
      </c>
      <c r="AT12" s="17">
        <v>0.15436825644457799</v>
      </c>
      <c r="AU12" s="17">
        <v>7.77978977788958E-2</v>
      </c>
      <c r="AV12" s="17"/>
      <c r="AW12" s="17">
        <v>7.9230338582710294E-2</v>
      </c>
      <c r="AX12" s="17">
        <v>6.4842247551455304E-2</v>
      </c>
      <c r="AY12" s="17"/>
      <c r="AZ12" s="17">
        <v>6.6782484593187502E-2</v>
      </c>
      <c r="BA12" s="17">
        <v>7.4567855515358106E-2</v>
      </c>
      <c r="BB12" s="17"/>
      <c r="BC12" s="17">
        <v>5.47413658320954E-2</v>
      </c>
      <c r="BD12" s="17">
        <v>8.6447691804044199E-2</v>
      </c>
      <c r="BE12" s="17"/>
      <c r="BF12" s="17">
        <v>3.8734354103287599E-2</v>
      </c>
      <c r="BG12" s="17">
        <v>7.5915277328979694E-2</v>
      </c>
      <c r="BH12" s="17"/>
      <c r="BI12" s="17">
        <v>0.122865874156979</v>
      </c>
      <c r="BJ12" s="17">
        <v>5.2552014623459403E-2</v>
      </c>
      <c r="BK12" s="17">
        <v>7.0009662655934404E-2</v>
      </c>
      <c r="BL12" s="17">
        <v>8.0793403496563096E-2</v>
      </c>
      <c r="BM12" s="17">
        <v>1.85597801034228E-2</v>
      </c>
      <c r="BN12" s="17"/>
      <c r="BO12" s="17">
        <v>4.8267316520661199E-2</v>
      </c>
      <c r="BP12" s="17">
        <v>0.11286478023037901</v>
      </c>
      <c r="BQ12" s="17">
        <v>6.6448292480676005E-2</v>
      </c>
      <c r="BR12" s="17">
        <v>8.4159138839847797E-2</v>
      </c>
      <c r="BS12" s="17">
        <v>1.80509170063087E-2</v>
      </c>
      <c r="BT12" s="17">
        <v>6.1405991760170003E-2</v>
      </c>
      <c r="BU12" s="17"/>
      <c r="BV12" s="17">
        <v>5.08119778539637E-2</v>
      </c>
      <c r="BW12" s="17">
        <v>5.5779312140967402E-2</v>
      </c>
      <c r="BX12" s="17"/>
      <c r="BY12" s="17">
        <v>5.4831465255145602E-2</v>
      </c>
      <c r="BZ12" s="17"/>
      <c r="CA12" s="17">
        <v>6.1101648258201302E-2</v>
      </c>
      <c r="CB12" s="17"/>
      <c r="CC12" s="17">
        <v>5.94072825524843E-2</v>
      </c>
    </row>
    <row r="13" spans="2:81" x14ac:dyDescent="0.3">
      <c r="B13" s="18" t="s">
        <v>203</v>
      </c>
      <c r="C13" s="19">
        <v>5.5452234232276701E-2</v>
      </c>
      <c r="D13" s="19">
        <v>4.62711912353009E-2</v>
      </c>
      <c r="E13" s="19">
        <v>6.3599985626518502E-2</v>
      </c>
      <c r="F13" s="19"/>
      <c r="G13" s="19">
        <v>4.8601299488168201E-2</v>
      </c>
      <c r="H13" s="19">
        <v>4.2068666237684897E-2</v>
      </c>
      <c r="I13" s="19">
        <v>5.22731703472116E-2</v>
      </c>
      <c r="J13" s="19">
        <v>6.6575373331397E-2</v>
      </c>
      <c r="K13" s="19">
        <v>8.6825635223495401E-2</v>
      </c>
      <c r="L13" s="19">
        <v>4.3449463167020398E-2</v>
      </c>
      <c r="M13" s="19"/>
      <c r="N13" s="19">
        <v>3.5127860565112697E-2</v>
      </c>
      <c r="O13" s="19">
        <v>5.9699211242379903E-2</v>
      </c>
      <c r="P13" s="19">
        <v>5.8325082365882699E-2</v>
      </c>
      <c r="Q13" s="19">
        <v>6.8836583896033907E-2</v>
      </c>
      <c r="R13" s="19"/>
      <c r="S13" s="19">
        <v>4.8496921796220102E-2</v>
      </c>
      <c r="T13" s="19">
        <v>4.8348649621096397E-2</v>
      </c>
      <c r="U13" s="19">
        <v>7.7285335739708805E-2</v>
      </c>
      <c r="V13" s="19">
        <v>4.5036681866566897E-2</v>
      </c>
      <c r="W13" s="19">
        <v>3.9497693484000299E-2</v>
      </c>
      <c r="X13" s="19">
        <v>8.2385242086105204E-2</v>
      </c>
      <c r="Y13" s="19">
        <v>3.98135181446157E-2</v>
      </c>
      <c r="Z13" s="19">
        <v>9.6041883226762895E-2</v>
      </c>
      <c r="AA13" s="19">
        <v>7.4281294204875906E-2</v>
      </c>
      <c r="AB13" s="19">
        <v>4.5672968704655099E-2</v>
      </c>
      <c r="AC13" s="19">
        <v>1.6926988964602901E-2</v>
      </c>
      <c r="AD13" s="19">
        <v>5.9936224091635897E-2</v>
      </c>
      <c r="AE13" s="19"/>
      <c r="AF13" s="19">
        <v>0.104423181261926</v>
      </c>
      <c r="AG13" s="19">
        <v>7.64461936587085E-2</v>
      </c>
      <c r="AH13" s="19">
        <v>3.97347611914734E-2</v>
      </c>
      <c r="AI13" s="19">
        <v>6.9918529372181598E-2</v>
      </c>
      <c r="AJ13" s="19">
        <v>3.1303310232035801E-2</v>
      </c>
      <c r="AK13" s="19">
        <v>6.4375541504211903E-2</v>
      </c>
      <c r="AL13" s="19">
        <v>6.1512607698798703E-2</v>
      </c>
      <c r="AM13" s="19">
        <v>4.1798573933672097E-2</v>
      </c>
      <c r="AN13" s="19">
        <v>2.7862825845811099E-2</v>
      </c>
      <c r="AO13" s="19">
        <v>3.9823317189607702E-2</v>
      </c>
      <c r="AP13" s="19">
        <v>4.99186103616132E-2</v>
      </c>
      <c r="AQ13" s="19">
        <v>3.1716578854833498E-2</v>
      </c>
      <c r="AR13" s="19">
        <v>3.3324103419760102E-2</v>
      </c>
      <c r="AS13" s="19">
        <v>4.3168277084291003E-2</v>
      </c>
      <c r="AT13" s="19">
        <v>5.5464428670729399E-2</v>
      </c>
      <c r="AU13" s="19">
        <v>4.2495733823061203E-2</v>
      </c>
      <c r="AV13" s="19"/>
      <c r="AW13" s="19">
        <v>4.55667479095151E-2</v>
      </c>
      <c r="AX13" s="19">
        <v>6.9165293345407705E-2</v>
      </c>
      <c r="AY13" s="19"/>
      <c r="AZ13" s="19">
        <v>4.1254309204689803E-2</v>
      </c>
      <c r="BA13" s="19">
        <v>5.86144056249382E-2</v>
      </c>
      <c r="BB13" s="19"/>
      <c r="BC13" s="19">
        <v>4.1416155637961499E-2</v>
      </c>
      <c r="BD13" s="19">
        <v>6.3413588392405199E-2</v>
      </c>
      <c r="BE13" s="19"/>
      <c r="BF13" s="19">
        <v>1.3224848850568601E-2</v>
      </c>
      <c r="BG13" s="19">
        <v>5.8845529190652598E-2</v>
      </c>
      <c r="BH13" s="19"/>
      <c r="BI13" s="19">
        <v>4.6777678320373203E-2</v>
      </c>
      <c r="BJ13" s="19">
        <v>4.0780267186489298E-2</v>
      </c>
      <c r="BK13" s="19">
        <v>2.7945964153711499E-2</v>
      </c>
      <c r="BL13" s="19">
        <v>6.7150093296454202E-2</v>
      </c>
      <c r="BM13" s="19">
        <v>5.5952533256479697E-2</v>
      </c>
      <c r="BN13" s="19"/>
      <c r="BO13" s="19">
        <v>4.6466443454027402E-2</v>
      </c>
      <c r="BP13" s="19">
        <v>4.10419916407792E-2</v>
      </c>
      <c r="BQ13" s="19">
        <v>2.5002286996356201E-2</v>
      </c>
      <c r="BR13" s="19">
        <v>4.3537087010683602E-2</v>
      </c>
      <c r="BS13" s="19">
        <v>6.5974063836942695E-2</v>
      </c>
      <c r="BT13" s="19">
        <v>0.125891325667702</v>
      </c>
      <c r="BU13" s="19"/>
      <c r="BV13" s="19">
        <v>4.69145070685313E-2</v>
      </c>
      <c r="BW13" s="19">
        <v>2.9402911552302999E-2</v>
      </c>
      <c r="BX13" s="19"/>
      <c r="BY13" s="19">
        <v>2.2102223936733199E-2</v>
      </c>
      <c r="BZ13" s="19"/>
      <c r="CA13" s="19">
        <v>3.1025200598215601E-2</v>
      </c>
      <c r="CB13" s="19"/>
      <c r="CC13" s="19">
        <v>3.4211980222705697E-2</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C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205</v>
      </c>
      <c r="C9" s="17">
        <v>0.102778410319916</v>
      </c>
      <c r="D9" s="17">
        <v>0.11700101976866201</v>
      </c>
      <c r="E9" s="17">
        <v>8.8290241551027895E-2</v>
      </c>
      <c r="F9" s="17"/>
      <c r="G9" s="17">
        <v>0.14711666445757501</v>
      </c>
      <c r="H9" s="17">
        <v>0.148917538857612</v>
      </c>
      <c r="I9" s="17">
        <v>0.127103138005525</v>
      </c>
      <c r="J9" s="17">
        <v>0.10939907461942899</v>
      </c>
      <c r="K9" s="17">
        <v>5.8833269785505703E-2</v>
      </c>
      <c r="L9" s="17">
        <v>4.0059070330810603E-2</v>
      </c>
      <c r="M9" s="17"/>
      <c r="N9" s="17">
        <v>0.11022227790481499</v>
      </c>
      <c r="O9" s="17">
        <v>6.1375451129794797E-2</v>
      </c>
      <c r="P9" s="17">
        <v>0.12337596283203001</v>
      </c>
      <c r="Q9" s="17">
        <v>0.118125065837782</v>
      </c>
      <c r="R9" s="17"/>
      <c r="S9" s="17">
        <v>0.16976171560086201</v>
      </c>
      <c r="T9" s="17">
        <v>7.5033130542532897E-2</v>
      </c>
      <c r="U9" s="17">
        <v>8.5829704563895395E-2</v>
      </c>
      <c r="V9" s="17">
        <v>8.6102156356061096E-2</v>
      </c>
      <c r="W9" s="17">
        <v>9.08435240390119E-2</v>
      </c>
      <c r="X9" s="17">
        <v>0.10871310426078</v>
      </c>
      <c r="Y9" s="17">
        <v>7.0101953875014306E-2</v>
      </c>
      <c r="Z9" s="17">
        <v>0.110621577788512</v>
      </c>
      <c r="AA9" s="17">
        <v>9.3131082790762501E-2</v>
      </c>
      <c r="AB9" s="17">
        <v>0.125981590578151</v>
      </c>
      <c r="AC9" s="17">
        <v>0.112504353210754</v>
      </c>
      <c r="AD9" s="17">
        <v>4.2071318497859403E-2</v>
      </c>
      <c r="AE9" s="17"/>
      <c r="AF9" s="17">
        <v>0.23640643129772801</v>
      </c>
      <c r="AG9" s="17">
        <v>0.18658097795824899</v>
      </c>
      <c r="AH9" s="17">
        <v>9.7510255690968106E-2</v>
      </c>
      <c r="AI9" s="17">
        <v>0.13797432746982199</v>
      </c>
      <c r="AJ9" s="17">
        <v>0.103027121076933</v>
      </c>
      <c r="AK9" s="17">
        <v>5.6303172589837698E-2</v>
      </c>
      <c r="AL9" s="17">
        <v>8.7462957115661696E-2</v>
      </c>
      <c r="AM9" s="17">
        <v>0.114028908127701</v>
      </c>
      <c r="AN9" s="17">
        <v>5.3619225007056702E-2</v>
      </c>
      <c r="AO9" s="17">
        <v>0.13757570571552599</v>
      </c>
      <c r="AP9" s="17">
        <v>8.70293026916997E-2</v>
      </c>
      <c r="AQ9" s="17">
        <v>6.20290707539543E-2</v>
      </c>
      <c r="AR9" s="17">
        <v>0.13312944964151999</v>
      </c>
      <c r="AS9" s="17">
        <v>0.17719692707242399</v>
      </c>
      <c r="AT9" s="17">
        <v>0.12977800541400999</v>
      </c>
      <c r="AU9" s="17">
        <v>0.16305182360926199</v>
      </c>
      <c r="AV9" s="17"/>
      <c r="AW9" s="17">
        <v>0.107657453917839</v>
      </c>
      <c r="AX9" s="17">
        <v>9.6432986977868104E-2</v>
      </c>
      <c r="AY9" s="17"/>
      <c r="AZ9" s="17">
        <v>0.14138893548032</v>
      </c>
      <c r="BA9" s="17">
        <v>9.4179048238440102E-2</v>
      </c>
      <c r="BB9" s="17"/>
      <c r="BC9" s="17">
        <v>0.144479658737168</v>
      </c>
      <c r="BD9" s="17">
        <v>7.1627713119519903E-2</v>
      </c>
      <c r="BE9" s="17"/>
      <c r="BF9" s="17">
        <v>0.15922269794135399</v>
      </c>
      <c r="BG9" s="17">
        <v>9.8242678001099301E-2</v>
      </c>
      <c r="BH9" s="17"/>
      <c r="BI9" s="17">
        <v>7.0591532876810206E-2</v>
      </c>
      <c r="BJ9" s="17">
        <v>0.12855831546360599</v>
      </c>
      <c r="BK9" s="17">
        <v>9.9874909678190404E-2</v>
      </c>
      <c r="BL9" s="17">
        <v>9.0528096862371898E-2</v>
      </c>
      <c r="BM9" s="17">
        <v>0.14420297067413201</v>
      </c>
      <c r="BN9" s="17"/>
      <c r="BO9" s="17">
        <v>0.107211634687691</v>
      </c>
      <c r="BP9" s="17">
        <v>8.25025218128424E-2</v>
      </c>
      <c r="BQ9" s="17">
        <v>9.7555387635109597E-2</v>
      </c>
      <c r="BR9" s="17">
        <v>0.11949154333402499</v>
      </c>
      <c r="BS9" s="17">
        <v>0.14581675836466099</v>
      </c>
      <c r="BT9" s="17">
        <v>9.5166559261573996E-2</v>
      </c>
      <c r="BU9" s="17"/>
      <c r="BV9" s="17">
        <v>0.104451770702688</v>
      </c>
      <c r="BW9" s="17">
        <v>0.17326943503676101</v>
      </c>
      <c r="BX9" s="17"/>
      <c r="BY9" s="17">
        <v>0.16936074834846901</v>
      </c>
      <c r="BZ9" s="17"/>
      <c r="CA9" s="17">
        <v>0.15501247363599199</v>
      </c>
      <c r="CB9" s="17"/>
      <c r="CC9" s="17">
        <v>0.112829152301612</v>
      </c>
    </row>
    <row r="10" spans="2:81" ht="28.8" x14ac:dyDescent="0.3">
      <c r="B10" s="18" t="s">
        <v>206</v>
      </c>
      <c r="C10" s="17">
        <v>0.27970125560306702</v>
      </c>
      <c r="D10" s="17">
        <v>0.28067501262488098</v>
      </c>
      <c r="E10" s="17">
        <v>0.27795130719003702</v>
      </c>
      <c r="F10" s="17"/>
      <c r="G10" s="17">
        <v>0.32271310975762502</v>
      </c>
      <c r="H10" s="17">
        <v>0.35936652913349598</v>
      </c>
      <c r="I10" s="17">
        <v>0.344913104280064</v>
      </c>
      <c r="J10" s="17">
        <v>0.27161594119563098</v>
      </c>
      <c r="K10" s="17">
        <v>0.235308055301686</v>
      </c>
      <c r="L10" s="17">
        <v>0.16971502311725201</v>
      </c>
      <c r="M10" s="17"/>
      <c r="N10" s="17">
        <v>0.28430343292856902</v>
      </c>
      <c r="O10" s="17">
        <v>0.30088396690507302</v>
      </c>
      <c r="P10" s="17">
        <v>0.292251957010566</v>
      </c>
      <c r="Q10" s="17">
        <v>0.24388883150315399</v>
      </c>
      <c r="R10" s="17"/>
      <c r="S10" s="17">
        <v>0.28834699463939101</v>
      </c>
      <c r="T10" s="17">
        <v>0.25468130136823702</v>
      </c>
      <c r="U10" s="17">
        <v>0.194173603253289</v>
      </c>
      <c r="V10" s="17">
        <v>0.24468112653863999</v>
      </c>
      <c r="W10" s="17">
        <v>0.31668349289816</v>
      </c>
      <c r="X10" s="17">
        <v>0.232467042992475</v>
      </c>
      <c r="Y10" s="17">
        <v>0.27682376140638798</v>
      </c>
      <c r="Z10" s="17">
        <v>0.41864290510313501</v>
      </c>
      <c r="AA10" s="17">
        <v>0.30417339875666999</v>
      </c>
      <c r="AB10" s="17">
        <v>0.33684658842079002</v>
      </c>
      <c r="AC10" s="17">
        <v>0.30065976272386102</v>
      </c>
      <c r="AD10" s="17">
        <v>0.26440199620473898</v>
      </c>
      <c r="AE10" s="17"/>
      <c r="AF10" s="17">
        <v>0.376128363367563</v>
      </c>
      <c r="AG10" s="17">
        <v>0.23437879767289099</v>
      </c>
      <c r="AH10" s="17">
        <v>0.28772140191590401</v>
      </c>
      <c r="AI10" s="17">
        <v>0.24152637419905301</v>
      </c>
      <c r="AJ10" s="17">
        <v>0.28246097879117699</v>
      </c>
      <c r="AK10" s="17">
        <v>0.31076553345942598</v>
      </c>
      <c r="AL10" s="17">
        <v>0.35250689026723597</v>
      </c>
      <c r="AM10" s="17">
        <v>0.20913223261017799</v>
      </c>
      <c r="AN10" s="17">
        <v>0.26730757449042403</v>
      </c>
      <c r="AO10" s="17">
        <v>0.26263062043177099</v>
      </c>
      <c r="AP10" s="17">
        <v>0.33501422834051597</v>
      </c>
      <c r="AQ10" s="17">
        <v>0.25258694469462101</v>
      </c>
      <c r="AR10" s="17">
        <v>0.32141221984218399</v>
      </c>
      <c r="AS10" s="17">
        <v>0.23200965350799499</v>
      </c>
      <c r="AT10" s="17">
        <v>0.33212175122050203</v>
      </c>
      <c r="AU10" s="17">
        <v>0.26645905400435599</v>
      </c>
      <c r="AV10" s="17"/>
      <c r="AW10" s="17">
        <v>0.29290583132678899</v>
      </c>
      <c r="AX10" s="17">
        <v>0.26130641064342902</v>
      </c>
      <c r="AY10" s="17"/>
      <c r="AZ10" s="17">
        <v>0.31129667503966502</v>
      </c>
      <c r="BA10" s="17">
        <v>0.27266430257736601</v>
      </c>
      <c r="BB10" s="17"/>
      <c r="BC10" s="17">
        <v>0.307192408794142</v>
      </c>
      <c r="BD10" s="17">
        <v>0.26002764563575098</v>
      </c>
      <c r="BE10" s="17"/>
      <c r="BF10" s="17">
        <v>0.33112602101655297</v>
      </c>
      <c r="BG10" s="17">
        <v>0.27556888047171801</v>
      </c>
      <c r="BH10" s="17"/>
      <c r="BI10" s="17">
        <v>0.207364501905275</v>
      </c>
      <c r="BJ10" s="17">
        <v>0.348249097017233</v>
      </c>
      <c r="BK10" s="17">
        <v>0.25928229098869199</v>
      </c>
      <c r="BL10" s="17">
        <v>0.25210837552079901</v>
      </c>
      <c r="BM10" s="17">
        <v>0.35941926755875397</v>
      </c>
      <c r="BN10" s="17"/>
      <c r="BO10" s="17">
        <v>0.35129563724441298</v>
      </c>
      <c r="BP10" s="17">
        <v>0.23502094506840601</v>
      </c>
      <c r="BQ10" s="17">
        <v>0.30279763535232701</v>
      </c>
      <c r="BR10" s="17">
        <v>0.249309114202135</v>
      </c>
      <c r="BS10" s="17">
        <v>0.32505010144316898</v>
      </c>
      <c r="BT10" s="17">
        <v>0.223435160885328</v>
      </c>
      <c r="BU10" s="17"/>
      <c r="BV10" s="17">
        <v>0.36180148170183901</v>
      </c>
      <c r="BW10" s="17">
        <v>0.32311308942492201</v>
      </c>
      <c r="BX10" s="17"/>
      <c r="BY10" s="17">
        <v>0.37962262792609702</v>
      </c>
      <c r="BZ10" s="17"/>
      <c r="CA10" s="17">
        <v>0.38207288991411797</v>
      </c>
      <c r="CB10" s="17"/>
      <c r="CC10" s="17">
        <v>0.356434190110968</v>
      </c>
    </row>
    <row r="11" spans="2:81" ht="28.8" x14ac:dyDescent="0.3">
      <c r="B11" s="18" t="s">
        <v>207</v>
      </c>
      <c r="C11" s="17">
        <v>0.30347579850369699</v>
      </c>
      <c r="D11" s="17">
        <v>0.29984363300883399</v>
      </c>
      <c r="E11" s="17">
        <v>0.30821927118019299</v>
      </c>
      <c r="F11" s="17"/>
      <c r="G11" s="17">
        <v>0.26808464035087598</v>
      </c>
      <c r="H11" s="17">
        <v>0.23616574786801101</v>
      </c>
      <c r="I11" s="17">
        <v>0.29857343455317398</v>
      </c>
      <c r="J11" s="17">
        <v>0.322442741588157</v>
      </c>
      <c r="K11" s="17">
        <v>0.32951708116932399</v>
      </c>
      <c r="L11" s="17">
        <v>0.35295397377065901</v>
      </c>
      <c r="M11" s="17"/>
      <c r="N11" s="17">
        <v>0.33316094386142397</v>
      </c>
      <c r="O11" s="17">
        <v>0.33192174342929998</v>
      </c>
      <c r="P11" s="17">
        <v>0.24372024460847599</v>
      </c>
      <c r="Q11" s="17">
        <v>0.29329808112022798</v>
      </c>
      <c r="R11" s="17"/>
      <c r="S11" s="17">
        <v>0.290856738390535</v>
      </c>
      <c r="T11" s="17">
        <v>0.32233517332134398</v>
      </c>
      <c r="U11" s="17">
        <v>0.30657284089695302</v>
      </c>
      <c r="V11" s="17">
        <v>0.36638005093561299</v>
      </c>
      <c r="W11" s="17">
        <v>0.253389273079482</v>
      </c>
      <c r="X11" s="17">
        <v>0.29900929526175901</v>
      </c>
      <c r="Y11" s="17">
        <v>0.33773669375825399</v>
      </c>
      <c r="Z11" s="17">
        <v>0.282482131869218</v>
      </c>
      <c r="AA11" s="17">
        <v>0.30990963580271502</v>
      </c>
      <c r="AB11" s="17">
        <v>0.24017565865738999</v>
      </c>
      <c r="AC11" s="17">
        <v>0.28737649596422798</v>
      </c>
      <c r="AD11" s="17">
        <v>0.34295238013278401</v>
      </c>
      <c r="AE11" s="17"/>
      <c r="AF11" s="17">
        <v>0</v>
      </c>
      <c r="AG11" s="17">
        <v>0.25054792998096298</v>
      </c>
      <c r="AH11" s="17">
        <v>0.26706429276201998</v>
      </c>
      <c r="AI11" s="17">
        <v>0.32597560086730298</v>
      </c>
      <c r="AJ11" s="17">
        <v>0.29907321248121299</v>
      </c>
      <c r="AK11" s="17">
        <v>0.32357678326293099</v>
      </c>
      <c r="AL11" s="17">
        <v>0.26979545690043599</v>
      </c>
      <c r="AM11" s="17">
        <v>0.323232997913247</v>
      </c>
      <c r="AN11" s="17">
        <v>0.41141634466242899</v>
      </c>
      <c r="AO11" s="17">
        <v>0.30755914285041402</v>
      </c>
      <c r="AP11" s="17">
        <v>0.26592708378184099</v>
      </c>
      <c r="AQ11" s="17">
        <v>0.361015642540915</v>
      </c>
      <c r="AR11" s="17">
        <v>0.30245898598146198</v>
      </c>
      <c r="AS11" s="17">
        <v>0.30328263333771799</v>
      </c>
      <c r="AT11" s="17">
        <v>0.20190073975910899</v>
      </c>
      <c r="AU11" s="17">
        <v>0.36111475707132901</v>
      </c>
      <c r="AV11" s="17"/>
      <c r="AW11" s="17">
        <v>0.31424140138762802</v>
      </c>
      <c r="AX11" s="17">
        <v>0.28651151954408799</v>
      </c>
      <c r="AY11" s="17"/>
      <c r="AZ11" s="17">
        <v>0.29958362485265</v>
      </c>
      <c r="BA11" s="17">
        <v>0.304342666031923</v>
      </c>
      <c r="BB11" s="17"/>
      <c r="BC11" s="17">
        <v>0.28803143620313898</v>
      </c>
      <c r="BD11" s="17">
        <v>0.31697757449837299</v>
      </c>
      <c r="BE11" s="17"/>
      <c r="BF11" s="17">
        <v>0.27201212538606101</v>
      </c>
      <c r="BG11" s="17">
        <v>0.30600414645602603</v>
      </c>
      <c r="BH11" s="17"/>
      <c r="BI11" s="17">
        <v>0.34556386532642303</v>
      </c>
      <c r="BJ11" s="17">
        <v>0.281112618235411</v>
      </c>
      <c r="BK11" s="17">
        <v>0.32713383186727601</v>
      </c>
      <c r="BL11" s="17">
        <v>0.33703734820801301</v>
      </c>
      <c r="BM11" s="17">
        <v>0.231614302503763</v>
      </c>
      <c r="BN11" s="17"/>
      <c r="BO11" s="17">
        <v>0.30657622270880602</v>
      </c>
      <c r="BP11" s="17">
        <v>0.33716840285838701</v>
      </c>
      <c r="BQ11" s="17">
        <v>0.330899854182019</v>
      </c>
      <c r="BR11" s="17">
        <v>0.31506375778316098</v>
      </c>
      <c r="BS11" s="17">
        <v>0.26935566235771102</v>
      </c>
      <c r="BT11" s="17">
        <v>0.27716874374582701</v>
      </c>
      <c r="BU11" s="17"/>
      <c r="BV11" s="17">
        <v>0.29425581408163298</v>
      </c>
      <c r="BW11" s="17">
        <v>0.256735545250379</v>
      </c>
      <c r="BX11" s="17"/>
      <c r="BY11" s="17">
        <v>0.25945086405716</v>
      </c>
      <c r="BZ11" s="17"/>
      <c r="CA11" s="17">
        <v>0.25416524009069702</v>
      </c>
      <c r="CB11" s="17"/>
      <c r="CC11" s="17">
        <v>0.30268510884195399</v>
      </c>
    </row>
    <row r="12" spans="2:81" x14ac:dyDescent="0.3">
      <c r="B12" s="18" t="s">
        <v>208</v>
      </c>
      <c r="C12" s="17">
        <v>0.17474573594199599</v>
      </c>
      <c r="D12" s="17">
        <v>0.19573343023662301</v>
      </c>
      <c r="E12" s="17">
        <v>0.15494226926914301</v>
      </c>
      <c r="F12" s="17"/>
      <c r="G12" s="17">
        <v>0.167231372176569</v>
      </c>
      <c r="H12" s="17">
        <v>0.155899316651748</v>
      </c>
      <c r="I12" s="17">
        <v>0.100974899822249</v>
      </c>
      <c r="J12" s="17">
        <v>0.155754675754359</v>
      </c>
      <c r="K12" s="17">
        <v>0.19294949754332</v>
      </c>
      <c r="L12" s="17">
        <v>0.25803132399691803</v>
      </c>
      <c r="M12" s="17"/>
      <c r="N12" s="17">
        <v>0.192572043906476</v>
      </c>
      <c r="O12" s="17">
        <v>0.149046958737382</v>
      </c>
      <c r="P12" s="17">
        <v>0.204355246002973</v>
      </c>
      <c r="Q12" s="17">
        <v>0.157552561519196</v>
      </c>
      <c r="R12" s="17"/>
      <c r="S12" s="17">
        <v>0.123844405222525</v>
      </c>
      <c r="T12" s="17">
        <v>0.21384532737640599</v>
      </c>
      <c r="U12" s="17">
        <v>0.23582392776943401</v>
      </c>
      <c r="V12" s="17">
        <v>0.16693386474776001</v>
      </c>
      <c r="W12" s="17">
        <v>0.20420889585315899</v>
      </c>
      <c r="X12" s="17">
        <v>0.176519626091727</v>
      </c>
      <c r="Y12" s="17">
        <v>0.18891764579134501</v>
      </c>
      <c r="Z12" s="17">
        <v>9.2634181805727397E-2</v>
      </c>
      <c r="AA12" s="17">
        <v>0.150523299890853</v>
      </c>
      <c r="AB12" s="17">
        <v>0.19040755471663301</v>
      </c>
      <c r="AC12" s="17">
        <v>0.18914104350330599</v>
      </c>
      <c r="AD12" s="17">
        <v>0.118040465112573</v>
      </c>
      <c r="AE12" s="17"/>
      <c r="AF12" s="17">
        <v>0.103767187117801</v>
      </c>
      <c r="AG12" s="17">
        <v>0.17331959123587201</v>
      </c>
      <c r="AH12" s="17">
        <v>9.90729971583236E-2</v>
      </c>
      <c r="AI12" s="17">
        <v>0.152477242654663</v>
      </c>
      <c r="AJ12" s="17">
        <v>0.145296247672837</v>
      </c>
      <c r="AK12" s="17">
        <v>0.16562091839683299</v>
      </c>
      <c r="AL12" s="17">
        <v>0.180900535579092</v>
      </c>
      <c r="AM12" s="17">
        <v>0.197452576437635</v>
      </c>
      <c r="AN12" s="17">
        <v>0.18590288551940601</v>
      </c>
      <c r="AO12" s="17">
        <v>0.166508387510543</v>
      </c>
      <c r="AP12" s="17">
        <v>0.18799123282014299</v>
      </c>
      <c r="AQ12" s="17">
        <v>0.242817441988257</v>
      </c>
      <c r="AR12" s="17">
        <v>0.17212852029877701</v>
      </c>
      <c r="AS12" s="17">
        <v>0.19611655911301901</v>
      </c>
      <c r="AT12" s="17">
        <v>0.26503296114203201</v>
      </c>
      <c r="AU12" s="17">
        <v>0.13966081680289</v>
      </c>
      <c r="AV12" s="17"/>
      <c r="AW12" s="17">
        <v>0.16095678393840401</v>
      </c>
      <c r="AX12" s="17">
        <v>0.19606076937901401</v>
      </c>
      <c r="AY12" s="17"/>
      <c r="AZ12" s="17">
        <v>0.12919444317047801</v>
      </c>
      <c r="BA12" s="17">
        <v>0.18489095044488699</v>
      </c>
      <c r="BB12" s="17"/>
      <c r="BC12" s="17">
        <v>0.124884277222299</v>
      </c>
      <c r="BD12" s="17">
        <v>0.20873507026956001</v>
      </c>
      <c r="BE12" s="17"/>
      <c r="BF12" s="17">
        <v>0.12136951161518</v>
      </c>
      <c r="BG12" s="17">
        <v>0.17903492579517</v>
      </c>
      <c r="BH12" s="17"/>
      <c r="BI12" s="17">
        <v>0.25888783598905002</v>
      </c>
      <c r="BJ12" s="17">
        <v>0.13304979529625</v>
      </c>
      <c r="BK12" s="17">
        <v>0.191243378573169</v>
      </c>
      <c r="BL12" s="17">
        <v>0.190905303416955</v>
      </c>
      <c r="BM12" s="17">
        <v>0.11850661115356299</v>
      </c>
      <c r="BN12" s="17"/>
      <c r="BO12" s="17">
        <v>0.13253672775691999</v>
      </c>
      <c r="BP12" s="17">
        <v>0.23903922258632099</v>
      </c>
      <c r="BQ12" s="17">
        <v>0.16377271509080299</v>
      </c>
      <c r="BR12" s="17">
        <v>0.21269332566534499</v>
      </c>
      <c r="BS12" s="17">
        <v>0.14202166148147699</v>
      </c>
      <c r="BT12" s="17">
        <v>0.10964165210596701</v>
      </c>
      <c r="BU12" s="17"/>
      <c r="BV12" s="17">
        <v>0.135106027143232</v>
      </c>
      <c r="BW12" s="17">
        <v>0.12923604144258399</v>
      </c>
      <c r="BX12" s="17"/>
      <c r="BY12" s="17">
        <v>0.122171088801454</v>
      </c>
      <c r="BZ12" s="17"/>
      <c r="CA12" s="17">
        <v>0.111622417818154</v>
      </c>
      <c r="CB12" s="17"/>
      <c r="CC12" s="17">
        <v>0.12560508368068701</v>
      </c>
    </row>
    <row r="13" spans="2:81" x14ac:dyDescent="0.3">
      <c r="B13" s="18" t="s">
        <v>92</v>
      </c>
      <c r="C13" s="19">
        <v>0.13929879963132399</v>
      </c>
      <c r="D13" s="19">
        <v>0.106746904361</v>
      </c>
      <c r="E13" s="19">
        <v>0.17059691080959899</v>
      </c>
      <c r="F13" s="19"/>
      <c r="G13" s="19">
        <v>9.4854213257353603E-2</v>
      </c>
      <c r="H13" s="19">
        <v>9.9650867489133793E-2</v>
      </c>
      <c r="I13" s="19">
        <v>0.128435423338989</v>
      </c>
      <c r="J13" s="19">
        <v>0.14078756684242399</v>
      </c>
      <c r="K13" s="19">
        <v>0.183392096200164</v>
      </c>
      <c r="L13" s="19">
        <v>0.17924060878436099</v>
      </c>
      <c r="M13" s="19"/>
      <c r="N13" s="19">
        <v>7.9741301398715395E-2</v>
      </c>
      <c r="O13" s="19">
        <v>0.156771879798451</v>
      </c>
      <c r="P13" s="19">
        <v>0.136296589545955</v>
      </c>
      <c r="Q13" s="19">
        <v>0.18713546001963999</v>
      </c>
      <c r="R13" s="19"/>
      <c r="S13" s="19">
        <v>0.127190146146686</v>
      </c>
      <c r="T13" s="19">
        <v>0.13410506739148001</v>
      </c>
      <c r="U13" s="19">
        <v>0.177599923516429</v>
      </c>
      <c r="V13" s="19">
        <v>0.13590280142192601</v>
      </c>
      <c r="W13" s="19">
        <v>0.13487481413018701</v>
      </c>
      <c r="X13" s="19">
        <v>0.18329093139326</v>
      </c>
      <c r="Y13" s="19">
        <v>0.12641994516899899</v>
      </c>
      <c r="Z13" s="19">
        <v>9.5619203433407907E-2</v>
      </c>
      <c r="AA13" s="19">
        <v>0.142262582758998</v>
      </c>
      <c r="AB13" s="19">
        <v>0.10658860762703599</v>
      </c>
      <c r="AC13" s="19">
        <v>0.11031834459785</v>
      </c>
      <c r="AD13" s="19">
        <v>0.232533840052045</v>
      </c>
      <c r="AE13" s="19"/>
      <c r="AF13" s="19">
        <v>0.28369801821690799</v>
      </c>
      <c r="AG13" s="19">
        <v>0.155172703152024</v>
      </c>
      <c r="AH13" s="19">
        <v>0.248631052472785</v>
      </c>
      <c r="AI13" s="19">
        <v>0.14204645480916001</v>
      </c>
      <c r="AJ13" s="19">
        <v>0.17014243997784001</v>
      </c>
      <c r="AK13" s="19">
        <v>0.14373359229097299</v>
      </c>
      <c r="AL13" s="19">
        <v>0.10933416013757399</v>
      </c>
      <c r="AM13" s="19">
        <v>0.156153284911239</v>
      </c>
      <c r="AN13" s="19">
        <v>8.1753970320683697E-2</v>
      </c>
      <c r="AO13" s="19">
        <v>0.12572614349174599</v>
      </c>
      <c r="AP13" s="19">
        <v>0.124038152365801</v>
      </c>
      <c r="AQ13" s="19">
        <v>8.1550900022253001E-2</v>
      </c>
      <c r="AR13" s="19">
        <v>7.0870824236057006E-2</v>
      </c>
      <c r="AS13" s="19">
        <v>9.13942269688445E-2</v>
      </c>
      <c r="AT13" s="19">
        <v>7.1166542464346699E-2</v>
      </c>
      <c r="AU13" s="19">
        <v>6.9713548512163298E-2</v>
      </c>
      <c r="AV13" s="19"/>
      <c r="AW13" s="19">
        <v>0.124238529429338</v>
      </c>
      <c r="AX13" s="19">
        <v>0.1596883134556</v>
      </c>
      <c r="AY13" s="19"/>
      <c r="AZ13" s="19">
        <v>0.118536321456887</v>
      </c>
      <c r="BA13" s="19">
        <v>0.14392303270738299</v>
      </c>
      <c r="BB13" s="19"/>
      <c r="BC13" s="19">
        <v>0.13541221904325099</v>
      </c>
      <c r="BD13" s="19">
        <v>0.142631996476796</v>
      </c>
      <c r="BE13" s="19"/>
      <c r="BF13" s="19">
        <v>0.11626964404085199</v>
      </c>
      <c r="BG13" s="19">
        <v>0.14114936927598601</v>
      </c>
      <c r="BH13" s="19"/>
      <c r="BI13" s="19">
        <v>0.117592263902442</v>
      </c>
      <c r="BJ13" s="19">
        <v>0.10903017398750001</v>
      </c>
      <c r="BK13" s="19">
        <v>0.12246558889267201</v>
      </c>
      <c r="BL13" s="19">
        <v>0.129420875991861</v>
      </c>
      <c r="BM13" s="19">
        <v>0.14625684810978801</v>
      </c>
      <c r="BN13" s="19"/>
      <c r="BO13" s="19">
        <v>0.10237977760217</v>
      </c>
      <c r="BP13" s="19">
        <v>0.106268907674044</v>
      </c>
      <c r="BQ13" s="19">
        <v>0.104974407739742</v>
      </c>
      <c r="BR13" s="19">
        <v>0.10344225901533401</v>
      </c>
      <c r="BS13" s="19">
        <v>0.117755816352982</v>
      </c>
      <c r="BT13" s="19">
        <v>0.29458788400130298</v>
      </c>
      <c r="BU13" s="19"/>
      <c r="BV13" s="19">
        <v>0.104384906370608</v>
      </c>
      <c r="BW13" s="19">
        <v>0.117645888845354</v>
      </c>
      <c r="BX13" s="19"/>
      <c r="BY13" s="19">
        <v>6.9394670866820801E-2</v>
      </c>
      <c r="BZ13" s="19"/>
      <c r="CA13" s="19">
        <v>9.7126978541039105E-2</v>
      </c>
      <c r="CB13" s="19"/>
      <c r="CC13" s="19">
        <v>0.10244646506478</v>
      </c>
    </row>
    <row r="14" spans="2:81" x14ac:dyDescent="0.3">
      <c r="B14" s="16"/>
    </row>
    <row r="15" spans="2:81" x14ac:dyDescent="0.3">
      <c r="B15" t="s">
        <v>95</v>
      </c>
    </row>
    <row r="16" spans="2:81" x14ac:dyDescent="0.3">
      <c r="B16" t="s">
        <v>96</v>
      </c>
    </row>
    <row r="18" spans="2:2" x14ac:dyDescent="0.3">
      <c r="B18"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405</v>
      </c>
      <c r="D7" s="10">
        <v>198</v>
      </c>
      <c r="E7" s="10">
        <v>205</v>
      </c>
      <c r="F7" s="10"/>
      <c r="G7" s="10">
        <v>57</v>
      </c>
      <c r="H7" s="10">
        <v>81</v>
      </c>
      <c r="I7" s="10">
        <v>61</v>
      </c>
      <c r="J7" s="10">
        <v>60</v>
      </c>
      <c r="K7" s="10">
        <v>65</v>
      </c>
      <c r="L7" s="10">
        <v>81</v>
      </c>
      <c r="M7" s="10"/>
      <c r="N7" s="10">
        <v>124</v>
      </c>
      <c r="O7" s="10">
        <v>121</v>
      </c>
      <c r="P7" s="10">
        <v>74</v>
      </c>
      <c r="Q7" s="10">
        <v>84</v>
      </c>
      <c r="R7" s="10"/>
      <c r="S7" s="10">
        <v>58</v>
      </c>
      <c r="T7" s="10">
        <v>43</v>
      </c>
      <c r="U7" s="10">
        <v>32</v>
      </c>
      <c r="V7" s="10">
        <v>32</v>
      </c>
      <c r="W7" s="10">
        <v>25</v>
      </c>
      <c r="X7" s="10">
        <v>35</v>
      </c>
      <c r="Y7" s="10">
        <v>36</v>
      </c>
      <c r="Z7" s="10">
        <v>17</v>
      </c>
      <c r="AA7" s="10">
        <v>50</v>
      </c>
      <c r="AB7" s="10">
        <v>36</v>
      </c>
      <c r="AC7" s="10">
        <v>26</v>
      </c>
      <c r="AD7" s="10">
        <v>15</v>
      </c>
      <c r="AE7" s="10"/>
      <c r="AF7" s="10">
        <v>2</v>
      </c>
      <c r="AG7" s="10">
        <v>10</v>
      </c>
      <c r="AH7" s="10">
        <v>36</v>
      </c>
      <c r="AI7" s="10">
        <v>27</v>
      </c>
      <c r="AJ7" s="10">
        <v>33</v>
      </c>
      <c r="AK7" s="10">
        <v>39</v>
      </c>
      <c r="AL7" s="10">
        <v>40</v>
      </c>
      <c r="AM7" s="10">
        <v>36</v>
      </c>
      <c r="AN7" s="10">
        <v>24</v>
      </c>
      <c r="AO7" s="10">
        <v>23</v>
      </c>
      <c r="AP7" s="10">
        <v>31</v>
      </c>
      <c r="AQ7" s="10">
        <v>24</v>
      </c>
      <c r="AR7" s="10">
        <v>24</v>
      </c>
      <c r="AS7" s="10">
        <v>7</v>
      </c>
      <c r="AT7" s="10">
        <v>15</v>
      </c>
      <c r="AU7" s="10">
        <v>17</v>
      </c>
      <c r="AV7" s="10"/>
      <c r="AW7" s="10">
        <v>252</v>
      </c>
      <c r="AX7" s="10">
        <v>152</v>
      </c>
      <c r="AY7" s="10"/>
      <c r="AZ7" s="10">
        <v>84</v>
      </c>
      <c r="BA7" s="10">
        <v>321</v>
      </c>
      <c r="BB7" s="10"/>
      <c r="BC7" s="10">
        <v>160</v>
      </c>
      <c r="BD7" s="10">
        <v>243</v>
      </c>
      <c r="BE7" s="10"/>
      <c r="BF7" s="10">
        <v>27</v>
      </c>
      <c r="BG7" s="10">
        <v>378</v>
      </c>
      <c r="BH7" s="10"/>
      <c r="BI7" s="10">
        <v>78</v>
      </c>
      <c r="BJ7" s="10">
        <v>136</v>
      </c>
      <c r="BK7" s="10">
        <v>33</v>
      </c>
      <c r="BL7" s="10">
        <v>47</v>
      </c>
      <c r="BM7" s="10">
        <v>20</v>
      </c>
      <c r="BN7" s="10"/>
      <c r="BO7" s="10">
        <v>109</v>
      </c>
      <c r="BP7" s="10">
        <v>75</v>
      </c>
      <c r="BQ7" s="10">
        <v>34</v>
      </c>
      <c r="BR7" s="10">
        <v>77</v>
      </c>
      <c r="BS7" s="10">
        <v>30</v>
      </c>
      <c r="BT7" s="10">
        <v>40</v>
      </c>
      <c r="BU7" s="10"/>
      <c r="BV7" s="10">
        <v>92</v>
      </c>
      <c r="BW7" s="10">
        <v>44</v>
      </c>
      <c r="BX7" s="10"/>
      <c r="BY7" s="10">
        <v>46</v>
      </c>
      <c r="BZ7" s="10"/>
      <c r="CA7" s="10">
        <v>60</v>
      </c>
      <c r="CB7" s="10"/>
      <c r="CC7" s="10">
        <v>65</v>
      </c>
    </row>
    <row r="8" spans="2:81" ht="30" customHeight="1" x14ac:dyDescent="0.3">
      <c r="B8" s="11" t="s">
        <v>20</v>
      </c>
      <c r="C8" s="11">
        <v>404</v>
      </c>
      <c r="D8" s="11">
        <v>196</v>
      </c>
      <c r="E8" s="11">
        <v>206</v>
      </c>
      <c r="F8" s="11"/>
      <c r="G8" s="11">
        <v>55</v>
      </c>
      <c r="H8" s="11">
        <v>82</v>
      </c>
      <c r="I8" s="11">
        <v>69</v>
      </c>
      <c r="J8" s="11">
        <v>58</v>
      </c>
      <c r="K8" s="11">
        <v>59</v>
      </c>
      <c r="L8" s="11">
        <v>79</v>
      </c>
      <c r="M8" s="11"/>
      <c r="N8" s="11">
        <v>116</v>
      </c>
      <c r="O8" s="11">
        <v>113</v>
      </c>
      <c r="P8" s="11">
        <v>85</v>
      </c>
      <c r="Q8" s="11">
        <v>88</v>
      </c>
      <c r="R8" s="11"/>
      <c r="S8" s="11">
        <v>58</v>
      </c>
      <c r="T8" s="11">
        <v>44</v>
      </c>
      <c r="U8" s="11">
        <v>30</v>
      </c>
      <c r="V8" s="11">
        <v>33</v>
      </c>
      <c r="W8" s="11">
        <v>25</v>
      </c>
      <c r="X8" s="11">
        <v>34</v>
      </c>
      <c r="Y8" s="11">
        <v>34</v>
      </c>
      <c r="Z8" s="11">
        <v>16</v>
      </c>
      <c r="AA8" s="11">
        <v>49</v>
      </c>
      <c r="AB8" s="11">
        <v>39</v>
      </c>
      <c r="AC8" s="11">
        <v>23</v>
      </c>
      <c r="AD8" s="11">
        <v>19</v>
      </c>
      <c r="AE8" s="11"/>
      <c r="AF8" s="11">
        <v>2</v>
      </c>
      <c r="AG8" s="11">
        <v>9</v>
      </c>
      <c r="AH8" s="11">
        <v>38</v>
      </c>
      <c r="AI8" s="11">
        <v>27</v>
      </c>
      <c r="AJ8" s="11">
        <v>33</v>
      </c>
      <c r="AK8" s="11">
        <v>40</v>
      </c>
      <c r="AL8" s="11">
        <v>40</v>
      </c>
      <c r="AM8" s="11">
        <v>36</v>
      </c>
      <c r="AN8" s="11">
        <v>25</v>
      </c>
      <c r="AO8" s="11">
        <v>23</v>
      </c>
      <c r="AP8" s="11">
        <v>30</v>
      </c>
      <c r="AQ8" s="11">
        <v>24</v>
      </c>
      <c r="AR8" s="11">
        <v>22</v>
      </c>
      <c r="AS8" s="11">
        <v>8</v>
      </c>
      <c r="AT8" s="11">
        <v>14</v>
      </c>
      <c r="AU8" s="11">
        <v>16</v>
      </c>
      <c r="AV8" s="11"/>
      <c r="AW8" s="11">
        <v>251</v>
      </c>
      <c r="AX8" s="11">
        <v>151</v>
      </c>
      <c r="AY8" s="11"/>
      <c r="AZ8" s="11">
        <v>84</v>
      </c>
      <c r="BA8" s="11">
        <v>319</v>
      </c>
      <c r="BB8" s="11"/>
      <c r="BC8" s="11">
        <v>162</v>
      </c>
      <c r="BD8" s="11">
        <v>240</v>
      </c>
      <c r="BE8" s="11"/>
      <c r="BF8" s="11">
        <v>27</v>
      </c>
      <c r="BG8" s="11">
        <v>377</v>
      </c>
      <c r="BH8" s="11"/>
      <c r="BI8" s="11">
        <v>75</v>
      </c>
      <c r="BJ8" s="11">
        <v>135</v>
      </c>
      <c r="BK8" s="11">
        <v>33</v>
      </c>
      <c r="BL8" s="11">
        <v>46</v>
      </c>
      <c r="BM8" s="11">
        <v>20</v>
      </c>
      <c r="BN8" s="11"/>
      <c r="BO8" s="11">
        <v>108</v>
      </c>
      <c r="BP8" s="11">
        <v>73</v>
      </c>
      <c r="BQ8" s="11">
        <v>34</v>
      </c>
      <c r="BR8" s="11">
        <v>77</v>
      </c>
      <c r="BS8" s="11">
        <v>31</v>
      </c>
      <c r="BT8" s="11">
        <v>38</v>
      </c>
      <c r="BU8" s="11"/>
      <c r="BV8" s="11">
        <v>91</v>
      </c>
      <c r="BW8" s="11">
        <v>44</v>
      </c>
      <c r="BX8" s="11"/>
      <c r="BY8" s="11">
        <v>47</v>
      </c>
      <c r="BZ8" s="11"/>
      <c r="CA8" s="11">
        <v>59</v>
      </c>
      <c r="CB8" s="11"/>
      <c r="CC8" s="11">
        <v>65</v>
      </c>
    </row>
    <row r="9" spans="2:81" ht="28.8" x14ac:dyDescent="0.3">
      <c r="B9" s="18" t="s">
        <v>210</v>
      </c>
      <c r="C9" s="17">
        <v>0.150695451220447</v>
      </c>
      <c r="D9" s="17">
        <v>0.19358082622589901</v>
      </c>
      <c r="E9" s="17">
        <v>0.111491266246598</v>
      </c>
      <c r="F9" s="17"/>
      <c r="G9" s="17">
        <v>0.23555024571989699</v>
      </c>
      <c r="H9" s="17">
        <v>0.114698266689004</v>
      </c>
      <c r="I9" s="17">
        <v>0.156691811281194</v>
      </c>
      <c r="J9" s="17">
        <v>0.13767499330520599</v>
      </c>
      <c r="K9" s="17">
        <v>0.150673640450119</v>
      </c>
      <c r="L9" s="17">
        <v>0.13282875282997</v>
      </c>
      <c r="M9" s="17"/>
      <c r="N9" s="17">
        <v>0.18785571756984701</v>
      </c>
      <c r="O9" s="17">
        <v>0.14403706829539101</v>
      </c>
      <c r="P9" s="17">
        <v>0.120339093112433</v>
      </c>
      <c r="Q9" s="17">
        <v>0.14292381364749601</v>
      </c>
      <c r="R9" s="17"/>
      <c r="S9" s="17">
        <v>0.153069589140686</v>
      </c>
      <c r="T9" s="17">
        <v>1.9906052318611402E-2</v>
      </c>
      <c r="U9" s="17">
        <v>0.11892291074523299</v>
      </c>
      <c r="V9" s="17">
        <v>6.3019352729261693E-2</v>
      </c>
      <c r="W9" s="17">
        <v>0.123311541710666</v>
      </c>
      <c r="X9" s="17">
        <v>0.22488003525863801</v>
      </c>
      <c r="Y9" s="17">
        <v>8.0053469681658801E-2</v>
      </c>
      <c r="Z9" s="17">
        <v>0.23254215833025901</v>
      </c>
      <c r="AA9" s="17">
        <v>0.262903258690873</v>
      </c>
      <c r="AB9" s="17">
        <v>0.21506364808344799</v>
      </c>
      <c r="AC9" s="17">
        <v>0.18140052289022701</v>
      </c>
      <c r="AD9" s="17">
        <v>0.15324759385401801</v>
      </c>
      <c r="AE9" s="17"/>
      <c r="AF9" s="17">
        <v>0</v>
      </c>
      <c r="AG9" s="17">
        <v>0</v>
      </c>
      <c r="AH9" s="17">
        <v>0.16420390776198199</v>
      </c>
      <c r="AI9" s="17">
        <v>0.180935147422011</v>
      </c>
      <c r="AJ9" s="17">
        <v>0.19435078006523299</v>
      </c>
      <c r="AK9" s="17">
        <v>0.15709173564027901</v>
      </c>
      <c r="AL9" s="17">
        <v>0.11479117724247399</v>
      </c>
      <c r="AM9" s="17">
        <v>0.165918489025486</v>
      </c>
      <c r="AN9" s="17">
        <v>0.15280500193881599</v>
      </c>
      <c r="AO9" s="17">
        <v>0.1224388115693</v>
      </c>
      <c r="AP9" s="17">
        <v>0.15466450391845901</v>
      </c>
      <c r="AQ9" s="17">
        <v>0.13599426699582101</v>
      </c>
      <c r="AR9" s="17">
        <v>0.15745873766383001</v>
      </c>
      <c r="AS9" s="17">
        <v>0.125346147885501</v>
      </c>
      <c r="AT9" s="17">
        <v>6.1714459649482002E-2</v>
      </c>
      <c r="AU9" s="17">
        <v>0.29990179485375901</v>
      </c>
      <c r="AV9" s="17"/>
      <c r="AW9" s="17">
        <v>0.13495803077316401</v>
      </c>
      <c r="AX9" s="17">
        <v>0.17804761789026999</v>
      </c>
      <c r="AY9" s="17"/>
      <c r="AZ9" s="17">
        <v>0.14284555356268</v>
      </c>
      <c r="BA9" s="17">
        <v>0.15276779724547501</v>
      </c>
      <c r="BB9" s="17"/>
      <c r="BC9" s="17">
        <v>0.148364641379855</v>
      </c>
      <c r="BD9" s="17">
        <v>0.146069406479341</v>
      </c>
      <c r="BE9" s="17"/>
      <c r="BF9" s="17">
        <v>3.9850887798255102E-2</v>
      </c>
      <c r="BG9" s="17">
        <v>0.15850826586460101</v>
      </c>
      <c r="BH9" s="17"/>
      <c r="BI9" s="17">
        <v>5.0158856898389302E-2</v>
      </c>
      <c r="BJ9" s="17">
        <v>0.265208692532652</v>
      </c>
      <c r="BK9" s="17">
        <v>0.134405471934059</v>
      </c>
      <c r="BL9" s="17">
        <v>0.12722398419103201</v>
      </c>
      <c r="BM9" s="17">
        <v>9.31223203141162E-2</v>
      </c>
      <c r="BN9" s="17"/>
      <c r="BO9" s="17">
        <v>0.36721509758458298</v>
      </c>
      <c r="BP9" s="17">
        <v>9.1961318489980098E-2</v>
      </c>
      <c r="BQ9" s="17">
        <v>7.9553817344531305E-2</v>
      </c>
      <c r="BR9" s="17">
        <v>8.2694243172646301E-2</v>
      </c>
      <c r="BS9" s="17">
        <v>7.4537845389733501E-2</v>
      </c>
      <c r="BT9" s="17">
        <v>3.2218272958139102E-2</v>
      </c>
      <c r="BU9" s="17"/>
      <c r="BV9" s="17">
        <v>0.36594450431380898</v>
      </c>
      <c r="BW9" s="17">
        <v>5.8994332404903503E-2</v>
      </c>
      <c r="BX9" s="17"/>
      <c r="BY9" s="17">
        <v>0.162231767620613</v>
      </c>
      <c r="BZ9" s="17"/>
      <c r="CA9" s="17">
        <v>0.16570157697848201</v>
      </c>
      <c r="CB9" s="17"/>
      <c r="CC9" s="17">
        <v>0.16319523770209901</v>
      </c>
    </row>
    <row r="10" spans="2:81" ht="28.8" x14ac:dyDescent="0.3">
      <c r="B10" s="18" t="s">
        <v>211</v>
      </c>
      <c r="C10" s="17">
        <v>0.568924711408059</v>
      </c>
      <c r="D10" s="17">
        <v>0.56639641422182596</v>
      </c>
      <c r="E10" s="17">
        <v>0.57204278376120898</v>
      </c>
      <c r="F10" s="17"/>
      <c r="G10" s="17">
        <v>0.49595897712887899</v>
      </c>
      <c r="H10" s="17">
        <v>0.64497180080285099</v>
      </c>
      <c r="I10" s="17">
        <v>0.50280465191983004</v>
      </c>
      <c r="J10" s="17">
        <v>0.59628609472808802</v>
      </c>
      <c r="K10" s="17">
        <v>0.58070256139420295</v>
      </c>
      <c r="L10" s="17">
        <v>0.57057183592248495</v>
      </c>
      <c r="M10" s="17"/>
      <c r="N10" s="17">
        <v>0.52377955603884496</v>
      </c>
      <c r="O10" s="17">
        <v>0.58859412565758495</v>
      </c>
      <c r="P10" s="17">
        <v>0.59639346210097099</v>
      </c>
      <c r="Q10" s="17">
        <v>0.58893297510304499</v>
      </c>
      <c r="R10" s="17"/>
      <c r="S10" s="17">
        <v>0.51152804525453299</v>
      </c>
      <c r="T10" s="17">
        <v>0.56096834281924501</v>
      </c>
      <c r="U10" s="17">
        <v>0.69897257949399905</v>
      </c>
      <c r="V10" s="17">
        <v>0.55378427104299599</v>
      </c>
      <c r="W10" s="17">
        <v>0.80780093688120702</v>
      </c>
      <c r="X10" s="17">
        <v>0.41629432103578801</v>
      </c>
      <c r="Y10" s="17">
        <v>0.66998960953532904</v>
      </c>
      <c r="Z10" s="17">
        <v>0.59640897941358595</v>
      </c>
      <c r="AA10" s="17">
        <v>0.53961669928489098</v>
      </c>
      <c r="AB10" s="17">
        <v>0.565344678306968</v>
      </c>
      <c r="AC10" s="17">
        <v>0.57490051321681002</v>
      </c>
      <c r="AD10" s="17">
        <v>0.40919473900131798</v>
      </c>
      <c r="AE10" s="17"/>
      <c r="AF10" s="17">
        <v>0.46783624892590597</v>
      </c>
      <c r="AG10" s="17">
        <v>0.62253942556097197</v>
      </c>
      <c r="AH10" s="17">
        <v>0.442748106958608</v>
      </c>
      <c r="AI10" s="17">
        <v>0.75355964940087194</v>
      </c>
      <c r="AJ10" s="17">
        <v>0.56396239533701398</v>
      </c>
      <c r="AK10" s="17">
        <v>0.45087168054768201</v>
      </c>
      <c r="AL10" s="17">
        <v>0.57926105268027706</v>
      </c>
      <c r="AM10" s="17">
        <v>0.56188800773206604</v>
      </c>
      <c r="AN10" s="17">
        <v>0.55293551713358602</v>
      </c>
      <c r="AO10" s="17">
        <v>0.61044410204505895</v>
      </c>
      <c r="AP10" s="17">
        <v>0.54814581161306397</v>
      </c>
      <c r="AQ10" s="17">
        <v>0.68836831141668198</v>
      </c>
      <c r="AR10" s="17">
        <v>0.45158854287055999</v>
      </c>
      <c r="AS10" s="17">
        <v>0.87465385211449898</v>
      </c>
      <c r="AT10" s="17">
        <v>0.61825678720127097</v>
      </c>
      <c r="AU10" s="17">
        <v>0.65292744358604105</v>
      </c>
      <c r="AV10" s="17"/>
      <c r="AW10" s="17">
        <v>0.59322498859665496</v>
      </c>
      <c r="AX10" s="17">
        <v>0.52518433546612098</v>
      </c>
      <c r="AY10" s="17"/>
      <c r="AZ10" s="17">
        <v>0.59271359781364297</v>
      </c>
      <c r="BA10" s="17">
        <v>0.56264452708824497</v>
      </c>
      <c r="BB10" s="17"/>
      <c r="BC10" s="17">
        <v>0.56502898682478297</v>
      </c>
      <c r="BD10" s="17">
        <v>0.57569661852721699</v>
      </c>
      <c r="BE10" s="17"/>
      <c r="BF10" s="17">
        <v>0.709494317282934</v>
      </c>
      <c r="BG10" s="17">
        <v>0.55901674441901394</v>
      </c>
      <c r="BH10" s="17"/>
      <c r="BI10" s="17">
        <v>0.74215360194123303</v>
      </c>
      <c r="BJ10" s="17">
        <v>0.499958574102917</v>
      </c>
      <c r="BK10" s="17">
        <v>0.65513176057814004</v>
      </c>
      <c r="BL10" s="17">
        <v>0.745123101022654</v>
      </c>
      <c r="BM10" s="17">
        <v>0.76957873673121602</v>
      </c>
      <c r="BN10" s="17"/>
      <c r="BO10" s="17">
        <v>0.38351367068911102</v>
      </c>
      <c r="BP10" s="17">
        <v>0.71647803793954501</v>
      </c>
      <c r="BQ10" s="17">
        <v>0.64782905081227604</v>
      </c>
      <c r="BR10" s="17">
        <v>0.76383886769768194</v>
      </c>
      <c r="BS10" s="17">
        <v>0.76173685106908795</v>
      </c>
      <c r="BT10" s="17">
        <v>0.496365379389203</v>
      </c>
      <c r="BU10" s="17"/>
      <c r="BV10" s="17">
        <v>0.40565234207763301</v>
      </c>
      <c r="BW10" s="17">
        <v>0.69301106406945401</v>
      </c>
      <c r="BX10" s="17"/>
      <c r="BY10" s="17">
        <v>0.68772031792705002</v>
      </c>
      <c r="BZ10" s="17"/>
      <c r="CA10" s="17">
        <v>0.54874730281485495</v>
      </c>
      <c r="CB10" s="17"/>
      <c r="CC10" s="17">
        <v>0.55998637515028005</v>
      </c>
    </row>
    <row r="11" spans="2:81" x14ac:dyDescent="0.3">
      <c r="B11" s="18" t="s">
        <v>212</v>
      </c>
      <c r="C11" s="17">
        <v>9.8398894114208296E-2</v>
      </c>
      <c r="D11" s="17">
        <v>6.5150322920996706E-2</v>
      </c>
      <c r="E11" s="17">
        <v>0.13093900190233301</v>
      </c>
      <c r="F11" s="17"/>
      <c r="G11" s="17">
        <v>0.14090662229773901</v>
      </c>
      <c r="H11" s="17">
        <v>0.10928468943106499</v>
      </c>
      <c r="I11" s="17">
        <v>0.175525103770241</v>
      </c>
      <c r="J11" s="17">
        <v>4.8194823221378698E-2</v>
      </c>
      <c r="K11" s="17">
        <v>7.3919531327196503E-2</v>
      </c>
      <c r="L11" s="17">
        <v>4.5306469480522103E-2</v>
      </c>
      <c r="M11" s="17"/>
      <c r="N11" s="17">
        <v>7.9302784559878506E-2</v>
      </c>
      <c r="O11" s="17">
        <v>0.110416474167609</v>
      </c>
      <c r="P11" s="17">
        <v>0.12678374632356201</v>
      </c>
      <c r="Q11" s="17">
        <v>7.2737895940260699E-2</v>
      </c>
      <c r="R11" s="17"/>
      <c r="S11" s="17">
        <v>0.11270692807058801</v>
      </c>
      <c r="T11" s="17">
        <v>0.152437234337645</v>
      </c>
      <c r="U11" s="17">
        <v>5.80497144293124E-2</v>
      </c>
      <c r="V11" s="17">
        <v>6.7086034951464604E-2</v>
      </c>
      <c r="W11" s="17">
        <v>0</v>
      </c>
      <c r="X11" s="17">
        <v>0.13351360253255701</v>
      </c>
      <c r="Y11" s="17">
        <v>0.11705183909309901</v>
      </c>
      <c r="Z11" s="17">
        <v>0.115309852327544</v>
      </c>
      <c r="AA11" s="17">
        <v>7.6009994988933599E-2</v>
      </c>
      <c r="AB11" s="17">
        <v>8.9396317101190406E-2</v>
      </c>
      <c r="AC11" s="17">
        <v>0.11861559080895499</v>
      </c>
      <c r="AD11" s="17">
        <v>0.119102066591227</v>
      </c>
      <c r="AE11" s="17"/>
      <c r="AF11" s="17">
        <v>0.53216375107409397</v>
      </c>
      <c r="AG11" s="17">
        <v>0.19561831278438899</v>
      </c>
      <c r="AH11" s="17">
        <v>0.19879982545494099</v>
      </c>
      <c r="AI11" s="17">
        <v>0</v>
      </c>
      <c r="AJ11" s="17">
        <v>3.5034581366052898E-2</v>
      </c>
      <c r="AK11" s="17">
        <v>0.12762524607727699</v>
      </c>
      <c r="AL11" s="17">
        <v>7.5518436779728207E-2</v>
      </c>
      <c r="AM11" s="17">
        <v>0.121509444118753</v>
      </c>
      <c r="AN11" s="17">
        <v>8.8972436625315399E-2</v>
      </c>
      <c r="AO11" s="17">
        <v>9.9744905305026096E-2</v>
      </c>
      <c r="AP11" s="17">
        <v>6.7525534583004795E-2</v>
      </c>
      <c r="AQ11" s="17">
        <v>8.3686444937265597E-2</v>
      </c>
      <c r="AR11" s="17">
        <v>0.184585944575056</v>
      </c>
      <c r="AS11" s="17">
        <v>0</v>
      </c>
      <c r="AT11" s="17">
        <v>0.16005704261558501</v>
      </c>
      <c r="AU11" s="17">
        <v>4.71707615602001E-2</v>
      </c>
      <c r="AV11" s="17"/>
      <c r="AW11" s="17">
        <v>7.2758918446333601E-2</v>
      </c>
      <c r="AX11" s="17">
        <v>0.141845447909691</v>
      </c>
      <c r="AY11" s="17"/>
      <c r="AZ11" s="17">
        <v>7.3626806344917903E-2</v>
      </c>
      <c r="BA11" s="17">
        <v>0.104938640217718</v>
      </c>
      <c r="BB11" s="17"/>
      <c r="BC11" s="17">
        <v>9.7025622182246293E-2</v>
      </c>
      <c r="BD11" s="17">
        <v>0.100040945016384</v>
      </c>
      <c r="BE11" s="17"/>
      <c r="BF11" s="17">
        <v>7.4808839177641806E-2</v>
      </c>
      <c r="BG11" s="17">
        <v>0.100061625428895</v>
      </c>
      <c r="BH11" s="17"/>
      <c r="BI11" s="17">
        <v>2.9794566676257302E-2</v>
      </c>
      <c r="BJ11" s="17">
        <v>7.9469458647320607E-2</v>
      </c>
      <c r="BK11" s="17">
        <v>3.1352487797888101E-2</v>
      </c>
      <c r="BL11" s="17">
        <v>0</v>
      </c>
      <c r="BM11" s="17">
        <v>4.5784201619286903E-2</v>
      </c>
      <c r="BN11" s="17"/>
      <c r="BO11" s="17">
        <v>8.8755325066886007E-2</v>
      </c>
      <c r="BP11" s="17">
        <v>5.5230525925381801E-2</v>
      </c>
      <c r="BQ11" s="17">
        <v>5.4557476010461202E-2</v>
      </c>
      <c r="BR11" s="17">
        <v>5.3297588519315597E-2</v>
      </c>
      <c r="BS11" s="17">
        <v>5.91675853097096E-2</v>
      </c>
      <c r="BT11" s="17">
        <v>0</v>
      </c>
      <c r="BU11" s="17"/>
      <c r="BV11" s="17">
        <v>8.5519290746457505E-2</v>
      </c>
      <c r="BW11" s="17">
        <v>6.70849626756784E-2</v>
      </c>
      <c r="BX11" s="17"/>
      <c r="BY11" s="17">
        <v>0.113368042403933</v>
      </c>
      <c r="BZ11" s="17"/>
      <c r="CA11" s="17">
        <v>0.138710958398196</v>
      </c>
      <c r="CB11" s="17"/>
      <c r="CC11" s="17">
        <v>0.14520983153029501</v>
      </c>
    </row>
    <row r="12" spans="2:81" x14ac:dyDescent="0.3">
      <c r="B12" s="18" t="s">
        <v>124</v>
      </c>
      <c r="C12" s="19">
        <v>0.181980943257286</v>
      </c>
      <c r="D12" s="19">
        <v>0.17487243663127899</v>
      </c>
      <c r="E12" s="19">
        <v>0.18552694808985901</v>
      </c>
      <c r="F12" s="19"/>
      <c r="G12" s="19">
        <v>0.12758415485348501</v>
      </c>
      <c r="H12" s="19">
        <v>0.13104524307708099</v>
      </c>
      <c r="I12" s="19">
        <v>0.16497843302873499</v>
      </c>
      <c r="J12" s="19">
        <v>0.21784408874532801</v>
      </c>
      <c r="K12" s="19">
        <v>0.19470426682848199</v>
      </c>
      <c r="L12" s="19">
        <v>0.25129294176702299</v>
      </c>
      <c r="M12" s="19"/>
      <c r="N12" s="19">
        <v>0.20906194183143001</v>
      </c>
      <c r="O12" s="19">
        <v>0.15695233187941501</v>
      </c>
      <c r="P12" s="19">
        <v>0.156483698463035</v>
      </c>
      <c r="Q12" s="19">
        <v>0.195405315309199</v>
      </c>
      <c r="R12" s="19"/>
      <c r="S12" s="19">
        <v>0.22269543753419199</v>
      </c>
      <c r="T12" s="19">
        <v>0.26668837052449901</v>
      </c>
      <c r="U12" s="19">
        <v>0.124054795331455</v>
      </c>
      <c r="V12" s="19">
        <v>0.31611034127627702</v>
      </c>
      <c r="W12" s="19">
        <v>6.8887521408127095E-2</v>
      </c>
      <c r="X12" s="19">
        <v>0.22531204117301701</v>
      </c>
      <c r="Y12" s="19">
        <v>0.132905081689913</v>
      </c>
      <c r="Z12" s="19">
        <v>5.5739009928611097E-2</v>
      </c>
      <c r="AA12" s="19">
        <v>0.121470047035302</v>
      </c>
      <c r="AB12" s="19">
        <v>0.13019535650839401</v>
      </c>
      <c r="AC12" s="19">
        <v>0.12508337308400799</v>
      </c>
      <c r="AD12" s="19">
        <v>0.31845560055343702</v>
      </c>
      <c r="AE12" s="19"/>
      <c r="AF12" s="19">
        <v>0</v>
      </c>
      <c r="AG12" s="19">
        <v>0.18184226165463899</v>
      </c>
      <c r="AH12" s="19">
        <v>0.194248159824469</v>
      </c>
      <c r="AI12" s="19">
        <v>6.5505203177116805E-2</v>
      </c>
      <c r="AJ12" s="19">
        <v>0.20665224323170001</v>
      </c>
      <c r="AK12" s="19">
        <v>0.264411337734762</v>
      </c>
      <c r="AL12" s="19">
        <v>0.23042933329752099</v>
      </c>
      <c r="AM12" s="19">
        <v>0.15068405912369501</v>
      </c>
      <c r="AN12" s="19">
        <v>0.20528704430228301</v>
      </c>
      <c r="AO12" s="19">
        <v>0.167372181080615</v>
      </c>
      <c r="AP12" s="19">
        <v>0.22966414988547201</v>
      </c>
      <c r="AQ12" s="19">
        <v>9.1950976650231095E-2</v>
      </c>
      <c r="AR12" s="19">
        <v>0.20636677489055499</v>
      </c>
      <c r="AS12" s="19">
        <v>0</v>
      </c>
      <c r="AT12" s="19">
        <v>0.15997171053366199</v>
      </c>
      <c r="AU12" s="19">
        <v>0</v>
      </c>
      <c r="AV12" s="19"/>
      <c r="AW12" s="19">
        <v>0.199058062183848</v>
      </c>
      <c r="AX12" s="19">
        <v>0.15492259873391701</v>
      </c>
      <c r="AY12" s="19"/>
      <c r="AZ12" s="19">
        <v>0.19081404227875901</v>
      </c>
      <c r="BA12" s="19">
        <v>0.17964903544856201</v>
      </c>
      <c r="BB12" s="19"/>
      <c r="BC12" s="19">
        <v>0.189580749613115</v>
      </c>
      <c r="BD12" s="19">
        <v>0.17819302997705799</v>
      </c>
      <c r="BE12" s="19"/>
      <c r="BF12" s="19">
        <v>0.17584595574117001</v>
      </c>
      <c r="BG12" s="19">
        <v>0.18241336428749</v>
      </c>
      <c r="BH12" s="19"/>
      <c r="BI12" s="19">
        <v>0.177892974484121</v>
      </c>
      <c r="BJ12" s="19">
        <v>0.15536327471711101</v>
      </c>
      <c r="BK12" s="19">
        <v>0.179110279689912</v>
      </c>
      <c r="BL12" s="19">
        <v>0.12765291478631399</v>
      </c>
      <c r="BM12" s="19">
        <v>9.1514741335380803E-2</v>
      </c>
      <c r="BN12" s="19"/>
      <c r="BO12" s="19">
        <v>0.16051590665942</v>
      </c>
      <c r="BP12" s="19">
        <v>0.13633011764509301</v>
      </c>
      <c r="BQ12" s="19">
        <v>0.21805965583273099</v>
      </c>
      <c r="BR12" s="19">
        <v>0.100169300610356</v>
      </c>
      <c r="BS12" s="19">
        <v>0.104557718231469</v>
      </c>
      <c r="BT12" s="19">
        <v>0.471416347652658</v>
      </c>
      <c r="BU12" s="19"/>
      <c r="BV12" s="19">
        <v>0.1428838628621</v>
      </c>
      <c r="BW12" s="19">
        <v>0.180909640849964</v>
      </c>
      <c r="BX12" s="19"/>
      <c r="BY12" s="19">
        <v>3.66798720484037E-2</v>
      </c>
      <c r="BZ12" s="19"/>
      <c r="CA12" s="19">
        <v>0.14684016180846701</v>
      </c>
      <c r="CB12" s="19"/>
      <c r="CC12" s="19">
        <v>0.13160855561732601</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396</v>
      </c>
      <c r="D7" s="10">
        <v>195</v>
      </c>
      <c r="E7" s="10">
        <v>200</v>
      </c>
      <c r="F7" s="10"/>
      <c r="G7" s="10">
        <v>61</v>
      </c>
      <c r="H7" s="10">
        <v>58</v>
      </c>
      <c r="I7" s="10">
        <v>63</v>
      </c>
      <c r="J7" s="10">
        <v>73</v>
      </c>
      <c r="K7" s="10">
        <v>51</v>
      </c>
      <c r="L7" s="10">
        <v>90</v>
      </c>
      <c r="M7" s="10"/>
      <c r="N7" s="10">
        <v>132</v>
      </c>
      <c r="O7" s="10">
        <v>107</v>
      </c>
      <c r="P7" s="10">
        <v>77</v>
      </c>
      <c r="Q7" s="10">
        <v>80</v>
      </c>
      <c r="R7" s="10"/>
      <c r="S7" s="10">
        <v>57</v>
      </c>
      <c r="T7" s="10">
        <v>49</v>
      </c>
      <c r="U7" s="10">
        <v>35</v>
      </c>
      <c r="V7" s="10">
        <v>36</v>
      </c>
      <c r="W7" s="10">
        <v>22</v>
      </c>
      <c r="X7" s="10">
        <v>42</v>
      </c>
      <c r="Y7" s="10">
        <v>31</v>
      </c>
      <c r="Z7" s="10">
        <v>22</v>
      </c>
      <c r="AA7" s="10">
        <v>31</v>
      </c>
      <c r="AB7" s="10">
        <v>43</v>
      </c>
      <c r="AC7" s="10">
        <v>18</v>
      </c>
      <c r="AD7" s="10">
        <v>10</v>
      </c>
      <c r="AE7" s="10"/>
      <c r="AF7" s="10" t="s">
        <v>215</v>
      </c>
      <c r="AG7" s="10">
        <v>17</v>
      </c>
      <c r="AH7" s="10">
        <v>19</v>
      </c>
      <c r="AI7" s="10">
        <v>28</v>
      </c>
      <c r="AJ7" s="10">
        <v>28</v>
      </c>
      <c r="AK7" s="10">
        <v>47</v>
      </c>
      <c r="AL7" s="10">
        <v>44</v>
      </c>
      <c r="AM7" s="10">
        <v>34</v>
      </c>
      <c r="AN7" s="10">
        <v>24</v>
      </c>
      <c r="AO7" s="10">
        <v>25</v>
      </c>
      <c r="AP7" s="10">
        <v>28</v>
      </c>
      <c r="AQ7" s="10">
        <v>19</v>
      </c>
      <c r="AR7" s="10">
        <v>20</v>
      </c>
      <c r="AS7" s="10">
        <v>12</v>
      </c>
      <c r="AT7" s="10">
        <v>12</v>
      </c>
      <c r="AU7" s="10">
        <v>20</v>
      </c>
      <c r="AV7" s="10"/>
      <c r="AW7" s="10">
        <v>240</v>
      </c>
      <c r="AX7" s="10">
        <v>154</v>
      </c>
      <c r="AY7" s="10"/>
      <c r="AZ7" s="10">
        <v>71</v>
      </c>
      <c r="BA7" s="10">
        <v>325</v>
      </c>
      <c r="BB7" s="10"/>
      <c r="BC7" s="10">
        <v>150</v>
      </c>
      <c r="BD7" s="10">
        <v>242</v>
      </c>
      <c r="BE7" s="10"/>
      <c r="BF7" s="10">
        <v>30</v>
      </c>
      <c r="BG7" s="10">
        <v>366</v>
      </c>
      <c r="BH7" s="10"/>
      <c r="BI7" s="10">
        <v>84</v>
      </c>
      <c r="BJ7" s="10">
        <v>125</v>
      </c>
      <c r="BK7" s="10">
        <v>34</v>
      </c>
      <c r="BL7" s="10">
        <v>53</v>
      </c>
      <c r="BM7" s="10">
        <v>18</v>
      </c>
      <c r="BN7" s="10"/>
      <c r="BO7" s="10">
        <v>95</v>
      </c>
      <c r="BP7" s="10">
        <v>74</v>
      </c>
      <c r="BQ7" s="10">
        <v>40</v>
      </c>
      <c r="BR7" s="10">
        <v>77</v>
      </c>
      <c r="BS7" s="10">
        <v>24</v>
      </c>
      <c r="BT7" s="10">
        <v>33</v>
      </c>
      <c r="BU7" s="10"/>
      <c r="BV7" s="10">
        <v>84</v>
      </c>
      <c r="BW7" s="10">
        <v>41</v>
      </c>
      <c r="BX7" s="10"/>
      <c r="BY7" s="10">
        <v>33</v>
      </c>
      <c r="BZ7" s="10"/>
      <c r="CA7" s="10">
        <v>62</v>
      </c>
      <c r="CB7" s="10"/>
      <c r="CC7" s="10">
        <v>63</v>
      </c>
    </row>
    <row r="8" spans="2:81" ht="30" customHeight="1" x14ac:dyDescent="0.3">
      <c r="B8" s="11" t="s">
        <v>20</v>
      </c>
      <c r="C8" s="11">
        <v>398</v>
      </c>
      <c r="D8" s="11">
        <v>195</v>
      </c>
      <c r="E8" s="11">
        <v>201</v>
      </c>
      <c r="F8" s="11"/>
      <c r="G8" s="11">
        <v>61</v>
      </c>
      <c r="H8" s="11">
        <v>59</v>
      </c>
      <c r="I8" s="11">
        <v>72</v>
      </c>
      <c r="J8" s="11">
        <v>72</v>
      </c>
      <c r="K8" s="11">
        <v>46</v>
      </c>
      <c r="L8" s="11">
        <v>88</v>
      </c>
      <c r="M8" s="11"/>
      <c r="N8" s="11">
        <v>125</v>
      </c>
      <c r="O8" s="11">
        <v>100</v>
      </c>
      <c r="P8" s="11">
        <v>89</v>
      </c>
      <c r="Q8" s="11">
        <v>83</v>
      </c>
      <c r="R8" s="11"/>
      <c r="S8" s="11">
        <v>58</v>
      </c>
      <c r="T8" s="11">
        <v>50</v>
      </c>
      <c r="U8" s="11">
        <v>34</v>
      </c>
      <c r="V8" s="11">
        <v>38</v>
      </c>
      <c r="W8" s="11">
        <v>22</v>
      </c>
      <c r="X8" s="11">
        <v>41</v>
      </c>
      <c r="Y8" s="11">
        <v>30</v>
      </c>
      <c r="Z8" s="11">
        <v>20</v>
      </c>
      <c r="AA8" s="11">
        <v>30</v>
      </c>
      <c r="AB8" s="11">
        <v>45</v>
      </c>
      <c r="AC8" s="11">
        <v>17</v>
      </c>
      <c r="AD8" s="11">
        <v>13</v>
      </c>
      <c r="AE8" s="11"/>
      <c r="AF8" s="11" t="s">
        <v>215</v>
      </c>
      <c r="AG8" s="11">
        <v>17</v>
      </c>
      <c r="AH8" s="11">
        <v>20</v>
      </c>
      <c r="AI8" s="11">
        <v>28</v>
      </c>
      <c r="AJ8" s="11">
        <v>28</v>
      </c>
      <c r="AK8" s="11">
        <v>49</v>
      </c>
      <c r="AL8" s="11">
        <v>45</v>
      </c>
      <c r="AM8" s="11">
        <v>35</v>
      </c>
      <c r="AN8" s="11">
        <v>23</v>
      </c>
      <c r="AO8" s="11">
        <v>25</v>
      </c>
      <c r="AP8" s="11">
        <v>28</v>
      </c>
      <c r="AQ8" s="11">
        <v>20</v>
      </c>
      <c r="AR8" s="11">
        <v>20</v>
      </c>
      <c r="AS8" s="11">
        <v>12</v>
      </c>
      <c r="AT8" s="11">
        <v>12</v>
      </c>
      <c r="AU8" s="11">
        <v>19</v>
      </c>
      <c r="AV8" s="11"/>
      <c r="AW8" s="11">
        <v>242</v>
      </c>
      <c r="AX8" s="11">
        <v>153</v>
      </c>
      <c r="AY8" s="11"/>
      <c r="AZ8" s="11">
        <v>74</v>
      </c>
      <c r="BA8" s="11">
        <v>324</v>
      </c>
      <c r="BB8" s="11"/>
      <c r="BC8" s="11">
        <v>157</v>
      </c>
      <c r="BD8" s="11">
        <v>237</v>
      </c>
      <c r="BE8" s="11"/>
      <c r="BF8" s="11">
        <v>31</v>
      </c>
      <c r="BG8" s="11">
        <v>367</v>
      </c>
      <c r="BH8" s="11"/>
      <c r="BI8" s="11">
        <v>82</v>
      </c>
      <c r="BJ8" s="11">
        <v>127</v>
      </c>
      <c r="BK8" s="11">
        <v>34</v>
      </c>
      <c r="BL8" s="11">
        <v>52</v>
      </c>
      <c r="BM8" s="11">
        <v>19</v>
      </c>
      <c r="BN8" s="11"/>
      <c r="BO8" s="11">
        <v>97</v>
      </c>
      <c r="BP8" s="11">
        <v>72</v>
      </c>
      <c r="BQ8" s="11">
        <v>40</v>
      </c>
      <c r="BR8" s="11">
        <v>76</v>
      </c>
      <c r="BS8" s="11">
        <v>26</v>
      </c>
      <c r="BT8" s="11">
        <v>32</v>
      </c>
      <c r="BU8" s="11"/>
      <c r="BV8" s="11">
        <v>85</v>
      </c>
      <c r="BW8" s="11">
        <v>42</v>
      </c>
      <c r="BX8" s="11"/>
      <c r="BY8" s="11">
        <v>34</v>
      </c>
      <c r="BZ8" s="11"/>
      <c r="CA8" s="11">
        <v>63</v>
      </c>
      <c r="CB8" s="11"/>
      <c r="CC8" s="11">
        <v>63</v>
      </c>
    </row>
    <row r="9" spans="2:81" ht="28.8" x14ac:dyDescent="0.3">
      <c r="B9" s="18" t="s">
        <v>210</v>
      </c>
      <c r="C9" s="17">
        <v>0.34258632227637698</v>
      </c>
      <c r="D9" s="17">
        <v>0.41595632690716799</v>
      </c>
      <c r="E9" s="17">
        <v>0.27317162956056701</v>
      </c>
      <c r="F9" s="17"/>
      <c r="G9" s="17">
        <v>0.49038091903281</v>
      </c>
      <c r="H9" s="17">
        <v>0.44212503308039702</v>
      </c>
      <c r="I9" s="17">
        <v>0.33250314906595502</v>
      </c>
      <c r="J9" s="17">
        <v>0.34935073778937797</v>
      </c>
      <c r="K9" s="17">
        <v>0.20249036289275099</v>
      </c>
      <c r="L9" s="17">
        <v>0.24998245461304799</v>
      </c>
      <c r="M9" s="17"/>
      <c r="N9" s="17">
        <v>0.421459310648925</v>
      </c>
      <c r="O9" s="17">
        <v>0.33588095758846798</v>
      </c>
      <c r="P9" s="17">
        <v>0.31393616512035</v>
      </c>
      <c r="Q9" s="17">
        <v>0.26310564557143901</v>
      </c>
      <c r="R9" s="17"/>
      <c r="S9" s="17">
        <v>0.46614079795411001</v>
      </c>
      <c r="T9" s="17">
        <v>0.20961280666099799</v>
      </c>
      <c r="U9" s="17">
        <v>0.291307657610201</v>
      </c>
      <c r="V9" s="17">
        <v>0.435453134116078</v>
      </c>
      <c r="W9" s="17">
        <v>0.33428277409967999</v>
      </c>
      <c r="X9" s="17">
        <v>0.33572881485093697</v>
      </c>
      <c r="Y9" s="17">
        <v>0.29772289248332601</v>
      </c>
      <c r="Z9" s="17">
        <v>0.32113180277991799</v>
      </c>
      <c r="AA9" s="17">
        <v>0.24972797096497601</v>
      </c>
      <c r="AB9" s="17">
        <v>0.42099388224787299</v>
      </c>
      <c r="AC9" s="17">
        <v>0.25883382110123998</v>
      </c>
      <c r="AD9" s="17">
        <v>0.388774150802769</v>
      </c>
      <c r="AE9" s="17"/>
      <c r="AF9" s="17" t="s">
        <v>216</v>
      </c>
      <c r="AG9" s="17">
        <v>0.19308758040486501</v>
      </c>
      <c r="AH9" s="17">
        <v>0.314493999042678</v>
      </c>
      <c r="AI9" s="17">
        <v>0.14366622222226</v>
      </c>
      <c r="AJ9" s="17">
        <v>0.27327318805362899</v>
      </c>
      <c r="AK9" s="17">
        <v>0.28169113617119701</v>
      </c>
      <c r="AL9" s="17">
        <v>0.40735746574604498</v>
      </c>
      <c r="AM9" s="17">
        <v>0.23568231444651599</v>
      </c>
      <c r="AN9" s="17">
        <v>0.35478051946967198</v>
      </c>
      <c r="AO9" s="17">
        <v>0.38084352595635901</v>
      </c>
      <c r="AP9" s="17">
        <v>0.43383985963525101</v>
      </c>
      <c r="AQ9" s="17">
        <v>0.61885494256692497</v>
      </c>
      <c r="AR9" s="17">
        <v>0.45784093259117398</v>
      </c>
      <c r="AS9" s="17">
        <v>0.51723239422718004</v>
      </c>
      <c r="AT9" s="17">
        <v>0.38733105316924599</v>
      </c>
      <c r="AU9" s="17">
        <v>0.63512888652946597</v>
      </c>
      <c r="AV9" s="17"/>
      <c r="AW9" s="17">
        <v>0.335611072000294</v>
      </c>
      <c r="AX9" s="17">
        <v>0.35832766717505499</v>
      </c>
      <c r="AY9" s="17"/>
      <c r="AZ9" s="17">
        <v>0.31516326802027</v>
      </c>
      <c r="BA9" s="17">
        <v>0.34886215617267602</v>
      </c>
      <c r="BB9" s="17"/>
      <c r="BC9" s="17">
        <v>0.35059676083958202</v>
      </c>
      <c r="BD9" s="17">
        <v>0.34229303978546599</v>
      </c>
      <c r="BE9" s="17"/>
      <c r="BF9" s="17">
        <v>0.30911946379640398</v>
      </c>
      <c r="BG9" s="17">
        <v>0.34540139259595698</v>
      </c>
      <c r="BH9" s="17"/>
      <c r="BI9" s="17">
        <v>0.193270352930559</v>
      </c>
      <c r="BJ9" s="17">
        <v>0.51440288509615195</v>
      </c>
      <c r="BK9" s="17">
        <v>0.38112667214247498</v>
      </c>
      <c r="BL9" s="17">
        <v>0.20612662039972501</v>
      </c>
      <c r="BM9" s="17">
        <v>0.36399847172106298</v>
      </c>
      <c r="BN9" s="17"/>
      <c r="BO9" s="17">
        <v>0.66053795223912704</v>
      </c>
      <c r="BP9" s="17">
        <v>0.22972716749904301</v>
      </c>
      <c r="BQ9" s="17">
        <v>0.323984293164994</v>
      </c>
      <c r="BR9" s="17">
        <v>0.17339124359000199</v>
      </c>
      <c r="BS9" s="17">
        <v>0.44916161331672799</v>
      </c>
      <c r="BT9" s="17">
        <v>0.12608227336653999</v>
      </c>
      <c r="BU9" s="17"/>
      <c r="BV9" s="17">
        <v>0.65581353892366201</v>
      </c>
      <c r="BW9" s="17">
        <v>0.22528707974748599</v>
      </c>
      <c r="BX9" s="17"/>
      <c r="BY9" s="17">
        <v>0.327643792378084</v>
      </c>
      <c r="BZ9" s="17"/>
      <c r="CA9" s="17">
        <v>0.52572300320343202</v>
      </c>
      <c r="CB9" s="17"/>
      <c r="CC9" s="17">
        <v>0.57300517757145897</v>
      </c>
    </row>
    <row r="10" spans="2:81" ht="28.8" x14ac:dyDescent="0.3">
      <c r="B10" s="18" t="s">
        <v>211</v>
      </c>
      <c r="C10" s="17">
        <v>0.38935197164553698</v>
      </c>
      <c r="D10" s="17">
        <v>0.373441564230793</v>
      </c>
      <c r="E10" s="17">
        <v>0.40682275716348498</v>
      </c>
      <c r="F10" s="17"/>
      <c r="G10" s="17">
        <v>0.243638107659397</v>
      </c>
      <c r="H10" s="17">
        <v>0.30999269226593201</v>
      </c>
      <c r="I10" s="17">
        <v>0.39417326021095</v>
      </c>
      <c r="J10" s="17">
        <v>0.33178393066221501</v>
      </c>
      <c r="K10" s="17">
        <v>0.56310972345964805</v>
      </c>
      <c r="L10" s="17">
        <v>0.49529297344909601</v>
      </c>
      <c r="M10" s="17"/>
      <c r="N10" s="17">
        <v>0.400069937022214</v>
      </c>
      <c r="O10" s="17">
        <v>0.38744824421646401</v>
      </c>
      <c r="P10" s="17">
        <v>0.37031258105633902</v>
      </c>
      <c r="Q10" s="17">
        <v>0.395910532161106</v>
      </c>
      <c r="R10" s="17"/>
      <c r="S10" s="17">
        <v>0.28277884537210701</v>
      </c>
      <c r="T10" s="17">
        <v>0.55861796116465701</v>
      </c>
      <c r="U10" s="17">
        <v>0.37862727777127902</v>
      </c>
      <c r="V10" s="17">
        <v>0.342041677801803</v>
      </c>
      <c r="W10" s="17">
        <v>0.50759804301072098</v>
      </c>
      <c r="X10" s="17">
        <v>0.30124272015671799</v>
      </c>
      <c r="Y10" s="17">
        <v>0.42658245610129503</v>
      </c>
      <c r="Z10" s="17">
        <v>0.27689364143127199</v>
      </c>
      <c r="AA10" s="17">
        <v>0.48085215937463099</v>
      </c>
      <c r="AB10" s="17">
        <v>0.33856307962091903</v>
      </c>
      <c r="AC10" s="17">
        <v>0.49824876896221898</v>
      </c>
      <c r="AD10" s="17">
        <v>0.37264509996281697</v>
      </c>
      <c r="AE10" s="17"/>
      <c r="AF10" s="17" t="s">
        <v>216</v>
      </c>
      <c r="AG10" s="17">
        <v>0.51642555313370697</v>
      </c>
      <c r="AH10" s="17">
        <v>0.41969583673613498</v>
      </c>
      <c r="AI10" s="17">
        <v>0.52493321949566596</v>
      </c>
      <c r="AJ10" s="17">
        <v>0.44462287504319797</v>
      </c>
      <c r="AK10" s="17">
        <v>0.44623906498000299</v>
      </c>
      <c r="AL10" s="17">
        <v>0.358817744124655</v>
      </c>
      <c r="AM10" s="17">
        <v>0.38944311259895398</v>
      </c>
      <c r="AN10" s="17">
        <v>0.402470747062038</v>
      </c>
      <c r="AO10" s="17">
        <v>0.50003625413816699</v>
      </c>
      <c r="AP10" s="17">
        <v>0.24605103403423201</v>
      </c>
      <c r="AQ10" s="17">
        <v>0.205249341404589</v>
      </c>
      <c r="AR10" s="17">
        <v>0.25704504318391402</v>
      </c>
      <c r="AS10" s="17">
        <v>0.32113358321825197</v>
      </c>
      <c r="AT10" s="17">
        <v>0.34614629845169598</v>
      </c>
      <c r="AU10" s="17">
        <v>0.30687217487962098</v>
      </c>
      <c r="AV10" s="17"/>
      <c r="AW10" s="17">
        <v>0.41429967172318</v>
      </c>
      <c r="AX10" s="17">
        <v>0.34153057707906698</v>
      </c>
      <c r="AY10" s="17"/>
      <c r="AZ10" s="17">
        <v>0.33443356989519002</v>
      </c>
      <c r="BA10" s="17">
        <v>0.40192018392476098</v>
      </c>
      <c r="BB10" s="17"/>
      <c r="BC10" s="17">
        <v>0.34581082153013998</v>
      </c>
      <c r="BD10" s="17">
        <v>0.409209500615897</v>
      </c>
      <c r="BE10" s="17"/>
      <c r="BF10" s="17">
        <v>0.46963269938533603</v>
      </c>
      <c r="BG10" s="17">
        <v>0.38259914499376602</v>
      </c>
      <c r="BH10" s="17"/>
      <c r="BI10" s="17">
        <v>0.63699012964189605</v>
      </c>
      <c r="BJ10" s="17">
        <v>0.26485329512116801</v>
      </c>
      <c r="BK10" s="17">
        <v>0.380114008295799</v>
      </c>
      <c r="BL10" s="17">
        <v>0.53611413082052195</v>
      </c>
      <c r="BM10" s="17">
        <v>0.2495847833323</v>
      </c>
      <c r="BN10" s="17"/>
      <c r="BO10" s="17">
        <v>0.18088922920844999</v>
      </c>
      <c r="BP10" s="17">
        <v>0.61735494032231797</v>
      </c>
      <c r="BQ10" s="17">
        <v>0.45201020770636502</v>
      </c>
      <c r="BR10" s="17">
        <v>0.62686127381396906</v>
      </c>
      <c r="BS10" s="17">
        <v>0.18539809533843499</v>
      </c>
      <c r="BT10" s="17">
        <v>0.22719650077630399</v>
      </c>
      <c r="BU10" s="17"/>
      <c r="BV10" s="17">
        <v>0.18062728182653501</v>
      </c>
      <c r="BW10" s="17">
        <v>0.43705440589948302</v>
      </c>
      <c r="BX10" s="17"/>
      <c r="BY10" s="17">
        <v>0.46679671592164701</v>
      </c>
      <c r="BZ10" s="17"/>
      <c r="CA10" s="17">
        <v>0.303298376930831</v>
      </c>
      <c r="CB10" s="17"/>
      <c r="CC10" s="17">
        <v>0.265072060276831</v>
      </c>
    </row>
    <row r="11" spans="2:81" x14ac:dyDescent="0.3">
      <c r="B11" s="18" t="s">
        <v>212</v>
      </c>
      <c r="C11" s="17">
        <v>7.86896289710622E-2</v>
      </c>
      <c r="D11" s="17">
        <v>8.7024817806143101E-2</v>
      </c>
      <c r="E11" s="17">
        <v>7.1011201229329801E-2</v>
      </c>
      <c r="F11" s="17"/>
      <c r="G11" s="17">
        <v>5.8336421694421603E-2</v>
      </c>
      <c r="H11" s="17">
        <v>8.8658957658361098E-2</v>
      </c>
      <c r="I11" s="17">
        <v>0.12284440996068</v>
      </c>
      <c r="J11" s="17">
        <v>0.11301344829288899</v>
      </c>
      <c r="K11" s="17">
        <v>4.06071602714633E-2</v>
      </c>
      <c r="L11" s="17">
        <v>4.1973321058495897E-2</v>
      </c>
      <c r="M11" s="17"/>
      <c r="N11" s="17">
        <v>3.0336116915086701E-2</v>
      </c>
      <c r="O11" s="17">
        <v>6.5980505401707995E-2</v>
      </c>
      <c r="P11" s="17">
        <v>0.147541607795945</v>
      </c>
      <c r="Q11" s="17">
        <v>9.2889422446604905E-2</v>
      </c>
      <c r="R11" s="17"/>
      <c r="S11" s="17">
        <v>0.11171940436224299</v>
      </c>
      <c r="T11" s="17">
        <v>3.7113096955418597E-2</v>
      </c>
      <c r="U11" s="17">
        <v>0.102246178370168</v>
      </c>
      <c r="V11" s="17">
        <v>5.6468256411756401E-2</v>
      </c>
      <c r="W11" s="17">
        <v>0.10436592513345699</v>
      </c>
      <c r="X11" s="17">
        <v>7.99667658174507E-2</v>
      </c>
      <c r="Y11" s="17">
        <v>0.140160415262892</v>
      </c>
      <c r="Z11" s="17">
        <v>9.8290915533124801E-2</v>
      </c>
      <c r="AA11" s="17">
        <v>6.5821590904927701E-2</v>
      </c>
      <c r="AB11" s="17">
        <v>4.8020655482600601E-2</v>
      </c>
      <c r="AC11" s="17">
        <v>0</v>
      </c>
      <c r="AD11" s="17">
        <v>0.113586734818779</v>
      </c>
      <c r="AE11" s="17"/>
      <c r="AF11" s="17" t="s">
        <v>216</v>
      </c>
      <c r="AG11" s="17">
        <v>0.111746092400278</v>
      </c>
      <c r="AH11" s="17">
        <v>4.86601610362149E-2</v>
      </c>
      <c r="AI11" s="17">
        <v>0</v>
      </c>
      <c r="AJ11" s="17">
        <v>0.11661496657989601</v>
      </c>
      <c r="AK11" s="17">
        <v>0.12882901847247499</v>
      </c>
      <c r="AL11" s="17">
        <v>3.2362845670172599E-2</v>
      </c>
      <c r="AM11" s="17">
        <v>0.10006635859482201</v>
      </c>
      <c r="AN11" s="17">
        <v>7.3506461645810997E-2</v>
      </c>
      <c r="AO11" s="17">
        <v>8.3844367134581696E-2</v>
      </c>
      <c r="AP11" s="17">
        <v>4.7033651751228797E-2</v>
      </c>
      <c r="AQ11" s="17">
        <v>5.8909147271604102E-2</v>
      </c>
      <c r="AR11" s="17">
        <v>0.17365991367997799</v>
      </c>
      <c r="AS11" s="17">
        <v>0</v>
      </c>
      <c r="AT11" s="17">
        <v>7.1306128020504303E-2</v>
      </c>
      <c r="AU11" s="17">
        <v>5.7998938590912798E-2</v>
      </c>
      <c r="AV11" s="17"/>
      <c r="AW11" s="17">
        <v>6.7307410395035197E-2</v>
      </c>
      <c r="AX11" s="17">
        <v>9.7749968092632797E-2</v>
      </c>
      <c r="AY11" s="17"/>
      <c r="AZ11" s="17">
        <v>8.3457631194222698E-2</v>
      </c>
      <c r="BA11" s="17">
        <v>7.7598459851449003E-2</v>
      </c>
      <c r="BB11" s="17"/>
      <c r="BC11" s="17">
        <v>9.5847318072572699E-2</v>
      </c>
      <c r="BD11" s="17">
        <v>6.8501401423856897E-2</v>
      </c>
      <c r="BE11" s="17"/>
      <c r="BF11" s="17">
        <v>6.89200721027418E-2</v>
      </c>
      <c r="BG11" s="17">
        <v>7.9511396857997907E-2</v>
      </c>
      <c r="BH11" s="17"/>
      <c r="BI11" s="17">
        <v>4.2711915071992901E-2</v>
      </c>
      <c r="BJ11" s="17">
        <v>2.4342455284564201E-2</v>
      </c>
      <c r="BK11" s="17">
        <v>3.4767118845918203E-2</v>
      </c>
      <c r="BL11" s="17">
        <v>7.3819661555412697E-2</v>
      </c>
      <c r="BM11" s="17">
        <v>0</v>
      </c>
      <c r="BN11" s="17"/>
      <c r="BO11" s="17">
        <v>3.4862535623243901E-2</v>
      </c>
      <c r="BP11" s="17">
        <v>3.7660829266101897E-2</v>
      </c>
      <c r="BQ11" s="17">
        <v>0</v>
      </c>
      <c r="BR11" s="17">
        <v>4.6250780817777899E-2</v>
      </c>
      <c r="BS11" s="17">
        <v>0</v>
      </c>
      <c r="BT11" s="17">
        <v>3.6673708991777097E-2</v>
      </c>
      <c r="BU11" s="17"/>
      <c r="BV11" s="17">
        <v>2.3532988715029499E-2</v>
      </c>
      <c r="BW11" s="17">
        <v>2.5997419552244699E-2</v>
      </c>
      <c r="BX11" s="17"/>
      <c r="BY11" s="17">
        <v>2.9414715118047299E-2</v>
      </c>
      <c r="BZ11" s="17"/>
      <c r="CA11" s="17">
        <v>3.20276501240103E-2</v>
      </c>
      <c r="CB11" s="17"/>
      <c r="CC11" s="17">
        <v>3.1747296331709002E-2</v>
      </c>
    </row>
    <row r="12" spans="2:81" x14ac:dyDescent="0.3">
      <c r="B12" s="18" t="s">
        <v>124</v>
      </c>
      <c r="C12" s="19">
        <v>0.189372077107024</v>
      </c>
      <c r="D12" s="19">
        <v>0.123577291055896</v>
      </c>
      <c r="E12" s="19">
        <v>0.24899441204661801</v>
      </c>
      <c r="F12" s="19"/>
      <c r="G12" s="19">
        <v>0.207644551613372</v>
      </c>
      <c r="H12" s="19">
        <v>0.159223316995311</v>
      </c>
      <c r="I12" s="19">
        <v>0.15047918076241501</v>
      </c>
      <c r="J12" s="19">
        <v>0.20585188325551801</v>
      </c>
      <c r="K12" s="19">
        <v>0.19379275337613699</v>
      </c>
      <c r="L12" s="19">
        <v>0.21275125087935901</v>
      </c>
      <c r="M12" s="19"/>
      <c r="N12" s="19">
        <v>0.148134635413775</v>
      </c>
      <c r="O12" s="19">
        <v>0.21069029279335999</v>
      </c>
      <c r="P12" s="19">
        <v>0.16820964602736599</v>
      </c>
      <c r="Q12" s="19">
        <v>0.24809439982084999</v>
      </c>
      <c r="R12" s="19"/>
      <c r="S12" s="19">
        <v>0.13936095231154</v>
      </c>
      <c r="T12" s="19">
        <v>0.194656135218926</v>
      </c>
      <c r="U12" s="19">
        <v>0.227818886248352</v>
      </c>
      <c r="V12" s="19">
        <v>0.16603693167036301</v>
      </c>
      <c r="W12" s="19">
        <v>5.3753257756141898E-2</v>
      </c>
      <c r="X12" s="19">
        <v>0.28306169917489499</v>
      </c>
      <c r="Y12" s="19">
        <v>0.135534236152487</v>
      </c>
      <c r="Z12" s="19">
        <v>0.303683640255686</v>
      </c>
      <c r="AA12" s="19">
        <v>0.20359827875546499</v>
      </c>
      <c r="AB12" s="19">
        <v>0.192422382648608</v>
      </c>
      <c r="AC12" s="19">
        <v>0.24291740993654101</v>
      </c>
      <c r="AD12" s="19">
        <v>0.124994014415634</v>
      </c>
      <c r="AE12" s="19"/>
      <c r="AF12" s="19" t="s">
        <v>216</v>
      </c>
      <c r="AG12" s="19">
        <v>0.17874077406114999</v>
      </c>
      <c r="AH12" s="19">
        <v>0.21715000318497099</v>
      </c>
      <c r="AI12" s="19">
        <v>0.33140055828207399</v>
      </c>
      <c r="AJ12" s="19">
        <v>0.165488970323277</v>
      </c>
      <c r="AK12" s="19">
        <v>0.14324078037632601</v>
      </c>
      <c r="AL12" s="19">
        <v>0.20146194445912799</v>
      </c>
      <c r="AM12" s="19">
        <v>0.27480821435970798</v>
      </c>
      <c r="AN12" s="19">
        <v>0.169242271822479</v>
      </c>
      <c r="AO12" s="19">
        <v>3.5275852770892097E-2</v>
      </c>
      <c r="AP12" s="19">
        <v>0.273075454579288</v>
      </c>
      <c r="AQ12" s="19">
        <v>0.116986568756882</v>
      </c>
      <c r="AR12" s="19">
        <v>0.111454110544934</v>
      </c>
      <c r="AS12" s="19">
        <v>0.16163402255456799</v>
      </c>
      <c r="AT12" s="19">
        <v>0.195216520358554</v>
      </c>
      <c r="AU12" s="19">
        <v>0</v>
      </c>
      <c r="AV12" s="19"/>
      <c r="AW12" s="19">
        <v>0.18278184588149099</v>
      </c>
      <c r="AX12" s="19">
        <v>0.202391787653245</v>
      </c>
      <c r="AY12" s="19"/>
      <c r="AZ12" s="19">
        <v>0.26694553089031797</v>
      </c>
      <c r="BA12" s="19">
        <v>0.171619200051115</v>
      </c>
      <c r="BB12" s="19"/>
      <c r="BC12" s="19">
        <v>0.20774509955770501</v>
      </c>
      <c r="BD12" s="19">
        <v>0.17999605817478001</v>
      </c>
      <c r="BE12" s="19"/>
      <c r="BF12" s="19">
        <v>0.15232776471551901</v>
      </c>
      <c r="BG12" s="19">
        <v>0.19248806555228001</v>
      </c>
      <c r="BH12" s="19"/>
      <c r="BI12" s="19">
        <v>0.12702760235555199</v>
      </c>
      <c r="BJ12" s="19">
        <v>0.19640136449811599</v>
      </c>
      <c r="BK12" s="19">
        <v>0.20399220071580801</v>
      </c>
      <c r="BL12" s="19">
        <v>0.18393958722434101</v>
      </c>
      <c r="BM12" s="19">
        <v>0.38641674494663703</v>
      </c>
      <c r="BN12" s="19"/>
      <c r="BO12" s="19">
        <v>0.123710282929179</v>
      </c>
      <c r="BP12" s="19">
        <v>0.115257062912537</v>
      </c>
      <c r="BQ12" s="19">
        <v>0.22400549912864101</v>
      </c>
      <c r="BR12" s="19">
        <v>0.153496701778251</v>
      </c>
      <c r="BS12" s="19">
        <v>0.36544029134483702</v>
      </c>
      <c r="BT12" s="19">
        <v>0.61004751686537895</v>
      </c>
      <c r="BU12" s="19"/>
      <c r="BV12" s="19">
        <v>0.140026190534774</v>
      </c>
      <c r="BW12" s="19">
        <v>0.31166109480078602</v>
      </c>
      <c r="BX12" s="19"/>
      <c r="BY12" s="19">
        <v>0.176144776582221</v>
      </c>
      <c r="BZ12" s="19"/>
      <c r="CA12" s="19">
        <v>0.13895096974172699</v>
      </c>
      <c r="CB12" s="19"/>
      <c r="CC12" s="19">
        <v>0.130175465820002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380</v>
      </c>
      <c r="D7" s="10">
        <v>183</v>
      </c>
      <c r="E7" s="10">
        <v>196</v>
      </c>
      <c r="F7" s="10"/>
      <c r="G7" s="10">
        <v>50</v>
      </c>
      <c r="H7" s="10">
        <v>69</v>
      </c>
      <c r="I7" s="10">
        <v>62</v>
      </c>
      <c r="J7" s="10">
        <v>68</v>
      </c>
      <c r="K7" s="10">
        <v>45</v>
      </c>
      <c r="L7" s="10">
        <v>86</v>
      </c>
      <c r="M7" s="10"/>
      <c r="N7" s="10">
        <v>103</v>
      </c>
      <c r="O7" s="10">
        <v>103</v>
      </c>
      <c r="P7" s="10">
        <v>75</v>
      </c>
      <c r="Q7" s="10">
        <v>98</v>
      </c>
      <c r="R7" s="10"/>
      <c r="S7" s="10">
        <v>55</v>
      </c>
      <c r="T7" s="10">
        <v>45</v>
      </c>
      <c r="U7" s="10">
        <v>34</v>
      </c>
      <c r="V7" s="10">
        <v>28</v>
      </c>
      <c r="W7" s="10">
        <v>19</v>
      </c>
      <c r="X7" s="10">
        <v>34</v>
      </c>
      <c r="Y7" s="10">
        <v>38</v>
      </c>
      <c r="Z7" s="10">
        <v>12</v>
      </c>
      <c r="AA7" s="10">
        <v>39</v>
      </c>
      <c r="AB7" s="10">
        <v>37</v>
      </c>
      <c r="AC7" s="10">
        <v>30</v>
      </c>
      <c r="AD7" s="10">
        <v>9</v>
      </c>
      <c r="AE7" s="10"/>
      <c r="AF7" s="10">
        <v>3</v>
      </c>
      <c r="AG7" s="10">
        <v>20</v>
      </c>
      <c r="AH7" s="10">
        <v>20</v>
      </c>
      <c r="AI7" s="10">
        <v>25</v>
      </c>
      <c r="AJ7" s="10">
        <v>42</v>
      </c>
      <c r="AK7" s="10">
        <v>40</v>
      </c>
      <c r="AL7" s="10">
        <v>34</v>
      </c>
      <c r="AM7" s="10">
        <v>35</v>
      </c>
      <c r="AN7" s="10">
        <v>24</v>
      </c>
      <c r="AO7" s="10">
        <v>21</v>
      </c>
      <c r="AP7" s="10">
        <v>32</v>
      </c>
      <c r="AQ7" s="10">
        <v>22</v>
      </c>
      <c r="AR7" s="10">
        <v>23</v>
      </c>
      <c r="AS7" s="10">
        <v>9</v>
      </c>
      <c r="AT7" s="10">
        <v>6</v>
      </c>
      <c r="AU7" s="10">
        <v>13</v>
      </c>
      <c r="AV7" s="10"/>
      <c r="AW7" s="10">
        <v>215</v>
      </c>
      <c r="AX7" s="10">
        <v>164</v>
      </c>
      <c r="AY7" s="10"/>
      <c r="AZ7" s="10">
        <v>70</v>
      </c>
      <c r="BA7" s="10">
        <v>310</v>
      </c>
      <c r="BB7" s="10"/>
      <c r="BC7" s="10">
        <v>162</v>
      </c>
      <c r="BD7" s="10">
        <v>214</v>
      </c>
      <c r="BE7" s="10"/>
      <c r="BF7" s="10">
        <v>26</v>
      </c>
      <c r="BG7" s="10">
        <v>354</v>
      </c>
      <c r="BH7" s="10"/>
      <c r="BI7" s="10">
        <v>65</v>
      </c>
      <c r="BJ7" s="10">
        <v>129</v>
      </c>
      <c r="BK7" s="10">
        <v>23</v>
      </c>
      <c r="BL7" s="10">
        <v>50</v>
      </c>
      <c r="BM7" s="10">
        <v>24</v>
      </c>
      <c r="BN7" s="10"/>
      <c r="BO7" s="10">
        <v>92</v>
      </c>
      <c r="BP7" s="10">
        <v>67</v>
      </c>
      <c r="BQ7" s="10">
        <v>29</v>
      </c>
      <c r="BR7" s="10">
        <v>75</v>
      </c>
      <c r="BS7" s="10">
        <v>31</v>
      </c>
      <c r="BT7" s="10">
        <v>43</v>
      </c>
      <c r="BU7" s="10"/>
      <c r="BV7" s="10">
        <v>81</v>
      </c>
      <c r="BW7" s="10">
        <v>48</v>
      </c>
      <c r="BX7" s="10"/>
      <c r="BY7" s="10">
        <v>41</v>
      </c>
      <c r="BZ7" s="10"/>
      <c r="CA7" s="10">
        <v>68</v>
      </c>
      <c r="CB7" s="10"/>
      <c r="CC7" s="10">
        <v>76</v>
      </c>
    </row>
    <row r="8" spans="2:81" ht="30" customHeight="1" x14ac:dyDescent="0.3">
      <c r="B8" s="11" t="s">
        <v>20</v>
      </c>
      <c r="C8" s="11">
        <v>379</v>
      </c>
      <c r="D8" s="11">
        <v>182</v>
      </c>
      <c r="E8" s="11">
        <v>196</v>
      </c>
      <c r="F8" s="11"/>
      <c r="G8" s="11">
        <v>48</v>
      </c>
      <c r="H8" s="11">
        <v>71</v>
      </c>
      <c r="I8" s="11">
        <v>71</v>
      </c>
      <c r="J8" s="11">
        <v>67</v>
      </c>
      <c r="K8" s="11">
        <v>40</v>
      </c>
      <c r="L8" s="11">
        <v>83</v>
      </c>
      <c r="M8" s="11"/>
      <c r="N8" s="11">
        <v>96</v>
      </c>
      <c r="O8" s="11">
        <v>97</v>
      </c>
      <c r="P8" s="11">
        <v>85</v>
      </c>
      <c r="Q8" s="11">
        <v>101</v>
      </c>
      <c r="R8" s="11"/>
      <c r="S8" s="11">
        <v>55</v>
      </c>
      <c r="T8" s="11">
        <v>48</v>
      </c>
      <c r="U8" s="11">
        <v>33</v>
      </c>
      <c r="V8" s="11">
        <v>29</v>
      </c>
      <c r="W8" s="11">
        <v>18</v>
      </c>
      <c r="X8" s="11">
        <v>33</v>
      </c>
      <c r="Y8" s="11">
        <v>37</v>
      </c>
      <c r="Z8" s="11">
        <v>11</v>
      </c>
      <c r="AA8" s="11">
        <v>39</v>
      </c>
      <c r="AB8" s="11">
        <v>40</v>
      </c>
      <c r="AC8" s="11">
        <v>27</v>
      </c>
      <c r="AD8" s="11">
        <v>11</v>
      </c>
      <c r="AE8" s="11"/>
      <c r="AF8" s="11">
        <v>3</v>
      </c>
      <c r="AG8" s="11">
        <v>20</v>
      </c>
      <c r="AH8" s="11">
        <v>21</v>
      </c>
      <c r="AI8" s="11">
        <v>24</v>
      </c>
      <c r="AJ8" s="11">
        <v>41</v>
      </c>
      <c r="AK8" s="11">
        <v>40</v>
      </c>
      <c r="AL8" s="11">
        <v>33</v>
      </c>
      <c r="AM8" s="11">
        <v>36</v>
      </c>
      <c r="AN8" s="11">
        <v>24</v>
      </c>
      <c r="AO8" s="11">
        <v>21</v>
      </c>
      <c r="AP8" s="11">
        <v>32</v>
      </c>
      <c r="AQ8" s="11">
        <v>23</v>
      </c>
      <c r="AR8" s="11">
        <v>22</v>
      </c>
      <c r="AS8" s="11">
        <v>9</v>
      </c>
      <c r="AT8" s="11">
        <v>6</v>
      </c>
      <c r="AU8" s="11">
        <v>13</v>
      </c>
      <c r="AV8" s="11"/>
      <c r="AW8" s="11">
        <v>215</v>
      </c>
      <c r="AX8" s="11">
        <v>163</v>
      </c>
      <c r="AY8" s="11"/>
      <c r="AZ8" s="11">
        <v>71</v>
      </c>
      <c r="BA8" s="11">
        <v>309</v>
      </c>
      <c r="BB8" s="11"/>
      <c r="BC8" s="11">
        <v>164</v>
      </c>
      <c r="BD8" s="11">
        <v>212</v>
      </c>
      <c r="BE8" s="11"/>
      <c r="BF8" s="11">
        <v>27</v>
      </c>
      <c r="BG8" s="11">
        <v>352</v>
      </c>
      <c r="BH8" s="11"/>
      <c r="BI8" s="11">
        <v>63</v>
      </c>
      <c r="BJ8" s="11">
        <v>128</v>
      </c>
      <c r="BK8" s="11">
        <v>22</v>
      </c>
      <c r="BL8" s="11">
        <v>51</v>
      </c>
      <c r="BM8" s="11">
        <v>24</v>
      </c>
      <c r="BN8" s="11"/>
      <c r="BO8" s="11">
        <v>90</v>
      </c>
      <c r="BP8" s="11">
        <v>68</v>
      </c>
      <c r="BQ8" s="11">
        <v>27</v>
      </c>
      <c r="BR8" s="11">
        <v>75</v>
      </c>
      <c r="BS8" s="11">
        <v>31</v>
      </c>
      <c r="BT8" s="11">
        <v>42</v>
      </c>
      <c r="BU8" s="11"/>
      <c r="BV8" s="11">
        <v>80</v>
      </c>
      <c r="BW8" s="11">
        <v>48</v>
      </c>
      <c r="BX8" s="11"/>
      <c r="BY8" s="11">
        <v>42</v>
      </c>
      <c r="BZ8" s="11"/>
      <c r="CA8" s="11">
        <v>67</v>
      </c>
      <c r="CB8" s="11"/>
      <c r="CC8" s="11">
        <v>75</v>
      </c>
    </row>
    <row r="9" spans="2:81" ht="28.8" x14ac:dyDescent="0.3">
      <c r="B9" s="18" t="s">
        <v>210</v>
      </c>
      <c r="C9" s="17">
        <v>0.175517948620034</v>
      </c>
      <c r="D9" s="17">
        <v>0.223515990610859</v>
      </c>
      <c r="E9" s="17">
        <v>0.131982305150663</v>
      </c>
      <c r="F9" s="17"/>
      <c r="G9" s="17">
        <v>0.27889743725746502</v>
      </c>
      <c r="H9" s="17">
        <v>0.27688050197436698</v>
      </c>
      <c r="I9" s="17">
        <v>0.15825363532669301</v>
      </c>
      <c r="J9" s="17">
        <v>5.9423622311914698E-2</v>
      </c>
      <c r="K9" s="17">
        <v>8.9977026517869804E-2</v>
      </c>
      <c r="L9" s="17">
        <v>0.17997508689325201</v>
      </c>
      <c r="M9" s="17"/>
      <c r="N9" s="17">
        <v>0.27477032200058499</v>
      </c>
      <c r="O9" s="17">
        <v>0.22835653173405299</v>
      </c>
      <c r="P9" s="17">
        <v>0.13160818704647401</v>
      </c>
      <c r="Q9" s="17">
        <v>6.950023123495E-2</v>
      </c>
      <c r="R9" s="17"/>
      <c r="S9" s="17">
        <v>0.30792337628813099</v>
      </c>
      <c r="T9" s="17">
        <v>0.16233778013002001</v>
      </c>
      <c r="U9" s="17">
        <v>0.17734367443904001</v>
      </c>
      <c r="V9" s="17">
        <v>0.210526477776423</v>
      </c>
      <c r="W9" s="17">
        <v>9.8080733890677702E-2</v>
      </c>
      <c r="X9" s="17">
        <v>0.117005972446326</v>
      </c>
      <c r="Y9" s="17">
        <v>0.18659420145903499</v>
      </c>
      <c r="Z9" s="17">
        <v>0.16458959962182401</v>
      </c>
      <c r="AA9" s="17">
        <v>0.115194359204691</v>
      </c>
      <c r="AB9" s="17">
        <v>0.13069248115864299</v>
      </c>
      <c r="AC9" s="17">
        <v>0.133248072302665</v>
      </c>
      <c r="AD9" s="17">
        <v>0.22095277263264801</v>
      </c>
      <c r="AE9" s="17"/>
      <c r="AF9" s="17">
        <v>0.30244054457972702</v>
      </c>
      <c r="AG9" s="17">
        <v>0.19620348050265601</v>
      </c>
      <c r="AH9" s="17">
        <v>6.4994781842557095E-2</v>
      </c>
      <c r="AI9" s="17">
        <v>0.16536669221654701</v>
      </c>
      <c r="AJ9" s="17">
        <v>6.9664747834217694E-2</v>
      </c>
      <c r="AK9" s="17">
        <v>0.14465765756850399</v>
      </c>
      <c r="AL9" s="17">
        <v>0.17908624250833999</v>
      </c>
      <c r="AM9" s="17">
        <v>0.20110793033400801</v>
      </c>
      <c r="AN9" s="17">
        <v>4.12284860677972E-2</v>
      </c>
      <c r="AO9" s="17">
        <v>0.252704806099882</v>
      </c>
      <c r="AP9" s="17">
        <v>0.204517154253959</v>
      </c>
      <c r="AQ9" s="17">
        <v>0.23076453709067801</v>
      </c>
      <c r="AR9" s="17">
        <v>0.31867534159755601</v>
      </c>
      <c r="AS9" s="17">
        <v>0.19590128424838801</v>
      </c>
      <c r="AT9" s="17">
        <v>0.32394549328280797</v>
      </c>
      <c r="AU9" s="17">
        <v>0.30207144537131803</v>
      </c>
      <c r="AV9" s="17"/>
      <c r="AW9" s="17">
        <v>0.17299116173979501</v>
      </c>
      <c r="AX9" s="17">
        <v>0.17977096407003801</v>
      </c>
      <c r="AY9" s="17"/>
      <c r="AZ9" s="17">
        <v>0.106393746870333</v>
      </c>
      <c r="BA9" s="17">
        <v>0.191393886694287</v>
      </c>
      <c r="BB9" s="17"/>
      <c r="BC9" s="17">
        <v>0.13881889053201299</v>
      </c>
      <c r="BD9" s="17">
        <v>0.20282519637611901</v>
      </c>
      <c r="BE9" s="17"/>
      <c r="BF9" s="17">
        <v>0.157850449915753</v>
      </c>
      <c r="BG9" s="17">
        <v>0.17688743076216101</v>
      </c>
      <c r="BH9" s="17"/>
      <c r="BI9" s="17">
        <v>7.6439842776105105E-2</v>
      </c>
      <c r="BJ9" s="17">
        <v>0.36536009579666201</v>
      </c>
      <c r="BK9" s="17">
        <v>0.16974349820522799</v>
      </c>
      <c r="BL9" s="17">
        <v>4.3426577362288103E-2</v>
      </c>
      <c r="BM9" s="17">
        <v>8.8075796696223202E-2</v>
      </c>
      <c r="BN9" s="17"/>
      <c r="BO9" s="17">
        <v>0.489427678145196</v>
      </c>
      <c r="BP9" s="17">
        <v>9.4772182148359405E-2</v>
      </c>
      <c r="BQ9" s="17">
        <v>0.13554107163273901</v>
      </c>
      <c r="BR9" s="17">
        <v>7.2705098996434403E-2</v>
      </c>
      <c r="BS9" s="17">
        <v>0.10963310850649</v>
      </c>
      <c r="BT9" s="17">
        <v>2.1911520666556401E-2</v>
      </c>
      <c r="BU9" s="17"/>
      <c r="BV9" s="17">
        <v>0.49476531684880398</v>
      </c>
      <c r="BW9" s="17">
        <v>0.15045803376575101</v>
      </c>
      <c r="BX9" s="17"/>
      <c r="BY9" s="17">
        <v>0.32262543149086398</v>
      </c>
      <c r="BZ9" s="17"/>
      <c r="CA9" s="17">
        <v>0.36687327344583498</v>
      </c>
      <c r="CB9" s="17"/>
      <c r="CC9" s="17">
        <v>0.467071191115354</v>
      </c>
    </row>
    <row r="10" spans="2:81" ht="28.8" x14ac:dyDescent="0.3">
      <c r="B10" s="18" t="s">
        <v>211</v>
      </c>
      <c r="C10" s="17">
        <v>0.56095542060266401</v>
      </c>
      <c r="D10" s="17">
        <v>0.567332544357806</v>
      </c>
      <c r="E10" s="17">
        <v>0.55269965272990496</v>
      </c>
      <c r="F10" s="17"/>
      <c r="G10" s="17">
        <v>0.56578304837434201</v>
      </c>
      <c r="H10" s="17">
        <v>0.50404424831893402</v>
      </c>
      <c r="I10" s="17">
        <v>0.47920537906725602</v>
      </c>
      <c r="J10" s="17">
        <v>0.55524370354501595</v>
      </c>
      <c r="K10" s="17">
        <v>0.63680790936288001</v>
      </c>
      <c r="L10" s="17">
        <v>0.64380799920146004</v>
      </c>
      <c r="M10" s="17"/>
      <c r="N10" s="17">
        <v>0.52258735775524401</v>
      </c>
      <c r="O10" s="17">
        <v>0.51244418743455</v>
      </c>
      <c r="P10" s="17">
        <v>0.62240763224076701</v>
      </c>
      <c r="Q10" s="17">
        <v>0.58711448910023001</v>
      </c>
      <c r="R10" s="17"/>
      <c r="S10" s="17">
        <v>0.44700523182725099</v>
      </c>
      <c r="T10" s="17">
        <v>0.61931298074063301</v>
      </c>
      <c r="U10" s="17">
        <v>0.66200893166330299</v>
      </c>
      <c r="V10" s="17">
        <v>0.50080368641038298</v>
      </c>
      <c r="W10" s="17">
        <v>0.59448368630515003</v>
      </c>
      <c r="X10" s="17">
        <v>0.67581261413527205</v>
      </c>
      <c r="Y10" s="17">
        <v>0.50205647253087204</v>
      </c>
      <c r="Z10" s="17">
        <v>0.50268488951356405</v>
      </c>
      <c r="AA10" s="17">
        <v>0.57852446583969197</v>
      </c>
      <c r="AB10" s="17">
        <v>0.59478905098766099</v>
      </c>
      <c r="AC10" s="17">
        <v>0.49666161741333997</v>
      </c>
      <c r="AD10" s="17">
        <v>0.56918490244251796</v>
      </c>
      <c r="AE10" s="17"/>
      <c r="AF10" s="17">
        <v>0.69755945542027298</v>
      </c>
      <c r="AG10" s="17">
        <v>0.46249306640117999</v>
      </c>
      <c r="AH10" s="17">
        <v>0.33353103552436603</v>
      </c>
      <c r="AI10" s="17">
        <v>0.51598785419843995</v>
      </c>
      <c r="AJ10" s="17">
        <v>0.84141611930805604</v>
      </c>
      <c r="AK10" s="17">
        <v>0.49884429226980098</v>
      </c>
      <c r="AL10" s="17">
        <v>0.54084042173788005</v>
      </c>
      <c r="AM10" s="17">
        <v>0.52824784524068702</v>
      </c>
      <c r="AN10" s="17">
        <v>0.80210495010629401</v>
      </c>
      <c r="AO10" s="17">
        <v>0.61903424156002096</v>
      </c>
      <c r="AP10" s="17">
        <v>0.53514663038124699</v>
      </c>
      <c r="AQ10" s="17">
        <v>0.49575483791789299</v>
      </c>
      <c r="AR10" s="17">
        <v>0.47742534429694899</v>
      </c>
      <c r="AS10" s="17">
        <v>0.44503547557192202</v>
      </c>
      <c r="AT10" s="17">
        <v>0.30337234952337999</v>
      </c>
      <c r="AU10" s="17">
        <v>0.46084557433668799</v>
      </c>
      <c r="AV10" s="17"/>
      <c r="AW10" s="17">
        <v>0.60362377465267703</v>
      </c>
      <c r="AX10" s="17">
        <v>0.50244699159065598</v>
      </c>
      <c r="AY10" s="17"/>
      <c r="AZ10" s="17">
        <v>0.58661327790654705</v>
      </c>
      <c r="BA10" s="17">
        <v>0.55506251271564899</v>
      </c>
      <c r="BB10" s="17"/>
      <c r="BC10" s="17">
        <v>0.59207453755416795</v>
      </c>
      <c r="BD10" s="17">
        <v>0.53313708639125101</v>
      </c>
      <c r="BE10" s="17"/>
      <c r="BF10" s="17">
        <v>0.50077332226398497</v>
      </c>
      <c r="BG10" s="17">
        <v>0.565620388198251</v>
      </c>
      <c r="BH10" s="17"/>
      <c r="BI10" s="17">
        <v>0.81688929211942096</v>
      </c>
      <c r="BJ10" s="17">
        <v>0.41647768206079</v>
      </c>
      <c r="BK10" s="17">
        <v>0.49812943269948901</v>
      </c>
      <c r="BL10" s="17">
        <v>0.84259074587015703</v>
      </c>
      <c r="BM10" s="17">
        <v>0.62997979825658801</v>
      </c>
      <c r="BN10" s="17"/>
      <c r="BO10" s="17">
        <v>0.281984728578487</v>
      </c>
      <c r="BP10" s="17">
        <v>0.79267542846536498</v>
      </c>
      <c r="BQ10" s="17">
        <v>0.72845517375199798</v>
      </c>
      <c r="BR10" s="17">
        <v>0.84913515302095199</v>
      </c>
      <c r="BS10" s="17">
        <v>0.64291035073840197</v>
      </c>
      <c r="BT10" s="17">
        <v>0.349460615425638</v>
      </c>
      <c r="BU10" s="17"/>
      <c r="BV10" s="17">
        <v>0.28581064400748901</v>
      </c>
      <c r="BW10" s="17">
        <v>0.63347523199589595</v>
      </c>
      <c r="BX10" s="17"/>
      <c r="BY10" s="17">
        <v>0.54090360938169302</v>
      </c>
      <c r="BZ10" s="17"/>
      <c r="CA10" s="17">
        <v>0.47690794058941099</v>
      </c>
      <c r="CB10" s="17"/>
      <c r="CC10" s="17">
        <v>0.42495002876632398</v>
      </c>
    </row>
    <row r="11" spans="2:81" x14ac:dyDescent="0.3">
      <c r="B11" s="18" t="s">
        <v>212</v>
      </c>
      <c r="C11" s="17">
        <v>8.2457281401890001E-2</v>
      </c>
      <c r="D11" s="17">
        <v>5.9092489129677801E-2</v>
      </c>
      <c r="E11" s="17">
        <v>0.104547317886306</v>
      </c>
      <c r="F11" s="17"/>
      <c r="G11" s="17">
        <v>9.2857819862466204E-2</v>
      </c>
      <c r="H11" s="17">
        <v>8.6525029588498406E-2</v>
      </c>
      <c r="I11" s="17">
        <v>0.14783262741453701</v>
      </c>
      <c r="J11" s="17">
        <v>5.7125972609775998E-2</v>
      </c>
      <c r="K11" s="17">
        <v>4.4291120810325997E-2</v>
      </c>
      <c r="L11" s="17">
        <v>5.6513800474645999E-2</v>
      </c>
      <c r="M11" s="17"/>
      <c r="N11" s="17">
        <v>5.1484890024463402E-2</v>
      </c>
      <c r="O11" s="17">
        <v>8.0298248230949498E-2</v>
      </c>
      <c r="P11" s="17">
        <v>0.103819269933281</v>
      </c>
      <c r="Q11" s="17">
        <v>9.6963749220459194E-2</v>
      </c>
      <c r="R11" s="17"/>
      <c r="S11" s="17">
        <v>6.2422963682561602E-2</v>
      </c>
      <c r="T11" s="17">
        <v>7.1328469904954506E-2</v>
      </c>
      <c r="U11" s="17">
        <v>8.5376899832857497E-2</v>
      </c>
      <c r="V11" s="17">
        <v>0.124009325176364</v>
      </c>
      <c r="W11" s="17">
        <v>0.104997884290527</v>
      </c>
      <c r="X11" s="17">
        <v>5.3408748968881703E-2</v>
      </c>
      <c r="Y11" s="17">
        <v>5.1098063914652797E-2</v>
      </c>
      <c r="Z11" s="17">
        <v>8.3504456255090106E-2</v>
      </c>
      <c r="AA11" s="17">
        <v>2.6470997878507398E-2</v>
      </c>
      <c r="AB11" s="17">
        <v>0.13641780982356</v>
      </c>
      <c r="AC11" s="17">
        <v>0.14514689453909699</v>
      </c>
      <c r="AD11" s="17">
        <v>0.113870964608051</v>
      </c>
      <c r="AE11" s="17"/>
      <c r="AF11" s="17">
        <v>0</v>
      </c>
      <c r="AG11" s="17">
        <v>5.0613053015587099E-2</v>
      </c>
      <c r="AH11" s="17">
        <v>0.30208104453090001</v>
      </c>
      <c r="AI11" s="17">
        <v>0.126325669003228</v>
      </c>
      <c r="AJ11" s="17">
        <v>2.1124068663404501E-2</v>
      </c>
      <c r="AK11" s="17">
        <v>0.11327706540948</v>
      </c>
      <c r="AL11" s="17">
        <v>2.88251249293906E-2</v>
      </c>
      <c r="AM11" s="17">
        <v>8.5358976443626902E-2</v>
      </c>
      <c r="AN11" s="17">
        <v>7.8632691598089999E-2</v>
      </c>
      <c r="AO11" s="17">
        <v>4.3310133629217901E-2</v>
      </c>
      <c r="AP11" s="17">
        <v>0.10664257139838799</v>
      </c>
      <c r="AQ11" s="17">
        <v>9.8733079892173101E-2</v>
      </c>
      <c r="AR11" s="17">
        <v>4.1302260924114598E-2</v>
      </c>
      <c r="AS11" s="17">
        <v>0</v>
      </c>
      <c r="AT11" s="17">
        <v>0.37268215719381098</v>
      </c>
      <c r="AU11" s="17">
        <v>0</v>
      </c>
      <c r="AV11" s="17"/>
      <c r="AW11" s="17">
        <v>8.2182839099051996E-2</v>
      </c>
      <c r="AX11" s="17">
        <v>8.3253397860641107E-2</v>
      </c>
      <c r="AY11" s="17"/>
      <c r="AZ11" s="17">
        <v>0.14604826484276701</v>
      </c>
      <c r="BA11" s="17">
        <v>6.7852172197969393E-2</v>
      </c>
      <c r="BB11" s="17"/>
      <c r="BC11" s="17">
        <v>9.7747639081362497E-2</v>
      </c>
      <c r="BD11" s="17">
        <v>7.2110391058389803E-2</v>
      </c>
      <c r="BE11" s="17"/>
      <c r="BF11" s="17">
        <v>0.12433949326601</v>
      </c>
      <c r="BG11" s="17">
        <v>7.9210814984615796E-2</v>
      </c>
      <c r="BH11" s="17"/>
      <c r="BI11" s="17">
        <v>3.4015529092716497E-2</v>
      </c>
      <c r="BJ11" s="17">
        <v>4.0651115361589801E-2</v>
      </c>
      <c r="BK11" s="17">
        <v>0</v>
      </c>
      <c r="BL11" s="17">
        <v>6.0756473267715001E-2</v>
      </c>
      <c r="BM11" s="17">
        <v>3.5536528817755798E-2</v>
      </c>
      <c r="BN11" s="17"/>
      <c r="BO11" s="17">
        <v>3.5932540812160699E-2</v>
      </c>
      <c r="BP11" s="17">
        <v>4.6102637356953698E-2</v>
      </c>
      <c r="BQ11" s="17">
        <v>0</v>
      </c>
      <c r="BR11" s="17">
        <v>5.3906684119203699E-2</v>
      </c>
      <c r="BS11" s="17">
        <v>2.6919141270277901E-2</v>
      </c>
      <c r="BT11" s="17">
        <v>4.76190774386933E-2</v>
      </c>
      <c r="BU11" s="17"/>
      <c r="BV11" s="17">
        <v>4.0774638487565802E-2</v>
      </c>
      <c r="BW11" s="17">
        <v>4.0445981640825697E-2</v>
      </c>
      <c r="BX11" s="17"/>
      <c r="BY11" s="17">
        <v>4.5932144088988103E-2</v>
      </c>
      <c r="BZ11" s="17"/>
      <c r="CA11" s="17">
        <v>3.1897522590431597E-2</v>
      </c>
      <c r="CB11" s="17"/>
      <c r="CC11" s="17">
        <v>1.17662376738965E-2</v>
      </c>
    </row>
    <row r="12" spans="2:81" x14ac:dyDescent="0.3">
      <c r="B12" s="18" t="s">
        <v>124</v>
      </c>
      <c r="C12" s="19">
        <v>0.181069349375412</v>
      </c>
      <c r="D12" s="19">
        <v>0.15005897590165801</v>
      </c>
      <c r="E12" s="19">
        <v>0.21077072423312601</v>
      </c>
      <c r="F12" s="19"/>
      <c r="G12" s="19">
        <v>6.2461694505726403E-2</v>
      </c>
      <c r="H12" s="19">
        <v>0.1325502201182</v>
      </c>
      <c r="I12" s="19">
        <v>0.21470835819151499</v>
      </c>
      <c r="J12" s="19">
        <v>0.32820670153329301</v>
      </c>
      <c r="K12" s="19">
        <v>0.22892394330892399</v>
      </c>
      <c r="L12" s="19">
        <v>0.11970311343064199</v>
      </c>
      <c r="M12" s="19"/>
      <c r="N12" s="19">
        <v>0.15115743021970801</v>
      </c>
      <c r="O12" s="19">
        <v>0.17890103260044801</v>
      </c>
      <c r="P12" s="19">
        <v>0.14216491077947899</v>
      </c>
      <c r="Q12" s="19">
        <v>0.24642153044435999</v>
      </c>
      <c r="R12" s="19"/>
      <c r="S12" s="19">
        <v>0.18264842820205601</v>
      </c>
      <c r="T12" s="19">
        <v>0.147020769224393</v>
      </c>
      <c r="U12" s="19">
        <v>7.5270494064799007E-2</v>
      </c>
      <c r="V12" s="19">
        <v>0.16466051063682999</v>
      </c>
      <c r="W12" s="19">
        <v>0.20243769551364599</v>
      </c>
      <c r="X12" s="19">
        <v>0.15377266444952101</v>
      </c>
      <c r="Y12" s="19">
        <v>0.26025126209543997</v>
      </c>
      <c r="Z12" s="19">
        <v>0.24922105460952201</v>
      </c>
      <c r="AA12" s="19">
        <v>0.27981017707710998</v>
      </c>
      <c r="AB12" s="19">
        <v>0.13810065803013699</v>
      </c>
      <c r="AC12" s="19">
        <v>0.22494341574489701</v>
      </c>
      <c r="AD12" s="19">
        <v>9.5991360316783E-2</v>
      </c>
      <c r="AE12" s="19"/>
      <c r="AF12" s="19">
        <v>0</v>
      </c>
      <c r="AG12" s="19">
        <v>0.29069040008057601</v>
      </c>
      <c r="AH12" s="19">
        <v>0.29939313810217699</v>
      </c>
      <c r="AI12" s="19">
        <v>0.192319784581785</v>
      </c>
      <c r="AJ12" s="19">
        <v>6.77950641943217E-2</v>
      </c>
      <c r="AK12" s="19">
        <v>0.24322098475221501</v>
      </c>
      <c r="AL12" s="19">
        <v>0.25124821082438897</v>
      </c>
      <c r="AM12" s="19">
        <v>0.185285247981679</v>
      </c>
      <c r="AN12" s="19">
        <v>7.8033872227818601E-2</v>
      </c>
      <c r="AO12" s="19">
        <v>8.49508187108792E-2</v>
      </c>
      <c r="AP12" s="19">
        <v>0.153693643966406</v>
      </c>
      <c r="AQ12" s="19">
        <v>0.174747545099256</v>
      </c>
      <c r="AR12" s="19">
        <v>0.16259705318138001</v>
      </c>
      <c r="AS12" s="19">
        <v>0.35906324017968999</v>
      </c>
      <c r="AT12" s="19">
        <v>0</v>
      </c>
      <c r="AU12" s="19">
        <v>0.23708298029199401</v>
      </c>
      <c r="AV12" s="19"/>
      <c r="AW12" s="19">
        <v>0.141202224508476</v>
      </c>
      <c r="AX12" s="19">
        <v>0.234528646478665</v>
      </c>
      <c r="AY12" s="19"/>
      <c r="AZ12" s="19">
        <v>0.16094471038035399</v>
      </c>
      <c r="BA12" s="19">
        <v>0.18569142839209499</v>
      </c>
      <c r="BB12" s="19"/>
      <c r="BC12" s="19">
        <v>0.17135893283245701</v>
      </c>
      <c r="BD12" s="19">
        <v>0.19192732617423999</v>
      </c>
      <c r="BE12" s="19"/>
      <c r="BF12" s="19">
        <v>0.21703673455425199</v>
      </c>
      <c r="BG12" s="19">
        <v>0.178281366054973</v>
      </c>
      <c r="BH12" s="19"/>
      <c r="BI12" s="19">
        <v>7.2655336011756999E-2</v>
      </c>
      <c r="BJ12" s="19">
        <v>0.17751110678095799</v>
      </c>
      <c r="BK12" s="19">
        <v>0.332127069095283</v>
      </c>
      <c r="BL12" s="19">
        <v>5.3226203499840301E-2</v>
      </c>
      <c r="BM12" s="19">
        <v>0.246407876229433</v>
      </c>
      <c r="BN12" s="19"/>
      <c r="BO12" s="19">
        <v>0.19265505246415601</v>
      </c>
      <c r="BP12" s="19">
        <v>6.6449752029322198E-2</v>
      </c>
      <c r="BQ12" s="19">
        <v>0.13600375461526301</v>
      </c>
      <c r="BR12" s="19">
        <v>2.4253063863409599E-2</v>
      </c>
      <c r="BS12" s="19">
        <v>0.220537399484831</v>
      </c>
      <c r="BT12" s="19">
        <v>0.58100878646911203</v>
      </c>
      <c r="BU12" s="19"/>
      <c r="BV12" s="19">
        <v>0.17864940065613999</v>
      </c>
      <c r="BW12" s="19">
        <v>0.17562075259752699</v>
      </c>
      <c r="BX12" s="19"/>
      <c r="BY12" s="19">
        <v>9.0538815038454706E-2</v>
      </c>
      <c r="BZ12" s="19"/>
      <c r="CA12" s="19">
        <v>0.124321263374323</v>
      </c>
      <c r="CB12" s="19"/>
      <c r="CC12" s="19">
        <v>9.6212542444425897E-2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413</v>
      </c>
      <c r="D7" s="10">
        <v>200</v>
      </c>
      <c r="E7" s="10">
        <v>212</v>
      </c>
      <c r="F7" s="10"/>
      <c r="G7" s="10">
        <v>53</v>
      </c>
      <c r="H7" s="10">
        <v>71</v>
      </c>
      <c r="I7" s="10">
        <v>55</v>
      </c>
      <c r="J7" s="10">
        <v>71</v>
      </c>
      <c r="K7" s="10">
        <v>64</v>
      </c>
      <c r="L7" s="10">
        <v>99</v>
      </c>
      <c r="M7" s="10"/>
      <c r="N7" s="10">
        <v>104</v>
      </c>
      <c r="O7" s="10">
        <v>112</v>
      </c>
      <c r="P7" s="10">
        <v>80</v>
      </c>
      <c r="Q7" s="10">
        <v>116</v>
      </c>
      <c r="R7" s="10"/>
      <c r="S7" s="10">
        <v>47</v>
      </c>
      <c r="T7" s="10">
        <v>53</v>
      </c>
      <c r="U7" s="10">
        <v>37</v>
      </c>
      <c r="V7" s="10">
        <v>37</v>
      </c>
      <c r="W7" s="10">
        <v>25</v>
      </c>
      <c r="X7" s="10">
        <v>33</v>
      </c>
      <c r="Y7" s="10">
        <v>38</v>
      </c>
      <c r="Z7" s="10">
        <v>23</v>
      </c>
      <c r="AA7" s="10">
        <v>48</v>
      </c>
      <c r="AB7" s="10">
        <v>36</v>
      </c>
      <c r="AC7" s="10">
        <v>22</v>
      </c>
      <c r="AD7" s="10">
        <v>14</v>
      </c>
      <c r="AE7" s="10"/>
      <c r="AF7" s="10">
        <v>1</v>
      </c>
      <c r="AG7" s="10">
        <v>22</v>
      </c>
      <c r="AH7" s="10">
        <v>31</v>
      </c>
      <c r="AI7" s="10">
        <v>35</v>
      </c>
      <c r="AJ7" s="10">
        <v>46</v>
      </c>
      <c r="AK7" s="10">
        <v>51</v>
      </c>
      <c r="AL7" s="10">
        <v>33</v>
      </c>
      <c r="AM7" s="10">
        <v>34</v>
      </c>
      <c r="AN7" s="10">
        <v>23</v>
      </c>
      <c r="AO7" s="10">
        <v>24</v>
      </c>
      <c r="AP7" s="10">
        <v>24</v>
      </c>
      <c r="AQ7" s="10">
        <v>20</v>
      </c>
      <c r="AR7" s="10">
        <v>17</v>
      </c>
      <c r="AS7" s="10">
        <v>10</v>
      </c>
      <c r="AT7" s="10">
        <v>5</v>
      </c>
      <c r="AU7" s="10">
        <v>22</v>
      </c>
      <c r="AV7" s="10"/>
      <c r="AW7" s="10">
        <v>247</v>
      </c>
      <c r="AX7" s="10">
        <v>166</v>
      </c>
      <c r="AY7" s="10"/>
      <c r="AZ7" s="10">
        <v>76</v>
      </c>
      <c r="BA7" s="10">
        <v>337</v>
      </c>
      <c r="BB7" s="10"/>
      <c r="BC7" s="10">
        <v>167</v>
      </c>
      <c r="BD7" s="10">
        <v>240</v>
      </c>
      <c r="BE7" s="10"/>
      <c r="BF7" s="10">
        <v>27</v>
      </c>
      <c r="BG7" s="10">
        <v>386</v>
      </c>
      <c r="BH7" s="10"/>
      <c r="BI7" s="10">
        <v>68</v>
      </c>
      <c r="BJ7" s="10">
        <v>141</v>
      </c>
      <c r="BK7" s="10">
        <v>34</v>
      </c>
      <c r="BL7" s="10">
        <v>53</v>
      </c>
      <c r="BM7" s="10">
        <v>26</v>
      </c>
      <c r="BN7" s="10"/>
      <c r="BO7" s="10">
        <v>106</v>
      </c>
      <c r="BP7" s="10">
        <v>73</v>
      </c>
      <c r="BQ7" s="10">
        <v>44</v>
      </c>
      <c r="BR7" s="10">
        <v>74</v>
      </c>
      <c r="BS7" s="10">
        <v>27</v>
      </c>
      <c r="BT7" s="10">
        <v>40</v>
      </c>
      <c r="BU7" s="10"/>
      <c r="BV7" s="10">
        <v>94</v>
      </c>
      <c r="BW7" s="10">
        <v>47</v>
      </c>
      <c r="BX7" s="10"/>
      <c r="BY7" s="10">
        <v>42</v>
      </c>
      <c r="BZ7" s="10"/>
      <c r="CA7" s="10">
        <v>61</v>
      </c>
      <c r="CB7" s="10"/>
      <c r="CC7" s="10">
        <v>71</v>
      </c>
    </row>
    <row r="8" spans="2:81" ht="30" customHeight="1" x14ac:dyDescent="0.3">
      <c r="B8" s="11" t="s">
        <v>20</v>
      </c>
      <c r="C8" s="11">
        <v>415</v>
      </c>
      <c r="D8" s="11">
        <v>200</v>
      </c>
      <c r="E8" s="11">
        <v>214</v>
      </c>
      <c r="F8" s="11"/>
      <c r="G8" s="11">
        <v>53</v>
      </c>
      <c r="H8" s="11">
        <v>71</v>
      </c>
      <c r="I8" s="11">
        <v>65</v>
      </c>
      <c r="J8" s="11">
        <v>69</v>
      </c>
      <c r="K8" s="11">
        <v>59</v>
      </c>
      <c r="L8" s="11">
        <v>99</v>
      </c>
      <c r="M8" s="11"/>
      <c r="N8" s="11">
        <v>97</v>
      </c>
      <c r="O8" s="11">
        <v>107</v>
      </c>
      <c r="P8" s="11">
        <v>90</v>
      </c>
      <c r="Q8" s="11">
        <v>120</v>
      </c>
      <c r="R8" s="11"/>
      <c r="S8" s="11">
        <v>48</v>
      </c>
      <c r="T8" s="11">
        <v>55</v>
      </c>
      <c r="U8" s="11">
        <v>36</v>
      </c>
      <c r="V8" s="11">
        <v>39</v>
      </c>
      <c r="W8" s="11">
        <v>24</v>
      </c>
      <c r="X8" s="11">
        <v>33</v>
      </c>
      <c r="Y8" s="11">
        <v>36</v>
      </c>
      <c r="Z8" s="11">
        <v>20</v>
      </c>
      <c r="AA8" s="11">
        <v>49</v>
      </c>
      <c r="AB8" s="11">
        <v>38</v>
      </c>
      <c r="AC8" s="11">
        <v>21</v>
      </c>
      <c r="AD8" s="11">
        <v>17</v>
      </c>
      <c r="AE8" s="11"/>
      <c r="AF8" s="11">
        <v>1</v>
      </c>
      <c r="AG8" s="11">
        <v>21</v>
      </c>
      <c r="AH8" s="11">
        <v>33</v>
      </c>
      <c r="AI8" s="11">
        <v>35</v>
      </c>
      <c r="AJ8" s="11">
        <v>47</v>
      </c>
      <c r="AK8" s="11">
        <v>51</v>
      </c>
      <c r="AL8" s="11">
        <v>33</v>
      </c>
      <c r="AM8" s="11">
        <v>35</v>
      </c>
      <c r="AN8" s="11">
        <v>23</v>
      </c>
      <c r="AO8" s="11">
        <v>23</v>
      </c>
      <c r="AP8" s="11">
        <v>24</v>
      </c>
      <c r="AQ8" s="11">
        <v>20</v>
      </c>
      <c r="AR8" s="11">
        <v>17</v>
      </c>
      <c r="AS8" s="11">
        <v>10</v>
      </c>
      <c r="AT8" s="11">
        <v>5</v>
      </c>
      <c r="AU8" s="11">
        <v>22</v>
      </c>
      <c r="AV8" s="11"/>
      <c r="AW8" s="11">
        <v>249</v>
      </c>
      <c r="AX8" s="11">
        <v>166</v>
      </c>
      <c r="AY8" s="11"/>
      <c r="AZ8" s="11">
        <v>78</v>
      </c>
      <c r="BA8" s="11">
        <v>337</v>
      </c>
      <c r="BB8" s="11"/>
      <c r="BC8" s="11">
        <v>170</v>
      </c>
      <c r="BD8" s="11">
        <v>239</v>
      </c>
      <c r="BE8" s="11"/>
      <c r="BF8" s="11">
        <v>29</v>
      </c>
      <c r="BG8" s="11">
        <v>387</v>
      </c>
      <c r="BH8" s="11"/>
      <c r="BI8" s="11">
        <v>68</v>
      </c>
      <c r="BJ8" s="11">
        <v>139</v>
      </c>
      <c r="BK8" s="11">
        <v>33</v>
      </c>
      <c r="BL8" s="11">
        <v>55</v>
      </c>
      <c r="BM8" s="11">
        <v>27</v>
      </c>
      <c r="BN8" s="11"/>
      <c r="BO8" s="11">
        <v>104</v>
      </c>
      <c r="BP8" s="11">
        <v>73</v>
      </c>
      <c r="BQ8" s="11">
        <v>42</v>
      </c>
      <c r="BR8" s="11">
        <v>76</v>
      </c>
      <c r="BS8" s="11">
        <v>28</v>
      </c>
      <c r="BT8" s="11">
        <v>40</v>
      </c>
      <c r="BU8" s="11"/>
      <c r="BV8" s="11">
        <v>92</v>
      </c>
      <c r="BW8" s="11">
        <v>47</v>
      </c>
      <c r="BX8" s="11"/>
      <c r="BY8" s="11">
        <v>44</v>
      </c>
      <c r="BZ8" s="11"/>
      <c r="CA8" s="11">
        <v>60</v>
      </c>
      <c r="CB8" s="11"/>
      <c r="CC8" s="11">
        <v>70</v>
      </c>
    </row>
    <row r="9" spans="2:81" ht="28.8" x14ac:dyDescent="0.3">
      <c r="B9" s="18" t="s">
        <v>210</v>
      </c>
      <c r="C9" s="17">
        <v>0.29807984263248299</v>
      </c>
      <c r="D9" s="17">
        <v>0.30940304185366901</v>
      </c>
      <c r="E9" s="17">
        <v>0.28874002940932503</v>
      </c>
      <c r="F9" s="17"/>
      <c r="G9" s="17">
        <v>0.40065430608375402</v>
      </c>
      <c r="H9" s="17">
        <v>0.352431657894759</v>
      </c>
      <c r="I9" s="17">
        <v>0.31880080624753598</v>
      </c>
      <c r="J9" s="17">
        <v>0.30293508412324199</v>
      </c>
      <c r="K9" s="17">
        <v>0.20632750796563901</v>
      </c>
      <c r="L9" s="17">
        <v>0.24199365441824</v>
      </c>
      <c r="M9" s="17"/>
      <c r="N9" s="17">
        <v>0.372647700637526</v>
      </c>
      <c r="O9" s="17">
        <v>0.32728512060367898</v>
      </c>
      <c r="P9" s="17">
        <v>0.23730895270315899</v>
      </c>
      <c r="Q9" s="17">
        <v>0.25981956559632602</v>
      </c>
      <c r="R9" s="17"/>
      <c r="S9" s="17">
        <v>0.39232447662591202</v>
      </c>
      <c r="T9" s="17">
        <v>0.25046539938806101</v>
      </c>
      <c r="U9" s="17">
        <v>0.13017465722145</v>
      </c>
      <c r="V9" s="17">
        <v>0.200940001758315</v>
      </c>
      <c r="W9" s="17">
        <v>0.31805605214729099</v>
      </c>
      <c r="X9" s="17">
        <v>0.44640972522411898</v>
      </c>
      <c r="Y9" s="17">
        <v>0.39399050335035302</v>
      </c>
      <c r="Z9" s="17">
        <v>0.371129031442965</v>
      </c>
      <c r="AA9" s="17">
        <v>0.28292773320686199</v>
      </c>
      <c r="AB9" s="17">
        <v>0.39918881901791098</v>
      </c>
      <c r="AC9" s="17">
        <v>0.17653351463698</v>
      </c>
      <c r="AD9" s="17">
        <v>0.125072695300214</v>
      </c>
      <c r="AE9" s="17"/>
      <c r="AF9" s="17">
        <v>1</v>
      </c>
      <c r="AG9" s="17">
        <v>0.218402662772477</v>
      </c>
      <c r="AH9" s="17">
        <v>0.211047959473148</v>
      </c>
      <c r="AI9" s="17">
        <v>0.39258102526752098</v>
      </c>
      <c r="AJ9" s="17">
        <v>0.32189657453231701</v>
      </c>
      <c r="AK9" s="17">
        <v>0.33000020091251597</v>
      </c>
      <c r="AL9" s="17">
        <v>0.36616850486938701</v>
      </c>
      <c r="AM9" s="17">
        <v>0.33527447286053302</v>
      </c>
      <c r="AN9" s="17">
        <v>0.17429142678707599</v>
      </c>
      <c r="AO9" s="17">
        <v>0.32930938448495001</v>
      </c>
      <c r="AP9" s="17">
        <v>0.236666644627755</v>
      </c>
      <c r="AQ9" s="17">
        <v>0.190891023040832</v>
      </c>
      <c r="AR9" s="17">
        <v>0.30530615899798402</v>
      </c>
      <c r="AS9" s="17">
        <v>0.31078105411579299</v>
      </c>
      <c r="AT9" s="17">
        <v>0.39070200391987198</v>
      </c>
      <c r="AU9" s="17">
        <v>0.46955471260839998</v>
      </c>
      <c r="AV9" s="17"/>
      <c r="AW9" s="17">
        <v>0.28713063244985998</v>
      </c>
      <c r="AX9" s="17">
        <v>0.31445482331806901</v>
      </c>
      <c r="AY9" s="17"/>
      <c r="AZ9" s="17">
        <v>0.35399396549871698</v>
      </c>
      <c r="BA9" s="17">
        <v>0.285153244745599</v>
      </c>
      <c r="BB9" s="17"/>
      <c r="BC9" s="17">
        <v>0.30245770082255902</v>
      </c>
      <c r="BD9" s="17">
        <v>0.29017649093224102</v>
      </c>
      <c r="BE9" s="17"/>
      <c r="BF9" s="17">
        <v>0.40729625449007101</v>
      </c>
      <c r="BG9" s="17">
        <v>0.29002976256719798</v>
      </c>
      <c r="BH9" s="17"/>
      <c r="BI9" s="17">
        <v>9.3835333330267195E-2</v>
      </c>
      <c r="BJ9" s="17">
        <v>0.55298390987525003</v>
      </c>
      <c r="BK9" s="17">
        <v>0.195006806230857</v>
      </c>
      <c r="BL9" s="17">
        <v>0.120644405362441</v>
      </c>
      <c r="BM9" s="17">
        <v>0.243585225384813</v>
      </c>
      <c r="BN9" s="17"/>
      <c r="BO9" s="17">
        <v>0.68308836333004896</v>
      </c>
      <c r="BP9" s="17">
        <v>7.2665407685135602E-2</v>
      </c>
      <c r="BQ9" s="17">
        <v>0.245654618126527</v>
      </c>
      <c r="BR9" s="17">
        <v>0.16711092957984</v>
      </c>
      <c r="BS9" s="17">
        <v>0.33437654951718598</v>
      </c>
      <c r="BT9" s="17">
        <v>0.212212056554378</v>
      </c>
      <c r="BU9" s="17"/>
      <c r="BV9" s="17">
        <v>0.681263424385948</v>
      </c>
      <c r="BW9" s="17">
        <v>0.29931395933254901</v>
      </c>
      <c r="BX9" s="17"/>
      <c r="BY9" s="17">
        <v>0.39196871408752498</v>
      </c>
      <c r="BZ9" s="17"/>
      <c r="CA9" s="17">
        <v>0.56666400603636702</v>
      </c>
      <c r="CB9" s="17"/>
      <c r="CC9" s="17">
        <v>0.56824394647361798</v>
      </c>
    </row>
    <row r="10" spans="2:81" ht="28.8" x14ac:dyDescent="0.3">
      <c r="B10" s="18" t="s">
        <v>211</v>
      </c>
      <c r="C10" s="17">
        <v>0.406478049463945</v>
      </c>
      <c r="D10" s="17">
        <v>0.411639423355184</v>
      </c>
      <c r="E10" s="17">
        <v>0.40335237343131503</v>
      </c>
      <c r="F10" s="17"/>
      <c r="G10" s="17">
        <v>0.326007034788728</v>
      </c>
      <c r="H10" s="17">
        <v>0.41777957346577099</v>
      </c>
      <c r="I10" s="17">
        <v>0.39774708022565702</v>
      </c>
      <c r="J10" s="17">
        <v>0.33322256453009802</v>
      </c>
      <c r="K10" s="17">
        <v>0.42348472380025698</v>
      </c>
      <c r="L10" s="17">
        <v>0.48765074014459497</v>
      </c>
      <c r="M10" s="17"/>
      <c r="N10" s="17">
        <v>0.37099065777071299</v>
      </c>
      <c r="O10" s="17">
        <v>0.42196033727051702</v>
      </c>
      <c r="P10" s="17">
        <v>0.50022016131542801</v>
      </c>
      <c r="Q10" s="17">
        <v>0.35417262119541199</v>
      </c>
      <c r="R10" s="17"/>
      <c r="S10" s="17">
        <v>0.35564044890175101</v>
      </c>
      <c r="T10" s="17">
        <v>0.44037640571648101</v>
      </c>
      <c r="U10" s="17">
        <v>0.47261740202628999</v>
      </c>
      <c r="V10" s="17">
        <v>0.41456585584633299</v>
      </c>
      <c r="W10" s="17">
        <v>0.42225921035656699</v>
      </c>
      <c r="X10" s="17">
        <v>0.351159688639052</v>
      </c>
      <c r="Y10" s="17">
        <v>0.37016306170989499</v>
      </c>
      <c r="Z10" s="17">
        <v>0.42279749287708801</v>
      </c>
      <c r="AA10" s="17">
        <v>0.51681308703330897</v>
      </c>
      <c r="AB10" s="17">
        <v>0.354253997250631</v>
      </c>
      <c r="AC10" s="17">
        <v>0.33091687124369401</v>
      </c>
      <c r="AD10" s="17">
        <v>0.31912677983888699</v>
      </c>
      <c r="AE10" s="17"/>
      <c r="AF10" s="17">
        <v>0</v>
      </c>
      <c r="AG10" s="17">
        <v>0.32090785176087999</v>
      </c>
      <c r="AH10" s="17">
        <v>0.35585362417635402</v>
      </c>
      <c r="AI10" s="17">
        <v>0.45646946038119701</v>
      </c>
      <c r="AJ10" s="17">
        <v>0.43710399933041599</v>
      </c>
      <c r="AK10" s="17">
        <v>0.32734629952683703</v>
      </c>
      <c r="AL10" s="17">
        <v>0.40899730984455401</v>
      </c>
      <c r="AM10" s="17">
        <v>0.47407645603278198</v>
      </c>
      <c r="AN10" s="17">
        <v>0.51700968688933702</v>
      </c>
      <c r="AO10" s="17">
        <v>0.32991817547646501</v>
      </c>
      <c r="AP10" s="17">
        <v>0.49132911029918203</v>
      </c>
      <c r="AQ10" s="17">
        <v>0.44749691021711702</v>
      </c>
      <c r="AR10" s="17">
        <v>0.28789608998758198</v>
      </c>
      <c r="AS10" s="17">
        <v>0.27872370198420998</v>
      </c>
      <c r="AT10" s="17">
        <v>0.60929799608012802</v>
      </c>
      <c r="AU10" s="17">
        <v>0.453046732325256</v>
      </c>
      <c r="AV10" s="17"/>
      <c r="AW10" s="17">
        <v>0.44118868901927299</v>
      </c>
      <c r="AX10" s="17">
        <v>0.354566903105199</v>
      </c>
      <c r="AY10" s="17"/>
      <c r="AZ10" s="17">
        <v>0.41753707369729398</v>
      </c>
      <c r="BA10" s="17">
        <v>0.40392135087050002</v>
      </c>
      <c r="BB10" s="17"/>
      <c r="BC10" s="17">
        <v>0.41021786487714301</v>
      </c>
      <c r="BD10" s="17">
        <v>0.40560013774927001</v>
      </c>
      <c r="BE10" s="17"/>
      <c r="BF10" s="17">
        <v>0.285756078073235</v>
      </c>
      <c r="BG10" s="17">
        <v>0.41537617675823402</v>
      </c>
      <c r="BH10" s="17"/>
      <c r="BI10" s="17">
        <v>0.65477498624406205</v>
      </c>
      <c r="BJ10" s="17">
        <v>0.31147736667973203</v>
      </c>
      <c r="BK10" s="17">
        <v>0.45232196552806903</v>
      </c>
      <c r="BL10" s="17">
        <v>0.66624163802721004</v>
      </c>
      <c r="BM10" s="17">
        <v>0.43747085823076798</v>
      </c>
      <c r="BN10" s="17"/>
      <c r="BO10" s="17">
        <v>0.21448799219088199</v>
      </c>
      <c r="BP10" s="17">
        <v>0.70169714206067502</v>
      </c>
      <c r="BQ10" s="17">
        <v>0.53014629845818195</v>
      </c>
      <c r="BR10" s="17">
        <v>0.67500576849338401</v>
      </c>
      <c r="BS10" s="17">
        <v>0.35307651704991699</v>
      </c>
      <c r="BT10" s="17">
        <v>0.159560051700117</v>
      </c>
      <c r="BU10" s="17"/>
      <c r="BV10" s="17">
        <v>0.223106479129101</v>
      </c>
      <c r="BW10" s="17">
        <v>0.48622887521084501</v>
      </c>
      <c r="BX10" s="17"/>
      <c r="BY10" s="17">
        <v>0.51503038447687399</v>
      </c>
      <c r="BZ10" s="17"/>
      <c r="CA10" s="17">
        <v>0.31946401930301799</v>
      </c>
      <c r="CB10" s="17"/>
      <c r="CC10" s="17">
        <v>0.34690297409564302</v>
      </c>
    </row>
    <row r="11" spans="2:81" x14ac:dyDescent="0.3">
      <c r="B11" s="18" t="s">
        <v>212</v>
      </c>
      <c r="C11" s="17">
        <v>0.11370576047336001</v>
      </c>
      <c r="D11" s="17">
        <v>0.11514124359213999</v>
      </c>
      <c r="E11" s="17">
        <v>0.112839189386209</v>
      </c>
      <c r="F11" s="17"/>
      <c r="G11" s="17">
        <v>0.100267732642976</v>
      </c>
      <c r="H11" s="17">
        <v>0.14083397272669301</v>
      </c>
      <c r="I11" s="17">
        <v>0.144484106625518</v>
      </c>
      <c r="J11" s="17">
        <v>0.130181709893715</v>
      </c>
      <c r="K11" s="17">
        <v>0.14439385057003601</v>
      </c>
      <c r="L11" s="17">
        <v>5.1592704673441597E-2</v>
      </c>
      <c r="M11" s="17"/>
      <c r="N11" s="17">
        <v>0.108351178452213</v>
      </c>
      <c r="O11" s="17">
        <v>8.3235397728401106E-2</v>
      </c>
      <c r="P11" s="17">
        <v>5.8345498288649003E-2</v>
      </c>
      <c r="Q11" s="17">
        <v>0.187358915816319</v>
      </c>
      <c r="R11" s="17"/>
      <c r="S11" s="17">
        <v>9.7980732403456394E-2</v>
      </c>
      <c r="T11" s="17">
        <v>0.119534027750775</v>
      </c>
      <c r="U11" s="17">
        <v>0.11103089504835401</v>
      </c>
      <c r="V11" s="17">
        <v>0.17742137885323001</v>
      </c>
      <c r="W11" s="17">
        <v>0.12831141694715101</v>
      </c>
      <c r="X11" s="17">
        <v>6.0936433451658903E-2</v>
      </c>
      <c r="Y11" s="17">
        <v>0.10570279658316099</v>
      </c>
      <c r="Z11" s="17">
        <v>8.1173116432318101E-2</v>
      </c>
      <c r="AA11" s="17">
        <v>5.93272178451167E-2</v>
      </c>
      <c r="AB11" s="17">
        <v>5.46445742209032E-2</v>
      </c>
      <c r="AC11" s="17">
        <v>0.239375670495452</v>
      </c>
      <c r="AD11" s="17">
        <v>0.26868062819885502</v>
      </c>
      <c r="AE11" s="17"/>
      <c r="AF11" s="17">
        <v>0</v>
      </c>
      <c r="AG11" s="17">
        <v>0.139935344109238</v>
      </c>
      <c r="AH11" s="17">
        <v>0.231181206627457</v>
      </c>
      <c r="AI11" s="17">
        <v>3.2797801795459498E-2</v>
      </c>
      <c r="AJ11" s="17">
        <v>6.2549888836903295E-2</v>
      </c>
      <c r="AK11" s="17">
        <v>0.170198606924407</v>
      </c>
      <c r="AL11" s="17">
        <v>8.5878648655020998E-2</v>
      </c>
      <c r="AM11" s="17">
        <v>2.89508991587515E-2</v>
      </c>
      <c r="AN11" s="17">
        <v>0.13727196706101899</v>
      </c>
      <c r="AO11" s="17">
        <v>8.0764545137568006E-2</v>
      </c>
      <c r="AP11" s="17">
        <v>8.3047056339368805E-2</v>
      </c>
      <c r="AQ11" s="17">
        <v>0.16732866655273501</v>
      </c>
      <c r="AR11" s="17">
        <v>0.22322723303883801</v>
      </c>
      <c r="AS11" s="17">
        <v>0.207100431542351</v>
      </c>
      <c r="AT11" s="17">
        <v>0</v>
      </c>
      <c r="AU11" s="17">
        <v>0</v>
      </c>
      <c r="AV11" s="17"/>
      <c r="AW11" s="17">
        <v>9.8675222295424095E-2</v>
      </c>
      <c r="AX11" s="17">
        <v>0.13618453001495401</v>
      </c>
      <c r="AY11" s="17"/>
      <c r="AZ11" s="17">
        <v>6.4227158787593303E-2</v>
      </c>
      <c r="BA11" s="17">
        <v>0.12514455187723</v>
      </c>
      <c r="BB11" s="17"/>
      <c r="BC11" s="17">
        <v>0.103029009734422</v>
      </c>
      <c r="BD11" s="17">
        <v>0.119685979854993</v>
      </c>
      <c r="BE11" s="17"/>
      <c r="BF11" s="17">
        <v>7.5127623660118006E-2</v>
      </c>
      <c r="BG11" s="17">
        <v>0.11654926251516901</v>
      </c>
      <c r="BH11" s="17"/>
      <c r="BI11" s="17">
        <v>5.9674605588676599E-2</v>
      </c>
      <c r="BJ11" s="17">
        <v>4.3213102519166102E-2</v>
      </c>
      <c r="BK11" s="17">
        <v>0</v>
      </c>
      <c r="BL11" s="17">
        <v>8.1144046561511696E-2</v>
      </c>
      <c r="BM11" s="17">
        <v>4.4482415498751003E-2</v>
      </c>
      <c r="BN11" s="17"/>
      <c r="BO11" s="17">
        <v>1.7943438718327501E-2</v>
      </c>
      <c r="BP11" s="17">
        <v>6.5520755145695594E-2</v>
      </c>
      <c r="BQ11" s="17">
        <v>2.40077579951435E-2</v>
      </c>
      <c r="BR11" s="17">
        <v>6.7941588104837802E-2</v>
      </c>
      <c r="BS11" s="17">
        <v>8.42014795381862E-2</v>
      </c>
      <c r="BT11" s="17">
        <v>2.6567810959358701E-2</v>
      </c>
      <c r="BU11" s="17"/>
      <c r="BV11" s="17">
        <v>9.5650264309495494E-3</v>
      </c>
      <c r="BW11" s="17">
        <v>0.1097514413156</v>
      </c>
      <c r="BX11" s="17"/>
      <c r="BY11" s="17">
        <v>2.2444580652932099E-2</v>
      </c>
      <c r="BZ11" s="17"/>
      <c r="CA11" s="17">
        <v>1.40397502522093E-2</v>
      </c>
      <c r="CB11" s="17"/>
      <c r="CC11" s="17">
        <v>2.8817052850910602E-2</v>
      </c>
    </row>
    <row r="12" spans="2:81" x14ac:dyDescent="0.3">
      <c r="B12" s="18" t="s">
        <v>124</v>
      </c>
      <c r="C12" s="19">
        <v>0.181736347430211</v>
      </c>
      <c r="D12" s="19">
        <v>0.16381629119900601</v>
      </c>
      <c r="E12" s="19">
        <v>0.19506840777315201</v>
      </c>
      <c r="F12" s="19"/>
      <c r="G12" s="19">
        <v>0.173070926484542</v>
      </c>
      <c r="H12" s="19">
        <v>8.8954795912776899E-2</v>
      </c>
      <c r="I12" s="19">
        <v>0.13896800690128799</v>
      </c>
      <c r="J12" s="19">
        <v>0.23366064145294499</v>
      </c>
      <c r="K12" s="19">
        <v>0.22579391766406801</v>
      </c>
      <c r="L12" s="19">
        <v>0.21876290076372401</v>
      </c>
      <c r="M12" s="19"/>
      <c r="N12" s="19">
        <v>0.14801046313954799</v>
      </c>
      <c r="O12" s="19">
        <v>0.16751914439740301</v>
      </c>
      <c r="P12" s="19">
        <v>0.204125387692764</v>
      </c>
      <c r="Q12" s="19">
        <v>0.198648897391943</v>
      </c>
      <c r="R12" s="19"/>
      <c r="S12" s="19">
        <v>0.154054342068881</v>
      </c>
      <c r="T12" s="19">
        <v>0.189624167144684</v>
      </c>
      <c r="U12" s="19">
        <v>0.28617704570390601</v>
      </c>
      <c r="V12" s="19">
        <v>0.20707276354212201</v>
      </c>
      <c r="W12" s="19">
        <v>0.13137332054899101</v>
      </c>
      <c r="X12" s="19">
        <v>0.14149415268516999</v>
      </c>
      <c r="Y12" s="19">
        <v>0.13014363835659101</v>
      </c>
      <c r="Z12" s="19">
        <v>0.124900359247629</v>
      </c>
      <c r="AA12" s="19">
        <v>0.140931961914712</v>
      </c>
      <c r="AB12" s="19">
        <v>0.191912609510554</v>
      </c>
      <c r="AC12" s="19">
        <v>0.25317394362387402</v>
      </c>
      <c r="AD12" s="19">
        <v>0.28711989666204402</v>
      </c>
      <c r="AE12" s="19"/>
      <c r="AF12" s="19">
        <v>0</v>
      </c>
      <c r="AG12" s="19">
        <v>0.32075414135740499</v>
      </c>
      <c r="AH12" s="19">
        <v>0.201917209723041</v>
      </c>
      <c r="AI12" s="19">
        <v>0.118151712555823</v>
      </c>
      <c r="AJ12" s="19">
        <v>0.178449537300364</v>
      </c>
      <c r="AK12" s="19">
        <v>0.17245489263624</v>
      </c>
      <c r="AL12" s="19">
        <v>0.13895553663103699</v>
      </c>
      <c r="AM12" s="19">
        <v>0.16169817194793301</v>
      </c>
      <c r="AN12" s="19">
        <v>0.17142691926256801</v>
      </c>
      <c r="AO12" s="19">
        <v>0.260007894901016</v>
      </c>
      <c r="AP12" s="19">
        <v>0.18895718873369499</v>
      </c>
      <c r="AQ12" s="19">
        <v>0.194283400189316</v>
      </c>
      <c r="AR12" s="19">
        <v>0.18357051797559601</v>
      </c>
      <c r="AS12" s="19">
        <v>0.203394812357646</v>
      </c>
      <c r="AT12" s="19">
        <v>0</v>
      </c>
      <c r="AU12" s="19">
        <v>7.7398555066344202E-2</v>
      </c>
      <c r="AV12" s="19"/>
      <c r="AW12" s="19">
        <v>0.173005456235443</v>
      </c>
      <c r="AX12" s="19">
        <v>0.194793743561778</v>
      </c>
      <c r="AY12" s="19"/>
      <c r="AZ12" s="19">
        <v>0.16424180201639499</v>
      </c>
      <c r="BA12" s="19">
        <v>0.18578085250667001</v>
      </c>
      <c r="BB12" s="19"/>
      <c r="BC12" s="19">
        <v>0.184295424565876</v>
      </c>
      <c r="BD12" s="19">
        <v>0.18453739146349599</v>
      </c>
      <c r="BE12" s="19"/>
      <c r="BF12" s="19">
        <v>0.231820043776575</v>
      </c>
      <c r="BG12" s="19">
        <v>0.178044798159399</v>
      </c>
      <c r="BH12" s="19"/>
      <c r="BI12" s="19">
        <v>0.19171507483699399</v>
      </c>
      <c r="BJ12" s="19">
        <v>9.2325620925851601E-2</v>
      </c>
      <c r="BK12" s="19">
        <v>0.352671228241074</v>
      </c>
      <c r="BL12" s="19">
        <v>0.13196991004883701</v>
      </c>
      <c r="BM12" s="19">
        <v>0.27446150088566901</v>
      </c>
      <c r="BN12" s="19"/>
      <c r="BO12" s="19">
        <v>8.4480205760741098E-2</v>
      </c>
      <c r="BP12" s="19">
        <v>0.16011669510849399</v>
      </c>
      <c r="BQ12" s="19">
        <v>0.200191325420148</v>
      </c>
      <c r="BR12" s="19">
        <v>8.9941713821938399E-2</v>
      </c>
      <c r="BS12" s="19">
        <v>0.228345453894711</v>
      </c>
      <c r="BT12" s="19">
        <v>0.60166008078614597</v>
      </c>
      <c r="BU12" s="19"/>
      <c r="BV12" s="19">
        <v>8.6065070054001006E-2</v>
      </c>
      <c r="BW12" s="19">
        <v>0.104705724141007</v>
      </c>
      <c r="BX12" s="19"/>
      <c r="BY12" s="19">
        <v>7.0556320782668505E-2</v>
      </c>
      <c r="BZ12" s="19"/>
      <c r="CA12" s="19">
        <v>9.9832224408405806E-2</v>
      </c>
      <c r="CB12" s="19"/>
      <c r="CC12" s="19">
        <v>5.60360265798278E-2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392</v>
      </c>
      <c r="D7" s="10">
        <v>199</v>
      </c>
      <c r="E7" s="10">
        <v>193</v>
      </c>
      <c r="F7" s="10"/>
      <c r="G7" s="10">
        <v>65</v>
      </c>
      <c r="H7" s="10">
        <v>56</v>
      </c>
      <c r="I7" s="10">
        <v>64</v>
      </c>
      <c r="J7" s="10">
        <v>58</v>
      </c>
      <c r="K7" s="10">
        <v>61</v>
      </c>
      <c r="L7" s="10">
        <v>88</v>
      </c>
      <c r="M7" s="10"/>
      <c r="N7" s="10">
        <v>98</v>
      </c>
      <c r="O7" s="10">
        <v>102</v>
      </c>
      <c r="P7" s="10">
        <v>83</v>
      </c>
      <c r="Q7" s="10">
        <v>109</v>
      </c>
      <c r="R7" s="10"/>
      <c r="S7" s="10">
        <v>60</v>
      </c>
      <c r="T7" s="10">
        <v>43</v>
      </c>
      <c r="U7" s="10">
        <v>33</v>
      </c>
      <c r="V7" s="10">
        <v>38</v>
      </c>
      <c r="W7" s="10">
        <v>36</v>
      </c>
      <c r="X7" s="10">
        <v>29</v>
      </c>
      <c r="Y7" s="10">
        <v>34</v>
      </c>
      <c r="Z7" s="10">
        <v>17</v>
      </c>
      <c r="AA7" s="10">
        <v>37</v>
      </c>
      <c r="AB7" s="10">
        <v>38</v>
      </c>
      <c r="AC7" s="10">
        <v>19</v>
      </c>
      <c r="AD7" s="10">
        <v>8</v>
      </c>
      <c r="AE7" s="10"/>
      <c r="AF7" s="10">
        <v>1</v>
      </c>
      <c r="AG7" s="10">
        <v>21</v>
      </c>
      <c r="AH7" s="10">
        <v>34</v>
      </c>
      <c r="AI7" s="10">
        <v>20</v>
      </c>
      <c r="AJ7" s="10">
        <v>34</v>
      </c>
      <c r="AK7" s="10">
        <v>44</v>
      </c>
      <c r="AL7" s="10">
        <v>40</v>
      </c>
      <c r="AM7" s="10">
        <v>28</v>
      </c>
      <c r="AN7" s="10">
        <v>29</v>
      </c>
      <c r="AO7" s="10">
        <v>9</v>
      </c>
      <c r="AP7" s="10">
        <v>30</v>
      </c>
      <c r="AQ7" s="10">
        <v>22</v>
      </c>
      <c r="AR7" s="10">
        <v>16</v>
      </c>
      <c r="AS7" s="10">
        <v>10</v>
      </c>
      <c r="AT7" s="10">
        <v>12</v>
      </c>
      <c r="AU7" s="10">
        <v>18</v>
      </c>
      <c r="AV7" s="10"/>
      <c r="AW7" s="10">
        <v>226</v>
      </c>
      <c r="AX7" s="10">
        <v>163</v>
      </c>
      <c r="AY7" s="10"/>
      <c r="AZ7" s="10">
        <v>73</v>
      </c>
      <c r="BA7" s="10">
        <v>319</v>
      </c>
      <c r="BB7" s="10"/>
      <c r="BC7" s="10">
        <v>154</v>
      </c>
      <c r="BD7" s="10">
        <v>231</v>
      </c>
      <c r="BE7" s="10"/>
      <c r="BF7" s="10">
        <v>31</v>
      </c>
      <c r="BG7" s="10">
        <v>361</v>
      </c>
      <c r="BH7" s="10"/>
      <c r="BI7" s="10">
        <v>68</v>
      </c>
      <c r="BJ7" s="10">
        <v>127</v>
      </c>
      <c r="BK7" s="10">
        <v>32</v>
      </c>
      <c r="BL7" s="10">
        <v>45</v>
      </c>
      <c r="BM7" s="10">
        <v>31</v>
      </c>
      <c r="BN7" s="10"/>
      <c r="BO7" s="10">
        <v>91</v>
      </c>
      <c r="BP7" s="10">
        <v>82</v>
      </c>
      <c r="BQ7" s="10">
        <v>33</v>
      </c>
      <c r="BR7" s="10">
        <v>72</v>
      </c>
      <c r="BS7" s="10">
        <v>35</v>
      </c>
      <c r="BT7" s="10">
        <v>40</v>
      </c>
      <c r="BU7" s="10"/>
      <c r="BV7" s="10">
        <v>84</v>
      </c>
      <c r="BW7" s="10">
        <v>43</v>
      </c>
      <c r="BX7" s="10"/>
      <c r="BY7" s="10">
        <v>42</v>
      </c>
      <c r="BZ7" s="10"/>
      <c r="CA7" s="10">
        <v>57</v>
      </c>
      <c r="CB7" s="10"/>
      <c r="CC7" s="10">
        <v>64</v>
      </c>
    </row>
    <row r="8" spans="2:81" ht="30" customHeight="1" x14ac:dyDescent="0.3">
      <c r="B8" s="11" t="s">
        <v>20</v>
      </c>
      <c r="C8" s="11">
        <v>397</v>
      </c>
      <c r="D8" s="11">
        <v>201</v>
      </c>
      <c r="E8" s="11">
        <v>196</v>
      </c>
      <c r="F8" s="11"/>
      <c r="G8" s="11">
        <v>64</v>
      </c>
      <c r="H8" s="11">
        <v>56</v>
      </c>
      <c r="I8" s="11">
        <v>74</v>
      </c>
      <c r="J8" s="11">
        <v>57</v>
      </c>
      <c r="K8" s="11">
        <v>57</v>
      </c>
      <c r="L8" s="11">
        <v>90</v>
      </c>
      <c r="M8" s="11"/>
      <c r="N8" s="11">
        <v>92</v>
      </c>
      <c r="O8" s="11">
        <v>99</v>
      </c>
      <c r="P8" s="11">
        <v>94</v>
      </c>
      <c r="Q8" s="11">
        <v>112</v>
      </c>
      <c r="R8" s="11"/>
      <c r="S8" s="11">
        <v>63</v>
      </c>
      <c r="T8" s="11">
        <v>45</v>
      </c>
      <c r="U8" s="11">
        <v>33</v>
      </c>
      <c r="V8" s="11">
        <v>38</v>
      </c>
      <c r="W8" s="11">
        <v>36</v>
      </c>
      <c r="X8" s="11">
        <v>28</v>
      </c>
      <c r="Y8" s="11">
        <v>33</v>
      </c>
      <c r="Z8" s="11">
        <v>16</v>
      </c>
      <c r="AA8" s="11">
        <v>38</v>
      </c>
      <c r="AB8" s="11">
        <v>41</v>
      </c>
      <c r="AC8" s="11">
        <v>17</v>
      </c>
      <c r="AD8" s="11">
        <v>9</v>
      </c>
      <c r="AE8" s="11"/>
      <c r="AF8" s="11">
        <v>1</v>
      </c>
      <c r="AG8" s="11">
        <v>21</v>
      </c>
      <c r="AH8" s="11">
        <v>35</v>
      </c>
      <c r="AI8" s="11">
        <v>20</v>
      </c>
      <c r="AJ8" s="11">
        <v>35</v>
      </c>
      <c r="AK8" s="11">
        <v>47</v>
      </c>
      <c r="AL8" s="11">
        <v>39</v>
      </c>
      <c r="AM8" s="11">
        <v>28</v>
      </c>
      <c r="AN8" s="11">
        <v>28</v>
      </c>
      <c r="AO8" s="11">
        <v>9</v>
      </c>
      <c r="AP8" s="11">
        <v>30</v>
      </c>
      <c r="AQ8" s="11">
        <v>23</v>
      </c>
      <c r="AR8" s="11">
        <v>16</v>
      </c>
      <c r="AS8" s="11">
        <v>10</v>
      </c>
      <c r="AT8" s="11">
        <v>13</v>
      </c>
      <c r="AU8" s="11">
        <v>18</v>
      </c>
      <c r="AV8" s="11"/>
      <c r="AW8" s="11">
        <v>229</v>
      </c>
      <c r="AX8" s="11">
        <v>165</v>
      </c>
      <c r="AY8" s="11"/>
      <c r="AZ8" s="11">
        <v>76</v>
      </c>
      <c r="BA8" s="11">
        <v>321</v>
      </c>
      <c r="BB8" s="11"/>
      <c r="BC8" s="11">
        <v>158</v>
      </c>
      <c r="BD8" s="11">
        <v>232</v>
      </c>
      <c r="BE8" s="11"/>
      <c r="BF8" s="11">
        <v>32</v>
      </c>
      <c r="BG8" s="11">
        <v>364</v>
      </c>
      <c r="BH8" s="11"/>
      <c r="BI8" s="11">
        <v>70</v>
      </c>
      <c r="BJ8" s="11">
        <v>128</v>
      </c>
      <c r="BK8" s="11">
        <v>31</v>
      </c>
      <c r="BL8" s="11">
        <v>44</v>
      </c>
      <c r="BM8" s="11">
        <v>31</v>
      </c>
      <c r="BN8" s="11"/>
      <c r="BO8" s="11">
        <v>91</v>
      </c>
      <c r="BP8" s="11">
        <v>84</v>
      </c>
      <c r="BQ8" s="11">
        <v>33</v>
      </c>
      <c r="BR8" s="11">
        <v>72</v>
      </c>
      <c r="BS8" s="11">
        <v>35</v>
      </c>
      <c r="BT8" s="11">
        <v>41</v>
      </c>
      <c r="BU8" s="11"/>
      <c r="BV8" s="11">
        <v>84</v>
      </c>
      <c r="BW8" s="11">
        <v>45</v>
      </c>
      <c r="BX8" s="11"/>
      <c r="BY8" s="11">
        <v>43</v>
      </c>
      <c r="BZ8" s="11"/>
      <c r="CA8" s="11">
        <v>58</v>
      </c>
      <c r="CB8" s="11"/>
      <c r="CC8" s="11">
        <v>65</v>
      </c>
    </row>
    <row r="9" spans="2:81" ht="28.8" x14ac:dyDescent="0.3">
      <c r="B9" s="18" t="s">
        <v>210</v>
      </c>
      <c r="C9" s="17">
        <v>0.20583181194651401</v>
      </c>
      <c r="D9" s="17">
        <v>0.22935405291137301</v>
      </c>
      <c r="E9" s="17">
        <v>0.18164442412146201</v>
      </c>
      <c r="F9" s="17"/>
      <c r="G9" s="17">
        <v>0.27009014200310599</v>
      </c>
      <c r="H9" s="17">
        <v>0.27187514262832702</v>
      </c>
      <c r="I9" s="17">
        <v>0.12454163673431801</v>
      </c>
      <c r="J9" s="17">
        <v>0.18257850502612999</v>
      </c>
      <c r="K9" s="17">
        <v>0.155431459471053</v>
      </c>
      <c r="L9" s="17">
        <v>0.23182802235653899</v>
      </c>
      <c r="M9" s="17"/>
      <c r="N9" s="17">
        <v>0.27362026328736599</v>
      </c>
      <c r="O9" s="17">
        <v>0.17684894254213299</v>
      </c>
      <c r="P9" s="17">
        <v>0.21951079828117301</v>
      </c>
      <c r="Q9" s="17">
        <v>0.16455836020766901</v>
      </c>
      <c r="R9" s="17"/>
      <c r="S9" s="17">
        <v>0.22338161855543801</v>
      </c>
      <c r="T9" s="17">
        <v>0.17956852152805</v>
      </c>
      <c r="U9" s="17">
        <v>0.1491396251116</v>
      </c>
      <c r="V9" s="17">
        <v>0.21041002922520199</v>
      </c>
      <c r="W9" s="17">
        <v>0.184087795096089</v>
      </c>
      <c r="X9" s="17">
        <v>0.30662415321619302</v>
      </c>
      <c r="Y9" s="17">
        <v>0.13853756964233299</v>
      </c>
      <c r="Z9" s="17">
        <v>0.223595286338963</v>
      </c>
      <c r="AA9" s="17">
        <v>0.17922888301898199</v>
      </c>
      <c r="AB9" s="17">
        <v>0.33878243319191198</v>
      </c>
      <c r="AC9" s="17">
        <v>0.15567082651408401</v>
      </c>
      <c r="AD9" s="17">
        <v>0</v>
      </c>
      <c r="AE9" s="17"/>
      <c r="AF9" s="17">
        <v>0</v>
      </c>
      <c r="AG9" s="17">
        <v>0</v>
      </c>
      <c r="AH9" s="17">
        <v>0.23439995459669699</v>
      </c>
      <c r="AI9" s="17">
        <v>0.33881630989191702</v>
      </c>
      <c r="AJ9" s="17">
        <v>0.19324349235014299</v>
      </c>
      <c r="AK9" s="17">
        <v>9.2999655306177306E-2</v>
      </c>
      <c r="AL9" s="17">
        <v>0.247753873626372</v>
      </c>
      <c r="AM9" s="17">
        <v>0.18929958378001699</v>
      </c>
      <c r="AN9" s="17">
        <v>0.18263585861881601</v>
      </c>
      <c r="AO9" s="17">
        <v>0.43680263179005602</v>
      </c>
      <c r="AP9" s="17">
        <v>0.248961285605583</v>
      </c>
      <c r="AQ9" s="17">
        <v>0.21339847286199901</v>
      </c>
      <c r="AR9" s="17">
        <v>0.18727611611443401</v>
      </c>
      <c r="AS9" s="17">
        <v>0.27123791514447898</v>
      </c>
      <c r="AT9" s="17">
        <v>0.31424704952945198</v>
      </c>
      <c r="AU9" s="17">
        <v>0.415016932780642</v>
      </c>
      <c r="AV9" s="17"/>
      <c r="AW9" s="17">
        <v>0.22196307664217699</v>
      </c>
      <c r="AX9" s="17">
        <v>0.18701648491648801</v>
      </c>
      <c r="AY9" s="17"/>
      <c r="AZ9" s="17">
        <v>0.12614480819908899</v>
      </c>
      <c r="BA9" s="17">
        <v>0.22469572817407699</v>
      </c>
      <c r="BB9" s="17"/>
      <c r="BC9" s="17">
        <v>0.17656405246460599</v>
      </c>
      <c r="BD9" s="17">
        <v>0.23196550393760201</v>
      </c>
      <c r="BE9" s="17"/>
      <c r="BF9" s="17">
        <v>0.101465451611211</v>
      </c>
      <c r="BG9" s="17">
        <v>0.21505404120361599</v>
      </c>
      <c r="BH9" s="17"/>
      <c r="BI9" s="17">
        <v>0.21129144738995101</v>
      </c>
      <c r="BJ9" s="17">
        <v>0.34929127668263898</v>
      </c>
      <c r="BK9" s="17">
        <v>0.12827719933829199</v>
      </c>
      <c r="BL9" s="17">
        <v>4.23469851604098E-2</v>
      </c>
      <c r="BM9" s="17">
        <v>0.184747121513645</v>
      </c>
      <c r="BN9" s="17"/>
      <c r="BO9" s="17">
        <v>0.43377658515701201</v>
      </c>
      <c r="BP9" s="17">
        <v>0.23388489211941599</v>
      </c>
      <c r="BQ9" s="17">
        <v>0.217558381978704</v>
      </c>
      <c r="BR9" s="17">
        <v>6.5696906399260194E-2</v>
      </c>
      <c r="BS9" s="17">
        <v>0.182580587719161</v>
      </c>
      <c r="BT9" s="17">
        <v>3.0443501073378999E-2</v>
      </c>
      <c r="BU9" s="17"/>
      <c r="BV9" s="17">
        <v>0.47200798227269503</v>
      </c>
      <c r="BW9" s="17">
        <v>0.119390614825238</v>
      </c>
      <c r="BX9" s="17"/>
      <c r="BY9" s="17">
        <v>0.16349618319477599</v>
      </c>
      <c r="BZ9" s="17"/>
      <c r="CA9" s="17">
        <v>0.38033159786784099</v>
      </c>
      <c r="CB9" s="17"/>
      <c r="CC9" s="17">
        <v>0.32557908040487499</v>
      </c>
    </row>
    <row r="10" spans="2:81" ht="28.8" x14ac:dyDescent="0.3">
      <c r="B10" s="18" t="s">
        <v>211</v>
      </c>
      <c r="C10" s="17">
        <v>0.54986051186233997</v>
      </c>
      <c r="D10" s="17">
        <v>0.52492463739147499</v>
      </c>
      <c r="E10" s="17">
        <v>0.57550150701601999</v>
      </c>
      <c r="F10" s="17"/>
      <c r="G10" s="17">
        <v>0.40188041140302</v>
      </c>
      <c r="H10" s="17">
        <v>0.47277487755266301</v>
      </c>
      <c r="I10" s="17">
        <v>0.55347941060504102</v>
      </c>
      <c r="J10" s="17">
        <v>0.54882392724264295</v>
      </c>
      <c r="K10" s="17">
        <v>0.68844380654423099</v>
      </c>
      <c r="L10" s="17">
        <v>0.61383076000498704</v>
      </c>
      <c r="M10" s="17"/>
      <c r="N10" s="17">
        <v>0.51764861621294</v>
      </c>
      <c r="O10" s="17">
        <v>0.49257614335955302</v>
      </c>
      <c r="P10" s="17">
        <v>0.60390918351968303</v>
      </c>
      <c r="Q10" s="17">
        <v>0.58147912293743598</v>
      </c>
      <c r="R10" s="17"/>
      <c r="S10" s="17">
        <v>0.46193786488826299</v>
      </c>
      <c r="T10" s="17">
        <v>0.62286154326628995</v>
      </c>
      <c r="U10" s="17">
        <v>0.64306246393026201</v>
      </c>
      <c r="V10" s="17">
        <v>0.55441139427976405</v>
      </c>
      <c r="W10" s="17">
        <v>0.53086920078924704</v>
      </c>
      <c r="X10" s="17">
        <v>0.55229208023608201</v>
      </c>
      <c r="Y10" s="17">
        <v>0.628131599572058</v>
      </c>
      <c r="Z10" s="17">
        <v>0.35186029983604999</v>
      </c>
      <c r="AA10" s="17">
        <v>0.63624248517707704</v>
      </c>
      <c r="AB10" s="17">
        <v>0.48042525313563</v>
      </c>
      <c r="AC10" s="17">
        <v>0.570993717707034</v>
      </c>
      <c r="AD10" s="17">
        <v>0.48354768673922</v>
      </c>
      <c r="AE10" s="17"/>
      <c r="AF10" s="17">
        <v>1</v>
      </c>
      <c r="AG10" s="17">
        <v>0.62887118359272798</v>
      </c>
      <c r="AH10" s="17">
        <v>0.52384373990381605</v>
      </c>
      <c r="AI10" s="17">
        <v>0.50780823457511703</v>
      </c>
      <c r="AJ10" s="17">
        <v>0.56632339299179402</v>
      </c>
      <c r="AK10" s="17">
        <v>0.626019430811801</v>
      </c>
      <c r="AL10" s="17">
        <v>0.65443857713155595</v>
      </c>
      <c r="AM10" s="17">
        <v>0.60265461412854204</v>
      </c>
      <c r="AN10" s="17">
        <v>0.518393353010142</v>
      </c>
      <c r="AO10" s="17">
        <v>0.24408079880893299</v>
      </c>
      <c r="AP10" s="17">
        <v>0.51730748209328903</v>
      </c>
      <c r="AQ10" s="17">
        <v>0.46099325189634499</v>
      </c>
      <c r="AR10" s="17">
        <v>0.62597430988789005</v>
      </c>
      <c r="AS10" s="17">
        <v>0.424926524928881</v>
      </c>
      <c r="AT10" s="17">
        <v>0.52545422560354305</v>
      </c>
      <c r="AU10" s="17">
        <v>0.483603540471089</v>
      </c>
      <c r="AV10" s="17"/>
      <c r="AW10" s="17">
        <v>0.58848503574908495</v>
      </c>
      <c r="AX10" s="17">
        <v>0.48874874720950101</v>
      </c>
      <c r="AY10" s="17"/>
      <c r="AZ10" s="17">
        <v>0.65037923138540199</v>
      </c>
      <c r="BA10" s="17">
        <v>0.52606520503420295</v>
      </c>
      <c r="BB10" s="17"/>
      <c r="BC10" s="17">
        <v>0.57197719165883698</v>
      </c>
      <c r="BD10" s="17">
        <v>0.53891503263918705</v>
      </c>
      <c r="BE10" s="17"/>
      <c r="BF10" s="17">
        <v>0.65028305504237705</v>
      </c>
      <c r="BG10" s="17">
        <v>0.54098677407161799</v>
      </c>
      <c r="BH10" s="17"/>
      <c r="BI10" s="17">
        <v>0.66973935205216695</v>
      </c>
      <c r="BJ10" s="17">
        <v>0.43465092845827602</v>
      </c>
      <c r="BK10" s="17">
        <v>0.67127213932336105</v>
      </c>
      <c r="BL10" s="17">
        <v>0.80478362151696003</v>
      </c>
      <c r="BM10" s="17">
        <v>0.69249228311205602</v>
      </c>
      <c r="BN10" s="17"/>
      <c r="BO10" s="17">
        <v>0.359598475269997</v>
      </c>
      <c r="BP10" s="17">
        <v>0.623726705686239</v>
      </c>
      <c r="BQ10" s="17">
        <v>0.58886089502033401</v>
      </c>
      <c r="BR10" s="17">
        <v>0.79458468462468901</v>
      </c>
      <c r="BS10" s="17">
        <v>0.66909949318984496</v>
      </c>
      <c r="BT10" s="17">
        <v>0.420486987475087</v>
      </c>
      <c r="BU10" s="17"/>
      <c r="BV10" s="17">
        <v>0.33894632789780799</v>
      </c>
      <c r="BW10" s="17">
        <v>0.61394641154556295</v>
      </c>
      <c r="BX10" s="17"/>
      <c r="BY10" s="17">
        <v>0.68140975667511805</v>
      </c>
      <c r="BZ10" s="17"/>
      <c r="CA10" s="17">
        <v>0.47017947994666198</v>
      </c>
      <c r="CB10" s="17"/>
      <c r="CC10" s="17">
        <v>0.46641713505613203</v>
      </c>
    </row>
    <row r="11" spans="2:81" x14ac:dyDescent="0.3">
      <c r="B11" s="18" t="s">
        <v>212</v>
      </c>
      <c r="C11" s="17">
        <v>8.6466452901822893E-2</v>
      </c>
      <c r="D11" s="17">
        <v>7.9462803216192604E-2</v>
      </c>
      <c r="E11" s="17">
        <v>9.3668147306289598E-2</v>
      </c>
      <c r="F11" s="17"/>
      <c r="G11" s="17">
        <v>0.129726011025185</v>
      </c>
      <c r="H11" s="17">
        <v>0.11185855994036201</v>
      </c>
      <c r="I11" s="17">
        <v>0.138990741178945</v>
      </c>
      <c r="J11" s="17">
        <v>3.0870097180064001E-2</v>
      </c>
      <c r="K11" s="17">
        <v>2.9697146278352099E-2</v>
      </c>
      <c r="L11" s="17">
        <v>6.7527423964228395E-2</v>
      </c>
      <c r="M11" s="17"/>
      <c r="N11" s="17">
        <v>6.2281381819320698E-2</v>
      </c>
      <c r="O11" s="17">
        <v>0.123175491367071</v>
      </c>
      <c r="P11" s="17">
        <v>7.05120751373879E-2</v>
      </c>
      <c r="Q11" s="17">
        <v>8.7185302015256594E-2</v>
      </c>
      <c r="R11" s="17"/>
      <c r="S11" s="17">
        <v>0.119283433063957</v>
      </c>
      <c r="T11" s="17">
        <v>7.0314464065284604E-2</v>
      </c>
      <c r="U11" s="17">
        <v>0</v>
      </c>
      <c r="V11" s="17">
        <v>3.1621345056298399E-2</v>
      </c>
      <c r="W11" s="17">
        <v>0.15072094998737801</v>
      </c>
      <c r="X11" s="17">
        <v>3.2659201221224003E-2</v>
      </c>
      <c r="Y11" s="17">
        <v>0.14398873021939601</v>
      </c>
      <c r="Z11" s="17">
        <v>0.18605662945983201</v>
      </c>
      <c r="AA11" s="17">
        <v>0.108924384794809</v>
      </c>
      <c r="AB11" s="17">
        <v>2.6632120937491399E-2</v>
      </c>
      <c r="AC11" s="17">
        <v>0.108001062848367</v>
      </c>
      <c r="AD11" s="17">
        <v>0.13613977857457801</v>
      </c>
      <c r="AE11" s="17"/>
      <c r="AF11" s="17">
        <v>0</v>
      </c>
      <c r="AG11" s="17">
        <v>0.228315526392737</v>
      </c>
      <c r="AH11" s="17">
        <v>6.2201678422960899E-2</v>
      </c>
      <c r="AI11" s="17">
        <v>5.9294565874211801E-2</v>
      </c>
      <c r="AJ11" s="17">
        <v>8.7991842605654805E-2</v>
      </c>
      <c r="AK11" s="17">
        <v>0.117640651378281</v>
      </c>
      <c r="AL11" s="17">
        <v>0</v>
      </c>
      <c r="AM11" s="17">
        <v>0.113693073799709</v>
      </c>
      <c r="AN11" s="17">
        <v>0.10802109402888301</v>
      </c>
      <c r="AO11" s="17">
        <v>9.3472741093568304E-2</v>
      </c>
      <c r="AP11" s="17">
        <v>0</v>
      </c>
      <c r="AQ11" s="17">
        <v>0.146768819807267</v>
      </c>
      <c r="AR11" s="17">
        <v>0</v>
      </c>
      <c r="AS11" s="17">
        <v>0.21251437888063099</v>
      </c>
      <c r="AT11" s="17">
        <v>0.160298724867006</v>
      </c>
      <c r="AU11" s="17">
        <v>5.91458081494763E-2</v>
      </c>
      <c r="AV11" s="17"/>
      <c r="AW11" s="17">
        <v>5.2734489260332001E-2</v>
      </c>
      <c r="AX11" s="17">
        <v>0.134614370554376</v>
      </c>
      <c r="AY11" s="17"/>
      <c r="AZ11" s="17">
        <v>5.6751315667707497E-2</v>
      </c>
      <c r="BA11" s="17">
        <v>9.3500772591537606E-2</v>
      </c>
      <c r="BB11" s="17"/>
      <c r="BC11" s="17">
        <v>8.60341016886286E-2</v>
      </c>
      <c r="BD11" s="17">
        <v>8.1639794090913001E-2</v>
      </c>
      <c r="BE11" s="17"/>
      <c r="BF11" s="17">
        <v>6.8920653133650006E-2</v>
      </c>
      <c r="BG11" s="17">
        <v>8.8016869984889001E-2</v>
      </c>
      <c r="BH11" s="17"/>
      <c r="BI11" s="17">
        <v>1.7002841230456402E-2</v>
      </c>
      <c r="BJ11" s="17">
        <v>6.1918221701168501E-2</v>
      </c>
      <c r="BK11" s="17">
        <v>0</v>
      </c>
      <c r="BL11" s="17">
        <v>6.5203878262854204E-2</v>
      </c>
      <c r="BM11" s="17">
        <v>3.9439005450181301E-2</v>
      </c>
      <c r="BN11" s="17"/>
      <c r="BO11" s="17">
        <v>5.4132627904208197E-2</v>
      </c>
      <c r="BP11" s="17">
        <v>3.5208981401670003E-2</v>
      </c>
      <c r="BQ11" s="17">
        <v>0</v>
      </c>
      <c r="BR11" s="17">
        <v>7.3230622120474903E-2</v>
      </c>
      <c r="BS11" s="17">
        <v>6.7780754975600904E-2</v>
      </c>
      <c r="BT11" s="17">
        <v>9.09128966257855E-2</v>
      </c>
      <c r="BU11" s="17"/>
      <c r="BV11" s="17">
        <v>3.5410208870649801E-2</v>
      </c>
      <c r="BW11" s="17">
        <v>0.11157902105980599</v>
      </c>
      <c r="BX11" s="17"/>
      <c r="BY11" s="17">
        <v>2.35717242762652E-2</v>
      </c>
      <c r="BZ11" s="17"/>
      <c r="CA11" s="17">
        <v>3.25449897127702E-2</v>
      </c>
      <c r="CB11" s="17"/>
      <c r="CC11" s="17">
        <v>4.1809851353486902E-2</v>
      </c>
    </row>
    <row r="12" spans="2:81" x14ac:dyDescent="0.3">
      <c r="B12" s="18" t="s">
        <v>124</v>
      </c>
      <c r="C12" s="19">
        <v>0.15784122328932301</v>
      </c>
      <c r="D12" s="19">
        <v>0.16625850648095999</v>
      </c>
      <c r="E12" s="19">
        <v>0.14918592155622901</v>
      </c>
      <c r="F12" s="19"/>
      <c r="G12" s="19">
        <v>0.19830343556868901</v>
      </c>
      <c r="H12" s="19">
        <v>0.143491419878647</v>
      </c>
      <c r="I12" s="19">
        <v>0.182988211481696</v>
      </c>
      <c r="J12" s="19">
        <v>0.237727470551163</v>
      </c>
      <c r="K12" s="19">
        <v>0.126427587706364</v>
      </c>
      <c r="L12" s="19">
        <v>8.6813793674245202E-2</v>
      </c>
      <c r="M12" s="19"/>
      <c r="N12" s="19">
        <v>0.146449738680373</v>
      </c>
      <c r="O12" s="19">
        <v>0.20739942273124301</v>
      </c>
      <c r="P12" s="19">
        <v>0.106067943061757</v>
      </c>
      <c r="Q12" s="19">
        <v>0.166777214839638</v>
      </c>
      <c r="R12" s="19"/>
      <c r="S12" s="19">
        <v>0.195397083492343</v>
      </c>
      <c r="T12" s="19">
        <v>0.127255471140375</v>
      </c>
      <c r="U12" s="19">
        <v>0.20779791095813899</v>
      </c>
      <c r="V12" s="19">
        <v>0.203557231438736</v>
      </c>
      <c r="W12" s="19">
        <v>0.13432205412728601</v>
      </c>
      <c r="X12" s="19">
        <v>0.10842456532650099</v>
      </c>
      <c r="Y12" s="19">
        <v>8.9342100566213695E-2</v>
      </c>
      <c r="Z12" s="19">
        <v>0.238487784365155</v>
      </c>
      <c r="AA12" s="19">
        <v>7.5604247009131306E-2</v>
      </c>
      <c r="AB12" s="19">
        <v>0.15416019273496701</v>
      </c>
      <c r="AC12" s="19">
        <v>0.165334392930515</v>
      </c>
      <c r="AD12" s="19">
        <v>0.38031253468620202</v>
      </c>
      <c r="AE12" s="19"/>
      <c r="AF12" s="19">
        <v>0</v>
      </c>
      <c r="AG12" s="19">
        <v>0.14281329001453499</v>
      </c>
      <c r="AH12" s="19">
        <v>0.179554627076526</v>
      </c>
      <c r="AI12" s="19">
        <v>9.40808896587539E-2</v>
      </c>
      <c r="AJ12" s="19">
        <v>0.15244127205240801</v>
      </c>
      <c r="AK12" s="19">
        <v>0.16334026250374101</v>
      </c>
      <c r="AL12" s="19">
        <v>9.7807549242072397E-2</v>
      </c>
      <c r="AM12" s="19">
        <v>9.4352728291732094E-2</v>
      </c>
      <c r="AN12" s="19">
        <v>0.190949694342158</v>
      </c>
      <c r="AO12" s="19">
        <v>0.22564382830744301</v>
      </c>
      <c r="AP12" s="19">
        <v>0.23373123230112799</v>
      </c>
      <c r="AQ12" s="19">
        <v>0.17883945543438901</v>
      </c>
      <c r="AR12" s="19">
        <v>0.186749573997676</v>
      </c>
      <c r="AS12" s="19">
        <v>9.1321181046008795E-2</v>
      </c>
      <c r="AT12" s="19">
        <v>0</v>
      </c>
      <c r="AU12" s="19">
        <v>4.2233718598793303E-2</v>
      </c>
      <c r="AV12" s="19"/>
      <c r="AW12" s="19">
        <v>0.13681739834840601</v>
      </c>
      <c r="AX12" s="19">
        <v>0.18962039731963501</v>
      </c>
      <c r="AY12" s="19"/>
      <c r="AZ12" s="19">
        <v>0.16672464474780199</v>
      </c>
      <c r="BA12" s="19">
        <v>0.15573829420018301</v>
      </c>
      <c r="BB12" s="19"/>
      <c r="BC12" s="19">
        <v>0.16542465418792801</v>
      </c>
      <c r="BD12" s="19">
        <v>0.147479669332299</v>
      </c>
      <c r="BE12" s="19"/>
      <c r="BF12" s="19">
        <v>0.17933084021276099</v>
      </c>
      <c r="BG12" s="19">
        <v>0.15594231473987699</v>
      </c>
      <c r="BH12" s="19"/>
      <c r="BI12" s="19">
        <v>0.101966359327426</v>
      </c>
      <c r="BJ12" s="19">
        <v>0.15413957315791699</v>
      </c>
      <c r="BK12" s="19">
        <v>0.20045066133834699</v>
      </c>
      <c r="BL12" s="19">
        <v>8.76655150597761E-2</v>
      </c>
      <c r="BM12" s="19">
        <v>8.33215899241177E-2</v>
      </c>
      <c r="BN12" s="19"/>
      <c r="BO12" s="19">
        <v>0.15249231166878299</v>
      </c>
      <c r="BP12" s="19">
        <v>0.10717942079267501</v>
      </c>
      <c r="BQ12" s="19">
        <v>0.19358072300096199</v>
      </c>
      <c r="BR12" s="19">
        <v>6.6487786855575895E-2</v>
      </c>
      <c r="BS12" s="19">
        <v>8.05391641153924E-2</v>
      </c>
      <c r="BT12" s="19">
        <v>0.45815661482574799</v>
      </c>
      <c r="BU12" s="19"/>
      <c r="BV12" s="19">
        <v>0.15363548095884599</v>
      </c>
      <c r="BW12" s="19">
        <v>0.155083952569394</v>
      </c>
      <c r="BX12" s="19"/>
      <c r="BY12" s="19">
        <v>0.13152233585383999</v>
      </c>
      <c r="BZ12" s="19"/>
      <c r="CA12" s="19">
        <v>0.116943932472727</v>
      </c>
      <c r="CB12" s="19"/>
      <c r="CC12" s="19">
        <v>0.16619393318550699</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412</v>
      </c>
      <c r="D7" s="10">
        <v>202</v>
      </c>
      <c r="E7" s="10">
        <v>210</v>
      </c>
      <c r="F7" s="10"/>
      <c r="G7" s="10">
        <v>52</v>
      </c>
      <c r="H7" s="10">
        <v>73</v>
      </c>
      <c r="I7" s="10">
        <v>60</v>
      </c>
      <c r="J7" s="10">
        <v>67</v>
      </c>
      <c r="K7" s="10">
        <v>74</v>
      </c>
      <c r="L7" s="10">
        <v>86</v>
      </c>
      <c r="M7" s="10"/>
      <c r="N7" s="10">
        <v>119</v>
      </c>
      <c r="O7" s="10">
        <v>106</v>
      </c>
      <c r="P7" s="10">
        <v>88</v>
      </c>
      <c r="Q7" s="10">
        <v>98</v>
      </c>
      <c r="R7" s="10"/>
      <c r="S7" s="10">
        <v>56</v>
      </c>
      <c r="T7" s="10">
        <v>58</v>
      </c>
      <c r="U7" s="10">
        <v>35</v>
      </c>
      <c r="V7" s="10">
        <v>23</v>
      </c>
      <c r="W7" s="10">
        <v>33</v>
      </c>
      <c r="X7" s="10">
        <v>40</v>
      </c>
      <c r="Y7" s="10">
        <v>31</v>
      </c>
      <c r="Z7" s="10">
        <v>17</v>
      </c>
      <c r="AA7" s="10">
        <v>52</v>
      </c>
      <c r="AB7" s="10">
        <v>29</v>
      </c>
      <c r="AC7" s="10">
        <v>24</v>
      </c>
      <c r="AD7" s="10">
        <v>14</v>
      </c>
      <c r="AE7" s="10"/>
      <c r="AF7" s="10">
        <v>3</v>
      </c>
      <c r="AG7" s="10">
        <v>21</v>
      </c>
      <c r="AH7" s="10">
        <v>27</v>
      </c>
      <c r="AI7" s="10">
        <v>28</v>
      </c>
      <c r="AJ7" s="10">
        <v>29</v>
      </c>
      <c r="AK7" s="10">
        <v>36</v>
      </c>
      <c r="AL7" s="10">
        <v>41</v>
      </c>
      <c r="AM7" s="10">
        <v>32</v>
      </c>
      <c r="AN7" s="10">
        <v>33</v>
      </c>
      <c r="AO7" s="10">
        <v>22</v>
      </c>
      <c r="AP7" s="10">
        <v>34</v>
      </c>
      <c r="AQ7" s="10">
        <v>24</v>
      </c>
      <c r="AR7" s="10">
        <v>24</v>
      </c>
      <c r="AS7" s="10">
        <v>11</v>
      </c>
      <c r="AT7" s="10">
        <v>15</v>
      </c>
      <c r="AU7" s="10">
        <v>19</v>
      </c>
      <c r="AV7" s="10"/>
      <c r="AW7" s="10">
        <v>245</v>
      </c>
      <c r="AX7" s="10">
        <v>167</v>
      </c>
      <c r="AY7" s="10"/>
      <c r="AZ7" s="10">
        <v>72</v>
      </c>
      <c r="BA7" s="10">
        <v>340</v>
      </c>
      <c r="BB7" s="10"/>
      <c r="BC7" s="10">
        <v>163</v>
      </c>
      <c r="BD7" s="10">
        <v>244</v>
      </c>
      <c r="BE7" s="10"/>
      <c r="BF7" s="10">
        <v>29</v>
      </c>
      <c r="BG7" s="10">
        <v>383</v>
      </c>
      <c r="BH7" s="10"/>
      <c r="BI7" s="10">
        <v>75</v>
      </c>
      <c r="BJ7" s="10">
        <v>140</v>
      </c>
      <c r="BK7" s="10">
        <v>41</v>
      </c>
      <c r="BL7" s="10">
        <v>46</v>
      </c>
      <c r="BM7" s="10">
        <v>23</v>
      </c>
      <c r="BN7" s="10"/>
      <c r="BO7" s="10">
        <v>102</v>
      </c>
      <c r="BP7" s="10">
        <v>72</v>
      </c>
      <c r="BQ7" s="10">
        <v>45</v>
      </c>
      <c r="BR7" s="10">
        <v>75</v>
      </c>
      <c r="BS7" s="10">
        <v>34</v>
      </c>
      <c r="BT7" s="10">
        <v>47</v>
      </c>
      <c r="BU7" s="10"/>
      <c r="BV7" s="10">
        <v>88</v>
      </c>
      <c r="BW7" s="10">
        <v>52</v>
      </c>
      <c r="BX7" s="10"/>
      <c r="BY7" s="10">
        <v>44</v>
      </c>
      <c r="BZ7" s="10"/>
      <c r="CA7" s="10">
        <v>65</v>
      </c>
      <c r="CB7" s="10"/>
      <c r="CC7" s="10">
        <v>74</v>
      </c>
    </row>
    <row r="8" spans="2:81" ht="30" customHeight="1" x14ac:dyDescent="0.3">
      <c r="B8" s="11" t="s">
        <v>20</v>
      </c>
      <c r="C8" s="11">
        <v>414</v>
      </c>
      <c r="D8" s="11">
        <v>202</v>
      </c>
      <c r="E8" s="11">
        <v>212</v>
      </c>
      <c r="F8" s="11"/>
      <c r="G8" s="11">
        <v>51</v>
      </c>
      <c r="H8" s="11">
        <v>73</v>
      </c>
      <c r="I8" s="11">
        <v>71</v>
      </c>
      <c r="J8" s="11">
        <v>66</v>
      </c>
      <c r="K8" s="11">
        <v>68</v>
      </c>
      <c r="L8" s="11">
        <v>85</v>
      </c>
      <c r="M8" s="11"/>
      <c r="N8" s="11">
        <v>111</v>
      </c>
      <c r="O8" s="11">
        <v>99</v>
      </c>
      <c r="P8" s="11">
        <v>100</v>
      </c>
      <c r="Q8" s="11">
        <v>102</v>
      </c>
      <c r="R8" s="11"/>
      <c r="S8" s="11">
        <v>58</v>
      </c>
      <c r="T8" s="11">
        <v>60</v>
      </c>
      <c r="U8" s="11">
        <v>34</v>
      </c>
      <c r="V8" s="11">
        <v>24</v>
      </c>
      <c r="W8" s="11">
        <v>33</v>
      </c>
      <c r="X8" s="11">
        <v>39</v>
      </c>
      <c r="Y8" s="11">
        <v>30</v>
      </c>
      <c r="Z8" s="11">
        <v>15</v>
      </c>
      <c r="AA8" s="11">
        <v>51</v>
      </c>
      <c r="AB8" s="11">
        <v>32</v>
      </c>
      <c r="AC8" s="11">
        <v>22</v>
      </c>
      <c r="AD8" s="11">
        <v>17</v>
      </c>
      <c r="AE8" s="11"/>
      <c r="AF8" s="11">
        <v>4</v>
      </c>
      <c r="AG8" s="11">
        <v>20</v>
      </c>
      <c r="AH8" s="11">
        <v>27</v>
      </c>
      <c r="AI8" s="11">
        <v>29</v>
      </c>
      <c r="AJ8" s="11">
        <v>30</v>
      </c>
      <c r="AK8" s="11">
        <v>36</v>
      </c>
      <c r="AL8" s="11">
        <v>41</v>
      </c>
      <c r="AM8" s="11">
        <v>33</v>
      </c>
      <c r="AN8" s="11">
        <v>33</v>
      </c>
      <c r="AO8" s="11">
        <v>23</v>
      </c>
      <c r="AP8" s="11">
        <v>34</v>
      </c>
      <c r="AQ8" s="11">
        <v>24</v>
      </c>
      <c r="AR8" s="11">
        <v>23</v>
      </c>
      <c r="AS8" s="11">
        <v>11</v>
      </c>
      <c r="AT8" s="11">
        <v>16</v>
      </c>
      <c r="AU8" s="11">
        <v>18</v>
      </c>
      <c r="AV8" s="11"/>
      <c r="AW8" s="11">
        <v>245</v>
      </c>
      <c r="AX8" s="11">
        <v>169</v>
      </c>
      <c r="AY8" s="11"/>
      <c r="AZ8" s="11">
        <v>74</v>
      </c>
      <c r="BA8" s="11">
        <v>340</v>
      </c>
      <c r="BB8" s="11"/>
      <c r="BC8" s="11">
        <v>166</v>
      </c>
      <c r="BD8" s="11">
        <v>243</v>
      </c>
      <c r="BE8" s="11"/>
      <c r="BF8" s="11">
        <v>29</v>
      </c>
      <c r="BG8" s="11">
        <v>385</v>
      </c>
      <c r="BH8" s="11"/>
      <c r="BI8" s="11">
        <v>74</v>
      </c>
      <c r="BJ8" s="11">
        <v>140</v>
      </c>
      <c r="BK8" s="11">
        <v>41</v>
      </c>
      <c r="BL8" s="11">
        <v>44</v>
      </c>
      <c r="BM8" s="11">
        <v>24</v>
      </c>
      <c r="BN8" s="11"/>
      <c r="BO8" s="11">
        <v>101</v>
      </c>
      <c r="BP8" s="11">
        <v>72</v>
      </c>
      <c r="BQ8" s="11">
        <v>45</v>
      </c>
      <c r="BR8" s="11">
        <v>73</v>
      </c>
      <c r="BS8" s="11">
        <v>36</v>
      </c>
      <c r="BT8" s="11">
        <v>48</v>
      </c>
      <c r="BU8" s="11"/>
      <c r="BV8" s="11">
        <v>87</v>
      </c>
      <c r="BW8" s="11">
        <v>53</v>
      </c>
      <c r="BX8" s="11"/>
      <c r="BY8" s="11">
        <v>44</v>
      </c>
      <c r="BZ8" s="11"/>
      <c r="CA8" s="11">
        <v>64</v>
      </c>
      <c r="CB8" s="11"/>
      <c r="CC8" s="11">
        <v>73</v>
      </c>
    </row>
    <row r="9" spans="2:81" ht="28.8" x14ac:dyDescent="0.3">
      <c r="B9" s="18" t="s">
        <v>210</v>
      </c>
      <c r="C9" s="17">
        <v>0.34768350149062799</v>
      </c>
      <c r="D9" s="17">
        <v>0.35223217544260399</v>
      </c>
      <c r="E9" s="17">
        <v>0.34334479858474898</v>
      </c>
      <c r="F9" s="17"/>
      <c r="G9" s="17">
        <v>0.56065477119331897</v>
      </c>
      <c r="H9" s="17">
        <v>0.45904422521705801</v>
      </c>
      <c r="I9" s="17">
        <v>0.36553376380626801</v>
      </c>
      <c r="J9" s="17">
        <v>0.35018060717557897</v>
      </c>
      <c r="K9" s="17">
        <v>0.23065450835238499</v>
      </c>
      <c r="L9" s="17">
        <v>0.20011091874613501</v>
      </c>
      <c r="M9" s="17"/>
      <c r="N9" s="17">
        <v>0.43919838886791701</v>
      </c>
      <c r="O9" s="17">
        <v>0.38899929191880001</v>
      </c>
      <c r="P9" s="17">
        <v>0.35065514311143903</v>
      </c>
      <c r="Q9" s="17">
        <v>0.20843520894617101</v>
      </c>
      <c r="R9" s="17"/>
      <c r="S9" s="17">
        <v>0.40726018876515102</v>
      </c>
      <c r="T9" s="17">
        <v>0.40718869957169901</v>
      </c>
      <c r="U9" s="17">
        <v>0.229933388864515</v>
      </c>
      <c r="V9" s="17">
        <v>0.42458300628190498</v>
      </c>
      <c r="W9" s="17">
        <v>0.31121371581033602</v>
      </c>
      <c r="X9" s="17">
        <v>0.256392589776826</v>
      </c>
      <c r="Y9" s="17">
        <v>0.32414765159004399</v>
      </c>
      <c r="Z9" s="17">
        <v>0.39685789453972398</v>
      </c>
      <c r="AA9" s="17">
        <v>0.386709092378348</v>
      </c>
      <c r="AB9" s="17">
        <v>0.22335718844296201</v>
      </c>
      <c r="AC9" s="17">
        <v>0.42663027469391601</v>
      </c>
      <c r="AD9" s="17">
        <v>0.35594580155661498</v>
      </c>
      <c r="AE9" s="17"/>
      <c r="AF9" s="17">
        <v>0</v>
      </c>
      <c r="AG9" s="17">
        <v>0.42222810124404198</v>
      </c>
      <c r="AH9" s="17">
        <v>0.348434163469731</v>
      </c>
      <c r="AI9" s="17">
        <v>0.229588309056632</v>
      </c>
      <c r="AJ9" s="17">
        <v>0.25824449565677199</v>
      </c>
      <c r="AK9" s="17">
        <v>0.26753186806916102</v>
      </c>
      <c r="AL9" s="17">
        <v>0.367986824301199</v>
      </c>
      <c r="AM9" s="17">
        <v>0.33358294531847899</v>
      </c>
      <c r="AN9" s="17">
        <v>0.37560991880153199</v>
      </c>
      <c r="AO9" s="17">
        <v>0.498286108870305</v>
      </c>
      <c r="AP9" s="17">
        <v>0.34184057840092602</v>
      </c>
      <c r="AQ9" s="17">
        <v>0.44508551239761202</v>
      </c>
      <c r="AR9" s="17">
        <v>0.54521652162243495</v>
      </c>
      <c r="AS9" s="17">
        <v>0.245470093055071</v>
      </c>
      <c r="AT9" s="17">
        <v>0.20146267791021</v>
      </c>
      <c r="AU9" s="17">
        <v>0.42816099454474998</v>
      </c>
      <c r="AV9" s="17"/>
      <c r="AW9" s="17">
        <v>0.33480427035285398</v>
      </c>
      <c r="AX9" s="17">
        <v>0.36642613857387102</v>
      </c>
      <c r="AY9" s="17"/>
      <c r="AZ9" s="17">
        <v>0.312500013053359</v>
      </c>
      <c r="BA9" s="17">
        <v>0.35531150801053402</v>
      </c>
      <c r="BB9" s="17"/>
      <c r="BC9" s="17">
        <v>0.31798143365232301</v>
      </c>
      <c r="BD9" s="17">
        <v>0.36677670840517901</v>
      </c>
      <c r="BE9" s="17"/>
      <c r="BF9" s="17">
        <v>0.24630328608994501</v>
      </c>
      <c r="BG9" s="17">
        <v>0.35534873992633398</v>
      </c>
      <c r="BH9" s="17"/>
      <c r="BI9" s="17">
        <v>9.3260035003926503E-2</v>
      </c>
      <c r="BJ9" s="17">
        <v>0.570244752907765</v>
      </c>
      <c r="BK9" s="17">
        <v>0.47312425758943799</v>
      </c>
      <c r="BL9" s="17">
        <v>0.182486044439895</v>
      </c>
      <c r="BM9" s="17">
        <v>0.25917778203598402</v>
      </c>
      <c r="BN9" s="17"/>
      <c r="BO9" s="17">
        <v>0.74581122139362899</v>
      </c>
      <c r="BP9" s="17">
        <v>0.11552892205599199</v>
      </c>
      <c r="BQ9" s="17">
        <v>0.37475756437838698</v>
      </c>
      <c r="BR9" s="17">
        <v>0.124127552278524</v>
      </c>
      <c r="BS9" s="17">
        <v>0.424847529969341</v>
      </c>
      <c r="BT9" s="17">
        <v>0.22061629687683401</v>
      </c>
      <c r="BU9" s="17"/>
      <c r="BV9" s="17">
        <v>0.75974882817559797</v>
      </c>
      <c r="BW9" s="17">
        <v>0.25869498547306102</v>
      </c>
      <c r="BX9" s="17"/>
      <c r="BY9" s="17">
        <v>0.404731137233801</v>
      </c>
      <c r="BZ9" s="17"/>
      <c r="CA9" s="17">
        <v>0.61368677749762501</v>
      </c>
      <c r="CB9" s="17"/>
      <c r="CC9" s="17">
        <v>0.64255574226242795</v>
      </c>
    </row>
    <row r="10" spans="2:81" ht="28.8" x14ac:dyDescent="0.3">
      <c r="B10" s="18" t="s">
        <v>211</v>
      </c>
      <c r="C10" s="17">
        <v>0.40708625082007099</v>
      </c>
      <c r="D10" s="17">
        <v>0.43773627574730101</v>
      </c>
      <c r="E10" s="17">
        <v>0.37785105972460098</v>
      </c>
      <c r="F10" s="17"/>
      <c r="G10" s="17">
        <v>0.24433885334500699</v>
      </c>
      <c r="H10" s="17">
        <v>0.31550001893551699</v>
      </c>
      <c r="I10" s="17">
        <v>0.33317372220597602</v>
      </c>
      <c r="J10" s="17">
        <v>0.35235282633109999</v>
      </c>
      <c r="K10" s="17">
        <v>0.48364503366448802</v>
      </c>
      <c r="L10" s="17">
        <v>0.62673881472361204</v>
      </c>
      <c r="M10" s="17"/>
      <c r="N10" s="17">
        <v>0.40081090339277298</v>
      </c>
      <c r="O10" s="17">
        <v>0.33028972021575098</v>
      </c>
      <c r="P10" s="17">
        <v>0.38755508774200198</v>
      </c>
      <c r="Q10" s="17">
        <v>0.501137050262495</v>
      </c>
      <c r="R10" s="17"/>
      <c r="S10" s="17">
        <v>0.44584078690013002</v>
      </c>
      <c r="T10" s="17">
        <v>0.43769876997187501</v>
      </c>
      <c r="U10" s="17">
        <v>0.53821683391746</v>
      </c>
      <c r="V10" s="17">
        <v>0.35021551007873303</v>
      </c>
      <c r="W10" s="17">
        <v>0.487082608402849</v>
      </c>
      <c r="X10" s="17">
        <v>0.39225363176505001</v>
      </c>
      <c r="Y10" s="17">
        <v>0.51596114967297602</v>
      </c>
      <c r="Z10" s="17">
        <v>0.28803103935573299</v>
      </c>
      <c r="AA10" s="17">
        <v>0.293009173403317</v>
      </c>
      <c r="AB10" s="17">
        <v>0.38143242577778402</v>
      </c>
      <c r="AC10" s="17">
        <v>0.37719307672765501</v>
      </c>
      <c r="AD10" s="17">
        <v>0.20113165313955</v>
      </c>
      <c r="AE10" s="17"/>
      <c r="AF10" s="17">
        <v>1</v>
      </c>
      <c r="AG10" s="17">
        <v>0.38892602240000002</v>
      </c>
      <c r="AH10" s="17">
        <v>0.35348799966769801</v>
      </c>
      <c r="AI10" s="17">
        <v>0.55616294417815904</v>
      </c>
      <c r="AJ10" s="17">
        <v>0.42056953596649499</v>
      </c>
      <c r="AK10" s="17">
        <v>0.36348939156875398</v>
      </c>
      <c r="AL10" s="17">
        <v>0.40980316663799399</v>
      </c>
      <c r="AM10" s="17">
        <v>0.49579031574611898</v>
      </c>
      <c r="AN10" s="17">
        <v>0.35834203261185299</v>
      </c>
      <c r="AO10" s="17">
        <v>0.405993344612264</v>
      </c>
      <c r="AP10" s="17">
        <v>0.41261038027743502</v>
      </c>
      <c r="AQ10" s="17">
        <v>0.29986439113703001</v>
      </c>
      <c r="AR10" s="17">
        <v>0.274866128215556</v>
      </c>
      <c r="AS10" s="17">
        <v>0.561383685212821</v>
      </c>
      <c r="AT10" s="17">
        <v>0.54472457486382897</v>
      </c>
      <c r="AU10" s="17">
        <v>0.46740916559768197</v>
      </c>
      <c r="AV10" s="17"/>
      <c r="AW10" s="17">
        <v>0.42680824218338098</v>
      </c>
      <c r="AX10" s="17">
        <v>0.37838561467749499</v>
      </c>
      <c r="AY10" s="17"/>
      <c r="AZ10" s="17">
        <v>0.50130053600370805</v>
      </c>
      <c r="BA10" s="17">
        <v>0.38665998800277002</v>
      </c>
      <c r="BB10" s="17"/>
      <c r="BC10" s="17">
        <v>0.454089133023583</v>
      </c>
      <c r="BD10" s="17">
        <v>0.371373233724336</v>
      </c>
      <c r="BE10" s="17"/>
      <c r="BF10" s="17">
        <v>0.52274706730776099</v>
      </c>
      <c r="BG10" s="17">
        <v>0.39834127299039701</v>
      </c>
      <c r="BH10" s="17"/>
      <c r="BI10" s="17">
        <v>0.76020291878000601</v>
      </c>
      <c r="BJ10" s="17">
        <v>0.25414883692420598</v>
      </c>
      <c r="BK10" s="17">
        <v>0.38729348517081902</v>
      </c>
      <c r="BL10" s="17">
        <v>0.54593452060222403</v>
      </c>
      <c r="BM10" s="17">
        <v>0.563593143349019</v>
      </c>
      <c r="BN10" s="17"/>
      <c r="BO10" s="17">
        <v>0.14811183639001499</v>
      </c>
      <c r="BP10" s="17">
        <v>0.70574981798063996</v>
      </c>
      <c r="BQ10" s="17">
        <v>0.45347709136109898</v>
      </c>
      <c r="BR10" s="17">
        <v>0.67730980814192299</v>
      </c>
      <c r="BS10" s="17">
        <v>0.41997949983970101</v>
      </c>
      <c r="BT10" s="17">
        <v>0.230976405955966</v>
      </c>
      <c r="BU10" s="17"/>
      <c r="BV10" s="17">
        <v>0.14826155691085499</v>
      </c>
      <c r="BW10" s="17">
        <v>0.42823035689061401</v>
      </c>
      <c r="BX10" s="17"/>
      <c r="BY10" s="17">
        <v>0.37116929935703802</v>
      </c>
      <c r="BZ10" s="17"/>
      <c r="CA10" s="17">
        <v>0.28460822311372203</v>
      </c>
      <c r="CB10" s="17"/>
      <c r="CC10" s="17">
        <v>0.23891585491710801</v>
      </c>
    </row>
    <row r="11" spans="2:81" x14ac:dyDescent="0.3">
      <c r="B11" s="18" t="s">
        <v>212</v>
      </c>
      <c r="C11" s="17">
        <v>7.3493630876795099E-2</v>
      </c>
      <c r="D11" s="17">
        <v>6.6700047273693205E-2</v>
      </c>
      <c r="E11" s="17">
        <v>7.9973616303602404E-2</v>
      </c>
      <c r="F11" s="17"/>
      <c r="G11" s="17">
        <v>9.4798141383096501E-2</v>
      </c>
      <c r="H11" s="17">
        <v>5.0577961653617297E-2</v>
      </c>
      <c r="I11" s="17">
        <v>0.134885954876001</v>
      </c>
      <c r="J11" s="17">
        <v>9.8959439966183796E-2</v>
      </c>
      <c r="K11" s="17">
        <v>8.5786205511633004E-2</v>
      </c>
      <c r="L11" s="17">
        <v>0</v>
      </c>
      <c r="M11" s="17"/>
      <c r="N11" s="17">
        <v>1.65953384558226E-2</v>
      </c>
      <c r="O11" s="17">
        <v>0.11315922254803</v>
      </c>
      <c r="P11" s="17">
        <v>5.5299407723785401E-2</v>
      </c>
      <c r="Q11" s="17">
        <v>0.115931259927011</v>
      </c>
      <c r="R11" s="17"/>
      <c r="S11" s="17">
        <v>7.2930014143227598E-2</v>
      </c>
      <c r="T11" s="17">
        <v>6.81340004252418E-2</v>
      </c>
      <c r="U11" s="17">
        <v>3.4034893533237902E-2</v>
      </c>
      <c r="V11" s="17">
        <v>4.8440596485578101E-2</v>
      </c>
      <c r="W11" s="17">
        <v>4.2566400597395103E-2</v>
      </c>
      <c r="X11" s="17">
        <v>9.3855245650074498E-2</v>
      </c>
      <c r="Y11" s="17">
        <v>6.7285157808263898E-2</v>
      </c>
      <c r="Z11" s="17">
        <v>0.13434315064962499</v>
      </c>
      <c r="AA11" s="17">
        <v>7.4682313416880294E-2</v>
      </c>
      <c r="AB11" s="17">
        <v>0.10292381354315699</v>
      </c>
      <c r="AC11" s="17">
        <v>3.9950913706622702E-2</v>
      </c>
      <c r="AD11" s="17">
        <v>0.16400674026498999</v>
      </c>
      <c r="AE11" s="17"/>
      <c r="AF11" s="17">
        <v>0</v>
      </c>
      <c r="AG11" s="17">
        <v>4.5249342333193797E-2</v>
      </c>
      <c r="AH11" s="17">
        <v>6.7184922232767993E-2</v>
      </c>
      <c r="AI11" s="17">
        <v>7.8593129417422095E-2</v>
      </c>
      <c r="AJ11" s="17">
        <v>0.13103774998078399</v>
      </c>
      <c r="AK11" s="17">
        <v>0.154002088594592</v>
      </c>
      <c r="AL11" s="17">
        <v>4.8017858478712497E-2</v>
      </c>
      <c r="AM11" s="17">
        <v>2.8599043208550799E-2</v>
      </c>
      <c r="AN11" s="17">
        <v>6.3296954852955098E-2</v>
      </c>
      <c r="AO11" s="17">
        <v>0</v>
      </c>
      <c r="AP11" s="17">
        <v>0.155732216185832</v>
      </c>
      <c r="AQ11" s="17">
        <v>4.0532071377668497E-2</v>
      </c>
      <c r="AR11" s="17">
        <v>0.10590671572371201</v>
      </c>
      <c r="AS11" s="17">
        <v>0</v>
      </c>
      <c r="AT11" s="17">
        <v>7.1577784946567594E-2</v>
      </c>
      <c r="AU11" s="17">
        <v>0</v>
      </c>
      <c r="AV11" s="17"/>
      <c r="AW11" s="17">
        <v>6.39000624935296E-2</v>
      </c>
      <c r="AX11" s="17">
        <v>8.7454772548789902E-2</v>
      </c>
      <c r="AY11" s="17"/>
      <c r="AZ11" s="17">
        <v>4.3491871857534198E-2</v>
      </c>
      <c r="BA11" s="17">
        <v>7.9998205140817596E-2</v>
      </c>
      <c r="BB11" s="17"/>
      <c r="BC11" s="17">
        <v>7.3508766781697404E-2</v>
      </c>
      <c r="BD11" s="17">
        <v>7.4930246648281296E-2</v>
      </c>
      <c r="BE11" s="17"/>
      <c r="BF11" s="17">
        <v>0.13089722731398801</v>
      </c>
      <c r="BG11" s="17">
        <v>6.9153412698927899E-2</v>
      </c>
      <c r="BH11" s="17"/>
      <c r="BI11" s="17">
        <v>5.3959433206847797E-2</v>
      </c>
      <c r="BJ11" s="17">
        <v>5.3107694128557599E-2</v>
      </c>
      <c r="BK11" s="17">
        <v>0</v>
      </c>
      <c r="BL11" s="17">
        <v>6.7543765384259699E-2</v>
      </c>
      <c r="BM11" s="17">
        <v>0</v>
      </c>
      <c r="BN11" s="17"/>
      <c r="BO11" s="17">
        <v>4.9082483612368E-2</v>
      </c>
      <c r="BP11" s="17">
        <v>7.9708258357600106E-2</v>
      </c>
      <c r="BQ11" s="17">
        <v>2.3918213825489001E-2</v>
      </c>
      <c r="BR11" s="17">
        <v>1.3148911129739101E-2</v>
      </c>
      <c r="BS11" s="17">
        <v>3.8724642223236502E-2</v>
      </c>
      <c r="BT11" s="17">
        <v>1.9558541909957299E-2</v>
      </c>
      <c r="BU11" s="17"/>
      <c r="BV11" s="17">
        <v>4.6336740573084997E-2</v>
      </c>
      <c r="BW11" s="17">
        <v>6.42393228417516E-2</v>
      </c>
      <c r="BX11" s="17"/>
      <c r="BY11" s="17">
        <v>7.7221735072500297E-2</v>
      </c>
      <c r="BZ11" s="17"/>
      <c r="CA11" s="17">
        <v>2.1897809750844301E-2</v>
      </c>
      <c r="CB11" s="17"/>
      <c r="CC11" s="17">
        <v>3.3948044484184703E-2</v>
      </c>
    </row>
    <row r="12" spans="2:81" x14ac:dyDescent="0.3">
      <c r="B12" s="18" t="s">
        <v>124</v>
      </c>
      <c r="C12" s="19">
        <v>0.17173661681250599</v>
      </c>
      <c r="D12" s="19">
        <v>0.14333150153640201</v>
      </c>
      <c r="E12" s="19">
        <v>0.19883052538704701</v>
      </c>
      <c r="F12" s="19"/>
      <c r="G12" s="19">
        <v>0.100208234078577</v>
      </c>
      <c r="H12" s="19">
        <v>0.174877794193808</v>
      </c>
      <c r="I12" s="19">
        <v>0.166406559111755</v>
      </c>
      <c r="J12" s="19">
        <v>0.19850712652713701</v>
      </c>
      <c r="K12" s="19">
        <v>0.199914252471494</v>
      </c>
      <c r="L12" s="19">
        <v>0.17315026653025301</v>
      </c>
      <c r="M12" s="19"/>
      <c r="N12" s="19">
        <v>0.14339536928348701</v>
      </c>
      <c r="O12" s="19">
        <v>0.16755176531742</v>
      </c>
      <c r="P12" s="19">
        <v>0.20649036142277299</v>
      </c>
      <c r="Q12" s="19">
        <v>0.17449648086432301</v>
      </c>
      <c r="R12" s="19"/>
      <c r="S12" s="19">
        <v>7.3969010191492005E-2</v>
      </c>
      <c r="T12" s="19">
        <v>8.6978530031183804E-2</v>
      </c>
      <c r="U12" s="19">
        <v>0.197814883684787</v>
      </c>
      <c r="V12" s="19">
        <v>0.17676088715378399</v>
      </c>
      <c r="W12" s="19">
        <v>0.15913727518942</v>
      </c>
      <c r="X12" s="19">
        <v>0.25749853280804902</v>
      </c>
      <c r="Y12" s="19">
        <v>9.2606040928716396E-2</v>
      </c>
      <c r="Z12" s="19">
        <v>0.18076791545491799</v>
      </c>
      <c r="AA12" s="19">
        <v>0.245599420801454</v>
      </c>
      <c r="AB12" s="19">
        <v>0.292286572236097</v>
      </c>
      <c r="AC12" s="19">
        <v>0.15622573487180599</v>
      </c>
      <c r="AD12" s="19">
        <v>0.278915805038845</v>
      </c>
      <c r="AE12" s="19"/>
      <c r="AF12" s="19">
        <v>0</v>
      </c>
      <c r="AG12" s="19">
        <v>0.14359653402276401</v>
      </c>
      <c r="AH12" s="19">
        <v>0.23089291462980299</v>
      </c>
      <c r="AI12" s="19">
        <v>0.135655617347788</v>
      </c>
      <c r="AJ12" s="19">
        <v>0.190148218395949</v>
      </c>
      <c r="AK12" s="19">
        <v>0.214976651767493</v>
      </c>
      <c r="AL12" s="19">
        <v>0.174192150582094</v>
      </c>
      <c r="AM12" s="19">
        <v>0.142027695726852</v>
      </c>
      <c r="AN12" s="19">
        <v>0.20275109373365999</v>
      </c>
      <c r="AO12" s="19">
        <v>9.5720546517431004E-2</v>
      </c>
      <c r="AP12" s="19">
        <v>8.9816825135806397E-2</v>
      </c>
      <c r="AQ12" s="19">
        <v>0.21451802508769</v>
      </c>
      <c r="AR12" s="19">
        <v>7.4010634438297807E-2</v>
      </c>
      <c r="AS12" s="19">
        <v>0.19314622173210799</v>
      </c>
      <c r="AT12" s="19">
        <v>0.18223496227939401</v>
      </c>
      <c r="AU12" s="19">
        <v>0.104429839857568</v>
      </c>
      <c r="AV12" s="19"/>
      <c r="AW12" s="19">
        <v>0.174487424970236</v>
      </c>
      <c r="AX12" s="19">
        <v>0.167733474199844</v>
      </c>
      <c r="AY12" s="19"/>
      <c r="AZ12" s="19">
        <v>0.14270757908539899</v>
      </c>
      <c r="BA12" s="19">
        <v>0.17803029884587901</v>
      </c>
      <c r="BB12" s="19"/>
      <c r="BC12" s="19">
        <v>0.154420666542397</v>
      </c>
      <c r="BD12" s="19">
        <v>0.186919811222204</v>
      </c>
      <c r="BE12" s="19"/>
      <c r="BF12" s="19">
        <v>0.10005241928830599</v>
      </c>
      <c r="BG12" s="19">
        <v>0.17715657438434201</v>
      </c>
      <c r="BH12" s="19"/>
      <c r="BI12" s="19">
        <v>9.25776130092201E-2</v>
      </c>
      <c r="BJ12" s="19">
        <v>0.122498716039472</v>
      </c>
      <c r="BK12" s="19">
        <v>0.13958225723974299</v>
      </c>
      <c r="BL12" s="19">
        <v>0.20403566957362099</v>
      </c>
      <c r="BM12" s="19">
        <v>0.17722907461499701</v>
      </c>
      <c r="BN12" s="19"/>
      <c r="BO12" s="19">
        <v>5.6994458603988003E-2</v>
      </c>
      <c r="BP12" s="19">
        <v>9.90130016057678E-2</v>
      </c>
      <c r="BQ12" s="19">
        <v>0.14784713043502501</v>
      </c>
      <c r="BR12" s="19">
        <v>0.18541372844981399</v>
      </c>
      <c r="BS12" s="19">
        <v>0.116448327967721</v>
      </c>
      <c r="BT12" s="19">
        <v>0.52884875525724295</v>
      </c>
      <c r="BU12" s="19"/>
      <c r="BV12" s="19">
        <v>4.5652874340463001E-2</v>
      </c>
      <c r="BW12" s="19">
        <v>0.24883533479457401</v>
      </c>
      <c r="BX12" s="19"/>
      <c r="BY12" s="19">
        <v>0.14687782833665999</v>
      </c>
      <c r="BZ12" s="19"/>
      <c r="CA12" s="19">
        <v>7.9807189637808404E-2</v>
      </c>
      <c r="CB12" s="19"/>
      <c r="CC12" s="19">
        <v>8.4580358336279804E-2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390</v>
      </c>
      <c r="D7" s="10">
        <v>179</v>
      </c>
      <c r="E7" s="10">
        <v>210</v>
      </c>
      <c r="F7" s="10"/>
      <c r="G7" s="10">
        <v>48</v>
      </c>
      <c r="H7" s="10">
        <v>71</v>
      </c>
      <c r="I7" s="10">
        <v>58</v>
      </c>
      <c r="J7" s="10">
        <v>71</v>
      </c>
      <c r="K7" s="10">
        <v>65</v>
      </c>
      <c r="L7" s="10">
        <v>77</v>
      </c>
      <c r="M7" s="10"/>
      <c r="N7" s="10">
        <v>104</v>
      </c>
      <c r="O7" s="10">
        <v>116</v>
      </c>
      <c r="P7" s="10">
        <v>78</v>
      </c>
      <c r="Q7" s="10">
        <v>92</v>
      </c>
      <c r="R7" s="10"/>
      <c r="S7" s="10">
        <v>54</v>
      </c>
      <c r="T7" s="10">
        <v>48</v>
      </c>
      <c r="U7" s="10">
        <v>25</v>
      </c>
      <c r="V7" s="10">
        <v>32</v>
      </c>
      <c r="W7" s="10">
        <v>37</v>
      </c>
      <c r="X7" s="10">
        <v>45</v>
      </c>
      <c r="Y7" s="10">
        <v>30</v>
      </c>
      <c r="Z7" s="10">
        <v>18</v>
      </c>
      <c r="AA7" s="10">
        <v>49</v>
      </c>
      <c r="AB7" s="10">
        <v>26</v>
      </c>
      <c r="AC7" s="10">
        <v>22</v>
      </c>
      <c r="AD7" s="10">
        <v>4</v>
      </c>
      <c r="AE7" s="10"/>
      <c r="AF7" s="10">
        <v>4</v>
      </c>
      <c r="AG7" s="10">
        <v>20</v>
      </c>
      <c r="AH7" s="10">
        <v>24</v>
      </c>
      <c r="AI7" s="10">
        <v>21</v>
      </c>
      <c r="AJ7" s="10">
        <v>36</v>
      </c>
      <c r="AK7" s="10">
        <v>50</v>
      </c>
      <c r="AL7" s="10">
        <v>31</v>
      </c>
      <c r="AM7" s="10">
        <v>31</v>
      </c>
      <c r="AN7" s="10">
        <v>24</v>
      </c>
      <c r="AO7" s="10">
        <v>22</v>
      </c>
      <c r="AP7" s="10">
        <v>30</v>
      </c>
      <c r="AQ7" s="10">
        <v>21</v>
      </c>
      <c r="AR7" s="10">
        <v>21</v>
      </c>
      <c r="AS7" s="10">
        <v>10</v>
      </c>
      <c r="AT7" s="10">
        <v>10</v>
      </c>
      <c r="AU7" s="10">
        <v>18</v>
      </c>
      <c r="AV7" s="10"/>
      <c r="AW7" s="10">
        <v>225</v>
      </c>
      <c r="AX7" s="10">
        <v>165</v>
      </c>
      <c r="AY7" s="10"/>
      <c r="AZ7" s="10">
        <v>68</v>
      </c>
      <c r="BA7" s="10">
        <v>322</v>
      </c>
      <c r="BB7" s="10"/>
      <c r="BC7" s="10">
        <v>153</v>
      </c>
      <c r="BD7" s="10">
        <v>234</v>
      </c>
      <c r="BE7" s="10"/>
      <c r="BF7" s="10">
        <v>30</v>
      </c>
      <c r="BG7" s="10">
        <v>360</v>
      </c>
      <c r="BH7" s="10"/>
      <c r="BI7" s="10">
        <v>76</v>
      </c>
      <c r="BJ7" s="10">
        <v>116</v>
      </c>
      <c r="BK7" s="10">
        <v>39</v>
      </c>
      <c r="BL7" s="10">
        <v>53</v>
      </c>
      <c r="BM7" s="10">
        <v>19</v>
      </c>
      <c r="BN7" s="10"/>
      <c r="BO7" s="10">
        <v>89</v>
      </c>
      <c r="BP7" s="10">
        <v>82</v>
      </c>
      <c r="BQ7" s="10">
        <v>37</v>
      </c>
      <c r="BR7" s="10">
        <v>77</v>
      </c>
      <c r="BS7" s="10">
        <v>24</v>
      </c>
      <c r="BT7" s="10">
        <v>29</v>
      </c>
      <c r="BU7" s="10"/>
      <c r="BV7" s="10">
        <v>74</v>
      </c>
      <c r="BW7" s="10">
        <v>42</v>
      </c>
      <c r="BX7" s="10"/>
      <c r="BY7" s="10">
        <v>39</v>
      </c>
      <c r="BZ7" s="10"/>
      <c r="CA7" s="10">
        <v>53</v>
      </c>
      <c r="CB7" s="10"/>
      <c r="CC7" s="10">
        <v>63</v>
      </c>
    </row>
    <row r="8" spans="2:81" ht="30" customHeight="1" x14ac:dyDescent="0.3">
      <c r="B8" s="11" t="s">
        <v>20</v>
      </c>
      <c r="C8" s="11">
        <v>390</v>
      </c>
      <c r="D8" s="11">
        <v>178</v>
      </c>
      <c r="E8" s="11">
        <v>211</v>
      </c>
      <c r="F8" s="11"/>
      <c r="G8" s="11">
        <v>49</v>
      </c>
      <c r="H8" s="11">
        <v>72</v>
      </c>
      <c r="I8" s="11">
        <v>66</v>
      </c>
      <c r="J8" s="11">
        <v>68</v>
      </c>
      <c r="K8" s="11">
        <v>59</v>
      </c>
      <c r="L8" s="11">
        <v>77</v>
      </c>
      <c r="M8" s="11"/>
      <c r="N8" s="11">
        <v>97</v>
      </c>
      <c r="O8" s="11">
        <v>110</v>
      </c>
      <c r="P8" s="11">
        <v>88</v>
      </c>
      <c r="Q8" s="11">
        <v>95</v>
      </c>
      <c r="R8" s="11"/>
      <c r="S8" s="11">
        <v>56</v>
      </c>
      <c r="T8" s="11">
        <v>48</v>
      </c>
      <c r="U8" s="11">
        <v>26</v>
      </c>
      <c r="V8" s="11">
        <v>33</v>
      </c>
      <c r="W8" s="11">
        <v>37</v>
      </c>
      <c r="X8" s="11">
        <v>44</v>
      </c>
      <c r="Y8" s="11">
        <v>29</v>
      </c>
      <c r="Z8" s="11">
        <v>16</v>
      </c>
      <c r="AA8" s="11">
        <v>50</v>
      </c>
      <c r="AB8" s="11">
        <v>27</v>
      </c>
      <c r="AC8" s="11">
        <v>20</v>
      </c>
      <c r="AD8" s="11">
        <v>5</v>
      </c>
      <c r="AE8" s="11"/>
      <c r="AF8" s="11">
        <v>4</v>
      </c>
      <c r="AG8" s="11">
        <v>19</v>
      </c>
      <c r="AH8" s="11">
        <v>23</v>
      </c>
      <c r="AI8" s="11">
        <v>20</v>
      </c>
      <c r="AJ8" s="11">
        <v>37</v>
      </c>
      <c r="AK8" s="11">
        <v>51</v>
      </c>
      <c r="AL8" s="11">
        <v>31</v>
      </c>
      <c r="AM8" s="11">
        <v>32</v>
      </c>
      <c r="AN8" s="11">
        <v>23</v>
      </c>
      <c r="AO8" s="11">
        <v>22</v>
      </c>
      <c r="AP8" s="11">
        <v>30</v>
      </c>
      <c r="AQ8" s="11">
        <v>22</v>
      </c>
      <c r="AR8" s="11">
        <v>20</v>
      </c>
      <c r="AS8" s="11">
        <v>10</v>
      </c>
      <c r="AT8" s="11">
        <v>10</v>
      </c>
      <c r="AU8" s="11">
        <v>18</v>
      </c>
      <c r="AV8" s="11"/>
      <c r="AW8" s="11">
        <v>224</v>
      </c>
      <c r="AX8" s="11">
        <v>166</v>
      </c>
      <c r="AY8" s="11"/>
      <c r="AZ8" s="11">
        <v>69</v>
      </c>
      <c r="BA8" s="11">
        <v>321</v>
      </c>
      <c r="BB8" s="11"/>
      <c r="BC8" s="11">
        <v>156</v>
      </c>
      <c r="BD8" s="11">
        <v>231</v>
      </c>
      <c r="BE8" s="11"/>
      <c r="BF8" s="11">
        <v>32</v>
      </c>
      <c r="BG8" s="11">
        <v>359</v>
      </c>
      <c r="BH8" s="11"/>
      <c r="BI8" s="11">
        <v>75</v>
      </c>
      <c r="BJ8" s="11">
        <v>115</v>
      </c>
      <c r="BK8" s="11">
        <v>39</v>
      </c>
      <c r="BL8" s="11">
        <v>54</v>
      </c>
      <c r="BM8" s="11">
        <v>19</v>
      </c>
      <c r="BN8" s="11"/>
      <c r="BO8" s="11">
        <v>90</v>
      </c>
      <c r="BP8" s="11">
        <v>81</v>
      </c>
      <c r="BQ8" s="11">
        <v>36</v>
      </c>
      <c r="BR8" s="11">
        <v>79</v>
      </c>
      <c r="BS8" s="11">
        <v>23</v>
      </c>
      <c r="BT8" s="11">
        <v>29</v>
      </c>
      <c r="BU8" s="11"/>
      <c r="BV8" s="11">
        <v>73</v>
      </c>
      <c r="BW8" s="11">
        <v>42</v>
      </c>
      <c r="BX8" s="11"/>
      <c r="BY8" s="11">
        <v>40</v>
      </c>
      <c r="BZ8" s="11"/>
      <c r="CA8" s="11">
        <v>52</v>
      </c>
      <c r="CB8" s="11"/>
      <c r="CC8" s="11">
        <v>61</v>
      </c>
    </row>
    <row r="9" spans="2:81" ht="28.8" x14ac:dyDescent="0.3">
      <c r="B9" s="18" t="s">
        <v>210</v>
      </c>
      <c r="C9" s="17">
        <v>0.16336862224041501</v>
      </c>
      <c r="D9" s="17">
        <v>0.16607505795826399</v>
      </c>
      <c r="E9" s="17">
        <v>0.16187337207049499</v>
      </c>
      <c r="F9" s="17"/>
      <c r="G9" s="17">
        <v>0.310181410386968</v>
      </c>
      <c r="H9" s="17">
        <v>0.180831036239125</v>
      </c>
      <c r="I9" s="17">
        <v>0.13958847155030299</v>
      </c>
      <c r="J9" s="17">
        <v>0.148534787827069</v>
      </c>
      <c r="K9" s="17">
        <v>0.1057200795296</v>
      </c>
      <c r="L9" s="17">
        <v>0.13104788824907601</v>
      </c>
      <c r="M9" s="17"/>
      <c r="N9" s="17">
        <v>0.23172951058510799</v>
      </c>
      <c r="O9" s="17">
        <v>0.14415264740173001</v>
      </c>
      <c r="P9" s="17">
        <v>0.15911611930429501</v>
      </c>
      <c r="Q9" s="17">
        <v>0.119587602493315</v>
      </c>
      <c r="R9" s="17"/>
      <c r="S9" s="17">
        <v>0.25430810554695099</v>
      </c>
      <c r="T9" s="17">
        <v>9.1364250044328493E-2</v>
      </c>
      <c r="U9" s="17">
        <v>7.9672176138048903E-2</v>
      </c>
      <c r="V9" s="17">
        <v>0.161933130444357</v>
      </c>
      <c r="W9" s="17">
        <v>7.8991304807483495E-2</v>
      </c>
      <c r="X9" s="17">
        <v>0.22642827506548799</v>
      </c>
      <c r="Y9" s="17">
        <v>6.1323428963348602E-2</v>
      </c>
      <c r="Z9" s="17">
        <v>0.122787679959128</v>
      </c>
      <c r="AA9" s="17">
        <v>0.219018613516447</v>
      </c>
      <c r="AB9" s="17">
        <v>0.26175023204277897</v>
      </c>
      <c r="AC9" s="17">
        <v>0.16453158270672999</v>
      </c>
      <c r="AD9" s="17">
        <v>0</v>
      </c>
      <c r="AE9" s="17"/>
      <c r="AF9" s="17">
        <v>0.29268311028653998</v>
      </c>
      <c r="AG9" s="17">
        <v>0.14727368983389699</v>
      </c>
      <c r="AH9" s="17">
        <v>0.20796439250138199</v>
      </c>
      <c r="AI9" s="17">
        <v>9.7014618059693497E-2</v>
      </c>
      <c r="AJ9" s="17">
        <v>5.29767317514339E-2</v>
      </c>
      <c r="AK9" s="17">
        <v>0.17573723332091201</v>
      </c>
      <c r="AL9" s="17">
        <v>0.194628689192202</v>
      </c>
      <c r="AM9" s="17">
        <v>9.8769477853417095E-2</v>
      </c>
      <c r="AN9" s="17">
        <v>0.14770641008702801</v>
      </c>
      <c r="AO9" s="17">
        <v>0.118961215549265</v>
      </c>
      <c r="AP9" s="17">
        <v>0.21372751632032899</v>
      </c>
      <c r="AQ9" s="17">
        <v>0.391101430412088</v>
      </c>
      <c r="AR9" s="17">
        <v>0.14655691209372201</v>
      </c>
      <c r="AS9" s="17">
        <v>0.30263024538709499</v>
      </c>
      <c r="AT9" s="17">
        <v>0.18334378864840001</v>
      </c>
      <c r="AU9" s="17">
        <v>0.21183218123577099</v>
      </c>
      <c r="AV9" s="17"/>
      <c r="AW9" s="17">
        <v>0.16770982031376899</v>
      </c>
      <c r="AX9" s="17">
        <v>0.157497568387026</v>
      </c>
      <c r="AY9" s="17"/>
      <c r="AZ9" s="17">
        <v>0.154254398672314</v>
      </c>
      <c r="BA9" s="17">
        <v>0.16532618973917401</v>
      </c>
      <c r="BB9" s="17"/>
      <c r="BC9" s="17">
        <v>0.19861032777010301</v>
      </c>
      <c r="BD9" s="17">
        <v>0.14178150420753</v>
      </c>
      <c r="BE9" s="17"/>
      <c r="BF9" s="17">
        <v>0.158239938118622</v>
      </c>
      <c r="BG9" s="17">
        <v>0.16381905352083101</v>
      </c>
      <c r="BH9" s="17"/>
      <c r="BI9" s="17">
        <v>4.9809690752981903E-2</v>
      </c>
      <c r="BJ9" s="17">
        <v>0.28993346070219</v>
      </c>
      <c r="BK9" s="17">
        <v>0.12581339245847201</v>
      </c>
      <c r="BL9" s="17">
        <v>0.17322425396934099</v>
      </c>
      <c r="BM9" s="17">
        <v>0.20855709356876401</v>
      </c>
      <c r="BN9" s="17"/>
      <c r="BO9" s="17">
        <v>0.34099439479542498</v>
      </c>
      <c r="BP9" s="17">
        <v>0.10933571273482599</v>
      </c>
      <c r="BQ9" s="17">
        <v>0.107749415996942</v>
      </c>
      <c r="BR9" s="17">
        <v>0.120976491963845</v>
      </c>
      <c r="BS9" s="17">
        <v>0.15388854338246899</v>
      </c>
      <c r="BT9" s="17">
        <v>0.10942100008106</v>
      </c>
      <c r="BU9" s="17"/>
      <c r="BV9" s="17">
        <v>0.34708147306248999</v>
      </c>
      <c r="BW9" s="17">
        <v>0.19090008083691501</v>
      </c>
      <c r="BX9" s="17"/>
      <c r="BY9" s="17">
        <v>0.17206976130454399</v>
      </c>
      <c r="BZ9" s="17"/>
      <c r="CA9" s="17">
        <v>0.26875304829461799</v>
      </c>
      <c r="CB9" s="17"/>
      <c r="CC9" s="17">
        <v>0.28880022252156401</v>
      </c>
    </row>
    <row r="10" spans="2:81" ht="28.8" x14ac:dyDescent="0.3">
      <c r="B10" s="18" t="s">
        <v>211</v>
      </c>
      <c r="C10" s="17">
        <v>0.56226534042100595</v>
      </c>
      <c r="D10" s="17">
        <v>0.59719303389224299</v>
      </c>
      <c r="E10" s="17">
        <v>0.53065512278140903</v>
      </c>
      <c r="F10" s="17"/>
      <c r="G10" s="17">
        <v>0.329110900939804</v>
      </c>
      <c r="H10" s="17">
        <v>0.56622621316361699</v>
      </c>
      <c r="I10" s="17">
        <v>0.55291277423702101</v>
      </c>
      <c r="J10" s="17">
        <v>0.71771431897552596</v>
      </c>
      <c r="K10" s="17">
        <v>0.56261530251519998</v>
      </c>
      <c r="L10" s="17">
        <v>0.57715995964688505</v>
      </c>
      <c r="M10" s="17"/>
      <c r="N10" s="17">
        <v>0.50186077030288101</v>
      </c>
      <c r="O10" s="17">
        <v>0.61395749556943102</v>
      </c>
      <c r="P10" s="17">
        <v>0.5503140565079</v>
      </c>
      <c r="Q10" s="17">
        <v>0.57515974438424899</v>
      </c>
      <c r="R10" s="17"/>
      <c r="S10" s="17">
        <v>0.50711408113571499</v>
      </c>
      <c r="T10" s="17">
        <v>0.67955052323496201</v>
      </c>
      <c r="U10" s="17">
        <v>0.83254374289347299</v>
      </c>
      <c r="V10" s="17">
        <v>0.58967239157081897</v>
      </c>
      <c r="W10" s="17">
        <v>0.64751613541432296</v>
      </c>
      <c r="X10" s="17">
        <v>0.36877476097352702</v>
      </c>
      <c r="Y10" s="17">
        <v>0.46017219377185598</v>
      </c>
      <c r="Z10" s="17">
        <v>0.60976215721468796</v>
      </c>
      <c r="AA10" s="17">
        <v>0.56426802607881998</v>
      </c>
      <c r="AB10" s="17">
        <v>0.51408844563363698</v>
      </c>
      <c r="AC10" s="17">
        <v>0.54885586804622599</v>
      </c>
      <c r="AD10" s="17">
        <v>0.280937357758269</v>
      </c>
      <c r="AE10" s="17"/>
      <c r="AF10" s="17">
        <v>0.46396164899408898</v>
      </c>
      <c r="AG10" s="17">
        <v>0.49966742105170298</v>
      </c>
      <c r="AH10" s="17">
        <v>0.434917584612312</v>
      </c>
      <c r="AI10" s="17">
        <v>0.65652331866661295</v>
      </c>
      <c r="AJ10" s="17">
        <v>0.53012815606705099</v>
      </c>
      <c r="AK10" s="17">
        <v>0.64417558849003498</v>
      </c>
      <c r="AL10" s="17">
        <v>0.495980698306909</v>
      </c>
      <c r="AM10" s="17">
        <v>0.71456946061404902</v>
      </c>
      <c r="AN10" s="17">
        <v>0.52386211012003003</v>
      </c>
      <c r="AO10" s="17">
        <v>0.56905755867968899</v>
      </c>
      <c r="AP10" s="17">
        <v>0.63870930501137402</v>
      </c>
      <c r="AQ10" s="17">
        <v>0.36174571683957102</v>
      </c>
      <c r="AR10" s="17">
        <v>0.61691981582620303</v>
      </c>
      <c r="AS10" s="17">
        <v>0.50193619241098697</v>
      </c>
      <c r="AT10" s="17">
        <v>0.50039368759932001</v>
      </c>
      <c r="AU10" s="17">
        <v>0.68253614204708302</v>
      </c>
      <c r="AV10" s="17"/>
      <c r="AW10" s="17">
        <v>0.57120676705569295</v>
      </c>
      <c r="AX10" s="17">
        <v>0.55017291883338304</v>
      </c>
      <c r="AY10" s="17"/>
      <c r="AZ10" s="17">
        <v>0.64729733513971599</v>
      </c>
      <c r="BA10" s="17">
        <v>0.54400203274896097</v>
      </c>
      <c r="BB10" s="17"/>
      <c r="BC10" s="17">
        <v>0.54705298540428504</v>
      </c>
      <c r="BD10" s="17">
        <v>0.57554728980487402</v>
      </c>
      <c r="BE10" s="17"/>
      <c r="BF10" s="17">
        <v>0.60631348176144795</v>
      </c>
      <c r="BG10" s="17">
        <v>0.55839677292245005</v>
      </c>
      <c r="BH10" s="17"/>
      <c r="BI10" s="17">
        <v>0.82965110485229399</v>
      </c>
      <c r="BJ10" s="17">
        <v>0.50086007552410605</v>
      </c>
      <c r="BK10" s="17">
        <v>0.66364399780160899</v>
      </c>
      <c r="BL10" s="17">
        <v>0.61995946917617895</v>
      </c>
      <c r="BM10" s="17">
        <v>0.513023726557015</v>
      </c>
      <c r="BN10" s="17"/>
      <c r="BO10" s="17">
        <v>0.41377037189530103</v>
      </c>
      <c r="BP10" s="17">
        <v>0.80438832747098499</v>
      </c>
      <c r="BQ10" s="17">
        <v>0.68624596940162397</v>
      </c>
      <c r="BR10" s="17">
        <v>0.69163560848897199</v>
      </c>
      <c r="BS10" s="17">
        <v>0.53999606090813201</v>
      </c>
      <c r="BT10" s="17">
        <v>0.35153912466516601</v>
      </c>
      <c r="BU10" s="17"/>
      <c r="BV10" s="17">
        <v>0.41202692208809999</v>
      </c>
      <c r="BW10" s="17">
        <v>0.65480151750100701</v>
      </c>
      <c r="BX10" s="17"/>
      <c r="BY10" s="17">
        <v>0.64732184433360096</v>
      </c>
      <c r="BZ10" s="17"/>
      <c r="CA10" s="17">
        <v>0.583333483562258</v>
      </c>
      <c r="CB10" s="17"/>
      <c r="CC10" s="17">
        <v>0.51312162444254705</v>
      </c>
    </row>
    <row r="11" spans="2:81" x14ac:dyDescent="0.3">
      <c r="B11" s="18" t="s">
        <v>212</v>
      </c>
      <c r="C11" s="17">
        <v>0.121605138307251</v>
      </c>
      <c r="D11" s="17">
        <v>0.105178236419103</v>
      </c>
      <c r="E11" s="17">
        <v>0.13606426078721401</v>
      </c>
      <c r="F11" s="17"/>
      <c r="G11" s="17">
        <v>0.168124744431774</v>
      </c>
      <c r="H11" s="17">
        <v>0.17279112837789501</v>
      </c>
      <c r="I11" s="17">
        <v>0.224467888395286</v>
      </c>
      <c r="J11" s="17">
        <v>4.1110338782301199E-2</v>
      </c>
      <c r="K11" s="17">
        <v>0.15792739803299699</v>
      </c>
      <c r="L11" s="17">
        <v>0</v>
      </c>
      <c r="M11" s="17"/>
      <c r="N11" s="17">
        <v>8.6846622121194303E-2</v>
      </c>
      <c r="O11" s="17">
        <v>0.106351491954709</v>
      </c>
      <c r="P11" s="17">
        <v>0.143558962024359</v>
      </c>
      <c r="Q11" s="17">
        <v>0.15465041600056001</v>
      </c>
      <c r="R11" s="17"/>
      <c r="S11" s="17">
        <v>0.17210801688028199</v>
      </c>
      <c r="T11" s="17">
        <v>0.10879151690257501</v>
      </c>
      <c r="U11" s="17">
        <v>0</v>
      </c>
      <c r="V11" s="17">
        <v>6.2664775972079506E-2</v>
      </c>
      <c r="W11" s="17">
        <v>8.4334138656182098E-2</v>
      </c>
      <c r="X11" s="17">
        <v>0.15414305506305701</v>
      </c>
      <c r="Y11" s="17">
        <v>0.31123053509813903</v>
      </c>
      <c r="Z11" s="17">
        <v>0.110434940135009</v>
      </c>
      <c r="AA11" s="17">
        <v>6.0294160893558602E-2</v>
      </c>
      <c r="AB11" s="17">
        <v>0.113919448336028</v>
      </c>
      <c r="AC11" s="17">
        <v>5.44971681068964E-2</v>
      </c>
      <c r="AD11" s="17">
        <v>0.52242617213840103</v>
      </c>
      <c r="AE11" s="17"/>
      <c r="AF11" s="17">
        <v>0.24335524071937101</v>
      </c>
      <c r="AG11" s="17">
        <v>0.16734687696607101</v>
      </c>
      <c r="AH11" s="17">
        <v>0.233468166114777</v>
      </c>
      <c r="AI11" s="17">
        <v>0</v>
      </c>
      <c r="AJ11" s="17">
        <v>0.17415659619962701</v>
      </c>
      <c r="AK11" s="17">
        <v>9.9989069856391194E-2</v>
      </c>
      <c r="AL11" s="17">
        <v>0.15156286624961801</v>
      </c>
      <c r="AM11" s="17">
        <v>2.9361749764367399E-2</v>
      </c>
      <c r="AN11" s="17">
        <v>4.5095429490256703E-2</v>
      </c>
      <c r="AO11" s="17">
        <v>0.141011628312947</v>
      </c>
      <c r="AP11" s="17">
        <v>0.108473704843758</v>
      </c>
      <c r="AQ11" s="17">
        <v>0.19706358809046001</v>
      </c>
      <c r="AR11" s="17">
        <v>5.2105577100666801E-2</v>
      </c>
      <c r="AS11" s="17">
        <v>9.5910828376359905E-2</v>
      </c>
      <c r="AT11" s="17">
        <v>0.116154713485367</v>
      </c>
      <c r="AU11" s="17">
        <v>0.105631676717147</v>
      </c>
      <c r="AV11" s="17"/>
      <c r="AW11" s="17">
        <v>0.101240208024305</v>
      </c>
      <c r="AX11" s="17">
        <v>0.149146752486426</v>
      </c>
      <c r="AY11" s="17"/>
      <c r="AZ11" s="17">
        <v>9.2829592708125894E-2</v>
      </c>
      <c r="BA11" s="17">
        <v>0.12778559596258801</v>
      </c>
      <c r="BB11" s="17"/>
      <c r="BC11" s="17">
        <v>0.126510477749529</v>
      </c>
      <c r="BD11" s="17">
        <v>0.11988332936792299</v>
      </c>
      <c r="BE11" s="17"/>
      <c r="BF11" s="17">
        <v>0.12672636135010401</v>
      </c>
      <c r="BG11" s="17">
        <v>0.121155362302781</v>
      </c>
      <c r="BH11" s="17"/>
      <c r="BI11" s="17">
        <v>3.8662074062647898E-2</v>
      </c>
      <c r="BJ11" s="17">
        <v>5.0932270362720598E-2</v>
      </c>
      <c r="BK11" s="17">
        <v>4.9818131452228097E-2</v>
      </c>
      <c r="BL11" s="17">
        <v>6.0984272271223001E-2</v>
      </c>
      <c r="BM11" s="17">
        <v>0.11560204050968401</v>
      </c>
      <c r="BN11" s="17"/>
      <c r="BO11" s="17">
        <v>8.0559494176426799E-2</v>
      </c>
      <c r="BP11" s="17">
        <v>2.2961659872532101E-2</v>
      </c>
      <c r="BQ11" s="17">
        <v>7.7494745211594496E-2</v>
      </c>
      <c r="BR11" s="17">
        <v>9.8346956837708804E-2</v>
      </c>
      <c r="BS11" s="17">
        <v>4.4466029317853997E-2</v>
      </c>
      <c r="BT11" s="17">
        <v>4.2582132298508803E-2</v>
      </c>
      <c r="BU11" s="17"/>
      <c r="BV11" s="17">
        <v>6.6033187880830804E-2</v>
      </c>
      <c r="BW11" s="17">
        <v>2.4763470449670599E-2</v>
      </c>
      <c r="BX11" s="17"/>
      <c r="BY11" s="17">
        <v>9.8713360659064706E-2</v>
      </c>
      <c r="BZ11" s="17"/>
      <c r="CA11" s="17">
        <v>3.7008976057379399E-2</v>
      </c>
      <c r="CB11" s="17"/>
      <c r="CC11" s="17">
        <v>6.1165952746858203E-2</v>
      </c>
    </row>
    <row r="12" spans="2:81" x14ac:dyDescent="0.3">
      <c r="B12" s="18" t="s">
        <v>124</v>
      </c>
      <c r="C12" s="19">
        <v>0.152760899031328</v>
      </c>
      <c r="D12" s="19">
        <v>0.13155367173038901</v>
      </c>
      <c r="E12" s="19">
        <v>0.171407244360883</v>
      </c>
      <c r="F12" s="19"/>
      <c r="G12" s="19">
        <v>0.192582944241454</v>
      </c>
      <c r="H12" s="19">
        <v>8.0151622219362798E-2</v>
      </c>
      <c r="I12" s="19">
        <v>8.3030865817390304E-2</v>
      </c>
      <c r="J12" s="19">
        <v>9.2640554415104298E-2</v>
      </c>
      <c r="K12" s="19">
        <v>0.17373721992220201</v>
      </c>
      <c r="L12" s="19">
        <v>0.29179215210403903</v>
      </c>
      <c r="M12" s="19"/>
      <c r="N12" s="19">
        <v>0.17956309699081599</v>
      </c>
      <c r="O12" s="19">
        <v>0.13553836507413</v>
      </c>
      <c r="P12" s="19">
        <v>0.147010862163446</v>
      </c>
      <c r="Q12" s="19">
        <v>0.15060223712187601</v>
      </c>
      <c r="R12" s="19"/>
      <c r="S12" s="19">
        <v>6.6469796437051698E-2</v>
      </c>
      <c r="T12" s="19">
        <v>0.120293709818135</v>
      </c>
      <c r="U12" s="19">
        <v>8.7784080968477896E-2</v>
      </c>
      <c r="V12" s="19">
        <v>0.185729702012744</v>
      </c>
      <c r="W12" s="19">
        <v>0.18915842112201101</v>
      </c>
      <c r="X12" s="19">
        <v>0.25065390889792799</v>
      </c>
      <c r="Y12" s="19">
        <v>0.167273842166657</v>
      </c>
      <c r="Z12" s="19">
        <v>0.15701522269117499</v>
      </c>
      <c r="AA12" s="19">
        <v>0.156419199511174</v>
      </c>
      <c r="AB12" s="19">
        <v>0.110241873987557</v>
      </c>
      <c r="AC12" s="19">
        <v>0.23211538114014801</v>
      </c>
      <c r="AD12" s="19">
        <v>0.19663647010332999</v>
      </c>
      <c r="AE12" s="19"/>
      <c r="AF12" s="19">
        <v>0</v>
      </c>
      <c r="AG12" s="19">
        <v>0.18571201214833</v>
      </c>
      <c r="AH12" s="19">
        <v>0.123649856771529</v>
      </c>
      <c r="AI12" s="19">
        <v>0.24646206327369399</v>
      </c>
      <c r="AJ12" s="19">
        <v>0.242738515981887</v>
      </c>
      <c r="AK12" s="19">
        <v>8.0098108332661899E-2</v>
      </c>
      <c r="AL12" s="19">
        <v>0.15782774625127099</v>
      </c>
      <c r="AM12" s="19">
        <v>0.157299311768167</v>
      </c>
      <c r="AN12" s="19">
        <v>0.28333605030268499</v>
      </c>
      <c r="AO12" s="19">
        <v>0.170969597458099</v>
      </c>
      <c r="AP12" s="19">
        <v>3.90894738245397E-2</v>
      </c>
      <c r="AQ12" s="19">
        <v>5.0089264657881001E-2</v>
      </c>
      <c r="AR12" s="19">
        <v>0.18441769497940799</v>
      </c>
      <c r="AS12" s="19">
        <v>9.9522733825557305E-2</v>
      </c>
      <c r="AT12" s="19">
        <v>0.20010781026691299</v>
      </c>
      <c r="AU12" s="19">
        <v>0</v>
      </c>
      <c r="AV12" s="19"/>
      <c r="AW12" s="19">
        <v>0.159843204606233</v>
      </c>
      <c r="AX12" s="19">
        <v>0.14318276029316501</v>
      </c>
      <c r="AY12" s="19"/>
      <c r="AZ12" s="19">
        <v>0.10561867347984299</v>
      </c>
      <c r="BA12" s="19">
        <v>0.162886181549277</v>
      </c>
      <c r="BB12" s="19"/>
      <c r="BC12" s="19">
        <v>0.127826209076083</v>
      </c>
      <c r="BD12" s="19">
        <v>0.16278787661967301</v>
      </c>
      <c r="BE12" s="19"/>
      <c r="BF12" s="19">
        <v>0.108720218769825</v>
      </c>
      <c r="BG12" s="19">
        <v>0.15662881125393799</v>
      </c>
      <c r="BH12" s="19"/>
      <c r="BI12" s="19">
        <v>8.1877130332075901E-2</v>
      </c>
      <c r="BJ12" s="19">
        <v>0.15827419341098301</v>
      </c>
      <c r="BK12" s="19">
        <v>0.16072447828769101</v>
      </c>
      <c r="BL12" s="19">
        <v>0.14583200458325801</v>
      </c>
      <c r="BM12" s="19">
        <v>0.16281713936453801</v>
      </c>
      <c r="BN12" s="19"/>
      <c r="BO12" s="19">
        <v>0.164675739132847</v>
      </c>
      <c r="BP12" s="19">
        <v>6.3314299921656506E-2</v>
      </c>
      <c r="BQ12" s="19">
        <v>0.12850986938983999</v>
      </c>
      <c r="BR12" s="19">
        <v>8.9040942709473894E-2</v>
      </c>
      <c r="BS12" s="19">
        <v>0.26164936639154501</v>
      </c>
      <c r="BT12" s="19">
        <v>0.49645774295526601</v>
      </c>
      <c r="BU12" s="19"/>
      <c r="BV12" s="19">
        <v>0.17485841696858001</v>
      </c>
      <c r="BW12" s="19">
        <v>0.129534931212408</v>
      </c>
      <c r="BX12" s="19"/>
      <c r="BY12" s="19">
        <v>8.1895033702790804E-2</v>
      </c>
      <c r="BZ12" s="19"/>
      <c r="CA12" s="19">
        <v>0.110904492085745</v>
      </c>
      <c r="CB12" s="19"/>
      <c r="CC12" s="19">
        <v>0.13691220028903101</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416</v>
      </c>
      <c r="D7" s="10">
        <v>214</v>
      </c>
      <c r="E7" s="10">
        <v>202</v>
      </c>
      <c r="F7" s="10"/>
      <c r="G7" s="10">
        <v>52</v>
      </c>
      <c r="H7" s="10">
        <v>80</v>
      </c>
      <c r="I7" s="10">
        <v>57</v>
      </c>
      <c r="J7" s="10">
        <v>81</v>
      </c>
      <c r="K7" s="10">
        <v>68</v>
      </c>
      <c r="L7" s="10">
        <v>78</v>
      </c>
      <c r="M7" s="10"/>
      <c r="N7" s="10">
        <v>130</v>
      </c>
      <c r="O7" s="10">
        <v>106</v>
      </c>
      <c r="P7" s="10">
        <v>69</v>
      </c>
      <c r="Q7" s="10">
        <v>111</v>
      </c>
      <c r="R7" s="10"/>
      <c r="S7" s="10">
        <v>55</v>
      </c>
      <c r="T7" s="10">
        <v>56</v>
      </c>
      <c r="U7" s="10">
        <v>38</v>
      </c>
      <c r="V7" s="10">
        <v>45</v>
      </c>
      <c r="W7" s="10">
        <v>28</v>
      </c>
      <c r="X7" s="10">
        <v>43</v>
      </c>
      <c r="Y7" s="10">
        <v>33</v>
      </c>
      <c r="Z7" s="10">
        <v>16</v>
      </c>
      <c r="AA7" s="10">
        <v>45</v>
      </c>
      <c r="AB7" s="10">
        <v>31</v>
      </c>
      <c r="AC7" s="10">
        <v>20</v>
      </c>
      <c r="AD7" s="10">
        <v>6</v>
      </c>
      <c r="AE7" s="10"/>
      <c r="AF7" s="10">
        <v>1</v>
      </c>
      <c r="AG7" s="10">
        <v>16</v>
      </c>
      <c r="AH7" s="10">
        <v>30</v>
      </c>
      <c r="AI7" s="10">
        <v>21</v>
      </c>
      <c r="AJ7" s="10">
        <v>49</v>
      </c>
      <c r="AK7" s="10">
        <v>52</v>
      </c>
      <c r="AL7" s="10">
        <v>39</v>
      </c>
      <c r="AM7" s="10">
        <v>28</v>
      </c>
      <c r="AN7" s="10">
        <v>23</v>
      </c>
      <c r="AO7" s="10">
        <v>25</v>
      </c>
      <c r="AP7" s="10">
        <v>45</v>
      </c>
      <c r="AQ7" s="10">
        <v>19</v>
      </c>
      <c r="AR7" s="10">
        <v>14</v>
      </c>
      <c r="AS7" s="10">
        <v>5</v>
      </c>
      <c r="AT7" s="10">
        <v>14</v>
      </c>
      <c r="AU7" s="10">
        <v>21</v>
      </c>
      <c r="AV7" s="10"/>
      <c r="AW7" s="10">
        <v>247</v>
      </c>
      <c r="AX7" s="10">
        <v>167</v>
      </c>
      <c r="AY7" s="10"/>
      <c r="AZ7" s="10">
        <v>71</v>
      </c>
      <c r="BA7" s="10">
        <v>345</v>
      </c>
      <c r="BB7" s="10"/>
      <c r="BC7" s="10">
        <v>166</v>
      </c>
      <c r="BD7" s="10">
        <v>249</v>
      </c>
      <c r="BE7" s="10"/>
      <c r="BF7" s="10">
        <v>33</v>
      </c>
      <c r="BG7" s="10">
        <v>383</v>
      </c>
      <c r="BH7" s="10"/>
      <c r="BI7" s="10">
        <v>80</v>
      </c>
      <c r="BJ7" s="10">
        <v>138</v>
      </c>
      <c r="BK7" s="10">
        <v>37</v>
      </c>
      <c r="BL7" s="10">
        <v>64</v>
      </c>
      <c r="BM7" s="10">
        <v>14</v>
      </c>
      <c r="BN7" s="10"/>
      <c r="BO7" s="10">
        <v>99</v>
      </c>
      <c r="BP7" s="10">
        <v>79</v>
      </c>
      <c r="BQ7" s="10">
        <v>45</v>
      </c>
      <c r="BR7" s="10">
        <v>89</v>
      </c>
      <c r="BS7" s="10">
        <v>20</v>
      </c>
      <c r="BT7" s="10">
        <v>38</v>
      </c>
      <c r="BU7" s="10"/>
      <c r="BV7" s="10">
        <v>90</v>
      </c>
      <c r="BW7" s="10">
        <v>48</v>
      </c>
      <c r="BX7" s="10"/>
      <c r="BY7" s="10">
        <v>40</v>
      </c>
      <c r="BZ7" s="10"/>
      <c r="CA7" s="10">
        <v>63</v>
      </c>
      <c r="CB7" s="10"/>
      <c r="CC7" s="10">
        <v>75</v>
      </c>
    </row>
    <row r="8" spans="2:81" ht="30" customHeight="1" x14ac:dyDescent="0.3">
      <c r="B8" s="11" t="s">
        <v>20</v>
      </c>
      <c r="C8" s="11">
        <v>411</v>
      </c>
      <c r="D8" s="11">
        <v>211</v>
      </c>
      <c r="E8" s="11">
        <v>200</v>
      </c>
      <c r="F8" s="11"/>
      <c r="G8" s="11">
        <v>52</v>
      </c>
      <c r="H8" s="11">
        <v>80</v>
      </c>
      <c r="I8" s="11">
        <v>64</v>
      </c>
      <c r="J8" s="11">
        <v>78</v>
      </c>
      <c r="K8" s="11">
        <v>62</v>
      </c>
      <c r="L8" s="11">
        <v>75</v>
      </c>
      <c r="M8" s="11"/>
      <c r="N8" s="11">
        <v>122</v>
      </c>
      <c r="O8" s="11">
        <v>99</v>
      </c>
      <c r="P8" s="11">
        <v>77</v>
      </c>
      <c r="Q8" s="11">
        <v>113</v>
      </c>
      <c r="R8" s="11"/>
      <c r="S8" s="11">
        <v>55</v>
      </c>
      <c r="T8" s="11">
        <v>56</v>
      </c>
      <c r="U8" s="11">
        <v>38</v>
      </c>
      <c r="V8" s="11">
        <v>46</v>
      </c>
      <c r="W8" s="11">
        <v>27</v>
      </c>
      <c r="X8" s="11">
        <v>43</v>
      </c>
      <c r="Y8" s="11">
        <v>31</v>
      </c>
      <c r="Z8" s="11">
        <v>14</v>
      </c>
      <c r="AA8" s="11">
        <v>45</v>
      </c>
      <c r="AB8" s="11">
        <v>31</v>
      </c>
      <c r="AC8" s="11">
        <v>17</v>
      </c>
      <c r="AD8" s="11">
        <v>7</v>
      </c>
      <c r="AE8" s="11"/>
      <c r="AF8" s="11">
        <v>1</v>
      </c>
      <c r="AG8" s="11">
        <v>15</v>
      </c>
      <c r="AH8" s="11">
        <v>30</v>
      </c>
      <c r="AI8" s="11">
        <v>21</v>
      </c>
      <c r="AJ8" s="11">
        <v>49</v>
      </c>
      <c r="AK8" s="11">
        <v>52</v>
      </c>
      <c r="AL8" s="11">
        <v>40</v>
      </c>
      <c r="AM8" s="11">
        <v>28</v>
      </c>
      <c r="AN8" s="11">
        <v>22</v>
      </c>
      <c r="AO8" s="11">
        <v>24</v>
      </c>
      <c r="AP8" s="11">
        <v>44</v>
      </c>
      <c r="AQ8" s="11">
        <v>18</v>
      </c>
      <c r="AR8" s="11">
        <v>14</v>
      </c>
      <c r="AS8" s="11">
        <v>5</v>
      </c>
      <c r="AT8" s="11">
        <v>14</v>
      </c>
      <c r="AU8" s="11">
        <v>20</v>
      </c>
      <c r="AV8" s="11"/>
      <c r="AW8" s="11">
        <v>244</v>
      </c>
      <c r="AX8" s="11">
        <v>165</v>
      </c>
      <c r="AY8" s="11"/>
      <c r="AZ8" s="11">
        <v>72</v>
      </c>
      <c r="BA8" s="11">
        <v>339</v>
      </c>
      <c r="BB8" s="11"/>
      <c r="BC8" s="11">
        <v>167</v>
      </c>
      <c r="BD8" s="11">
        <v>243</v>
      </c>
      <c r="BE8" s="11"/>
      <c r="BF8" s="11">
        <v>33</v>
      </c>
      <c r="BG8" s="11">
        <v>378</v>
      </c>
      <c r="BH8" s="11"/>
      <c r="BI8" s="11">
        <v>78</v>
      </c>
      <c r="BJ8" s="11">
        <v>133</v>
      </c>
      <c r="BK8" s="11">
        <v>37</v>
      </c>
      <c r="BL8" s="11">
        <v>65</v>
      </c>
      <c r="BM8" s="11">
        <v>15</v>
      </c>
      <c r="BN8" s="11"/>
      <c r="BO8" s="11">
        <v>95</v>
      </c>
      <c r="BP8" s="11">
        <v>77</v>
      </c>
      <c r="BQ8" s="11">
        <v>44</v>
      </c>
      <c r="BR8" s="11">
        <v>90</v>
      </c>
      <c r="BS8" s="11">
        <v>22</v>
      </c>
      <c r="BT8" s="11">
        <v>38</v>
      </c>
      <c r="BU8" s="11"/>
      <c r="BV8" s="11">
        <v>86</v>
      </c>
      <c r="BW8" s="11">
        <v>47</v>
      </c>
      <c r="BX8" s="11"/>
      <c r="BY8" s="11">
        <v>39</v>
      </c>
      <c r="BZ8" s="11"/>
      <c r="CA8" s="11">
        <v>60</v>
      </c>
      <c r="CB8" s="11"/>
      <c r="CC8" s="11">
        <v>73</v>
      </c>
    </row>
    <row r="9" spans="2:81" ht="28.8" x14ac:dyDescent="0.3">
      <c r="B9" s="18" t="s">
        <v>210</v>
      </c>
      <c r="C9" s="17">
        <v>0.358172731379027</v>
      </c>
      <c r="D9" s="17">
        <v>0.35155565830222402</v>
      </c>
      <c r="E9" s="17">
        <v>0.36518275822035201</v>
      </c>
      <c r="F9" s="17"/>
      <c r="G9" s="17">
        <v>0.40825868617350303</v>
      </c>
      <c r="H9" s="17">
        <v>0.495202161080388</v>
      </c>
      <c r="I9" s="17">
        <v>0.26598933748511999</v>
      </c>
      <c r="J9" s="17">
        <v>0.378372679737145</v>
      </c>
      <c r="K9" s="17">
        <v>0.343745063788431</v>
      </c>
      <c r="L9" s="17">
        <v>0.24717195161788899</v>
      </c>
      <c r="M9" s="17"/>
      <c r="N9" s="17">
        <v>0.482503713015205</v>
      </c>
      <c r="O9" s="17">
        <v>0.38846690710853399</v>
      </c>
      <c r="P9" s="17">
        <v>0.32530357707247698</v>
      </c>
      <c r="Q9" s="17">
        <v>0.22034019674833499</v>
      </c>
      <c r="R9" s="17"/>
      <c r="S9" s="17">
        <v>0.583460447044577</v>
      </c>
      <c r="T9" s="17">
        <v>0.23928015489578</v>
      </c>
      <c r="U9" s="17">
        <v>0.22110068982206901</v>
      </c>
      <c r="V9" s="17">
        <v>0.39039061170432099</v>
      </c>
      <c r="W9" s="17">
        <v>0.40826890548328698</v>
      </c>
      <c r="X9" s="17">
        <v>0.38925239564277198</v>
      </c>
      <c r="Y9" s="17">
        <v>0.30148628691837298</v>
      </c>
      <c r="Z9" s="17">
        <v>0.36747128221571401</v>
      </c>
      <c r="AA9" s="17">
        <v>0.27648676058639099</v>
      </c>
      <c r="AB9" s="17">
        <v>0.34388399348800502</v>
      </c>
      <c r="AC9" s="17">
        <v>0.35565740135360602</v>
      </c>
      <c r="AD9" s="17">
        <v>0.51079506290005205</v>
      </c>
      <c r="AE9" s="17"/>
      <c r="AF9" s="17">
        <v>1</v>
      </c>
      <c r="AG9" s="17">
        <v>0.2915131526409</v>
      </c>
      <c r="AH9" s="17">
        <v>0.36043139683814601</v>
      </c>
      <c r="AI9" s="17">
        <v>8.8504401019433299E-2</v>
      </c>
      <c r="AJ9" s="17">
        <v>0.21476632693395201</v>
      </c>
      <c r="AK9" s="17">
        <v>0.34821434369203003</v>
      </c>
      <c r="AL9" s="17">
        <v>0.44823157580028899</v>
      </c>
      <c r="AM9" s="17">
        <v>0.22965216989357301</v>
      </c>
      <c r="AN9" s="17">
        <v>0.35708003012601403</v>
      </c>
      <c r="AO9" s="17">
        <v>0.52984887457529595</v>
      </c>
      <c r="AP9" s="17">
        <v>0.43380887849413902</v>
      </c>
      <c r="AQ9" s="17">
        <v>0.48870652489108501</v>
      </c>
      <c r="AR9" s="17">
        <v>0.352847646616536</v>
      </c>
      <c r="AS9" s="17">
        <v>0.76158440031639596</v>
      </c>
      <c r="AT9" s="17">
        <v>0.51199126492869895</v>
      </c>
      <c r="AU9" s="17">
        <v>0.50354064476333205</v>
      </c>
      <c r="AV9" s="17"/>
      <c r="AW9" s="17">
        <v>0.37472407814049602</v>
      </c>
      <c r="AX9" s="17">
        <v>0.33798280764854599</v>
      </c>
      <c r="AY9" s="17"/>
      <c r="AZ9" s="17">
        <v>0.36703189063221597</v>
      </c>
      <c r="BA9" s="17">
        <v>0.356288652776096</v>
      </c>
      <c r="BB9" s="17"/>
      <c r="BC9" s="17">
        <v>0.32473041707213002</v>
      </c>
      <c r="BD9" s="17">
        <v>0.38255613970847602</v>
      </c>
      <c r="BE9" s="17"/>
      <c r="BF9" s="17">
        <v>0.36928848970638301</v>
      </c>
      <c r="BG9" s="17">
        <v>0.35719603197732602</v>
      </c>
      <c r="BH9" s="17"/>
      <c r="BI9" s="17">
        <v>0.22447077540798399</v>
      </c>
      <c r="BJ9" s="17">
        <v>0.58425488819687998</v>
      </c>
      <c r="BK9" s="17">
        <v>0.39679104023673101</v>
      </c>
      <c r="BL9" s="17">
        <v>0.153082644399787</v>
      </c>
      <c r="BM9" s="17">
        <v>0.28592601032347098</v>
      </c>
      <c r="BN9" s="17"/>
      <c r="BO9" s="17">
        <v>0.67146807437029299</v>
      </c>
      <c r="BP9" s="17">
        <v>0.24986930775094299</v>
      </c>
      <c r="BQ9" s="17">
        <v>0.370763443812542</v>
      </c>
      <c r="BR9" s="17">
        <v>0.22974769137702999</v>
      </c>
      <c r="BS9" s="17">
        <v>0.26781970538775701</v>
      </c>
      <c r="BT9" s="17">
        <v>0.24993080297370501</v>
      </c>
      <c r="BU9" s="17"/>
      <c r="BV9" s="17">
        <v>0.67205372730424495</v>
      </c>
      <c r="BW9" s="17">
        <v>0.424451313567903</v>
      </c>
      <c r="BX9" s="17"/>
      <c r="BY9" s="17">
        <v>0.54587124767139705</v>
      </c>
      <c r="BZ9" s="17"/>
      <c r="CA9" s="17">
        <v>0.55541032493934095</v>
      </c>
      <c r="CB9" s="17"/>
      <c r="CC9" s="17">
        <v>0.576804357870778</v>
      </c>
    </row>
    <row r="10" spans="2:81" ht="28.8" x14ac:dyDescent="0.3">
      <c r="B10" s="18" t="s">
        <v>211</v>
      </c>
      <c r="C10" s="17">
        <v>0.37674295799109297</v>
      </c>
      <c r="D10" s="17">
        <v>0.45034757575776901</v>
      </c>
      <c r="E10" s="17">
        <v>0.29876734245819597</v>
      </c>
      <c r="F10" s="17"/>
      <c r="G10" s="17">
        <v>0.30233619206177997</v>
      </c>
      <c r="H10" s="17">
        <v>0.31809710688492998</v>
      </c>
      <c r="I10" s="17">
        <v>0.37975481054615501</v>
      </c>
      <c r="J10" s="17">
        <v>0.38471045608086402</v>
      </c>
      <c r="K10" s="17">
        <v>0.36122576550332097</v>
      </c>
      <c r="L10" s="17">
        <v>0.49239900426260802</v>
      </c>
      <c r="M10" s="17"/>
      <c r="N10" s="17">
        <v>0.34559389597516998</v>
      </c>
      <c r="O10" s="17">
        <v>0.37776704958292401</v>
      </c>
      <c r="P10" s="17">
        <v>0.42604087200304902</v>
      </c>
      <c r="Q10" s="17">
        <v>0.37591314407763199</v>
      </c>
      <c r="R10" s="17"/>
      <c r="S10" s="17">
        <v>0.208124963150804</v>
      </c>
      <c r="T10" s="17">
        <v>0.40552724338058899</v>
      </c>
      <c r="U10" s="17">
        <v>0.64708410638195801</v>
      </c>
      <c r="V10" s="17">
        <v>0.354508485028389</v>
      </c>
      <c r="W10" s="17">
        <v>0.34508328845706998</v>
      </c>
      <c r="X10" s="17">
        <v>0.32760325997091799</v>
      </c>
      <c r="Y10" s="17">
        <v>0.37889249905059802</v>
      </c>
      <c r="Z10" s="17">
        <v>0.440956956260313</v>
      </c>
      <c r="AA10" s="17">
        <v>0.40181162082206301</v>
      </c>
      <c r="AB10" s="17">
        <v>0.42211684499021601</v>
      </c>
      <c r="AC10" s="17">
        <v>0.32380462835169199</v>
      </c>
      <c r="AD10" s="17">
        <v>0.19974019989794201</v>
      </c>
      <c r="AE10" s="17"/>
      <c r="AF10" s="17">
        <v>0</v>
      </c>
      <c r="AG10" s="17">
        <v>0.37182190577130297</v>
      </c>
      <c r="AH10" s="17">
        <v>0.35312411907519198</v>
      </c>
      <c r="AI10" s="17">
        <v>0.51291085937397796</v>
      </c>
      <c r="AJ10" s="17">
        <v>0.46059128803132998</v>
      </c>
      <c r="AK10" s="17">
        <v>0.39280896381806402</v>
      </c>
      <c r="AL10" s="17">
        <v>0.25182458300743499</v>
      </c>
      <c r="AM10" s="17">
        <v>0.58251294857597502</v>
      </c>
      <c r="AN10" s="17">
        <v>0.43107798667167302</v>
      </c>
      <c r="AO10" s="17">
        <v>0.292297018141292</v>
      </c>
      <c r="AP10" s="17">
        <v>0.460343293169587</v>
      </c>
      <c r="AQ10" s="17">
        <v>0.14999121276486099</v>
      </c>
      <c r="AR10" s="17">
        <v>0.41253950461823702</v>
      </c>
      <c r="AS10" s="17">
        <v>0.23841559968360401</v>
      </c>
      <c r="AT10" s="17">
        <v>0.33533187327399799</v>
      </c>
      <c r="AU10" s="17">
        <v>0.25834317846089799</v>
      </c>
      <c r="AV10" s="17"/>
      <c r="AW10" s="17">
        <v>0.39342024738332998</v>
      </c>
      <c r="AX10" s="17">
        <v>0.344646905978028</v>
      </c>
      <c r="AY10" s="17"/>
      <c r="AZ10" s="17">
        <v>0.38052028136987298</v>
      </c>
      <c r="BA10" s="17">
        <v>0.37593963411453601</v>
      </c>
      <c r="BB10" s="17"/>
      <c r="BC10" s="17">
        <v>0.40943406510382901</v>
      </c>
      <c r="BD10" s="17">
        <v>0.35594422548812998</v>
      </c>
      <c r="BE10" s="17"/>
      <c r="BF10" s="17">
        <v>0.33460743705370799</v>
      </c>
      <c r="BG10" s="17">
        <v>0.380445245939245</v>
      </c>
      <c r="BH10" s="17"/>
      <c r="BI10" s="17">
        <v>0.56973996762947898</v>
      </c>
      <c r="BJ10" s="17">
        <v>0.24552118588383301</v>
      </c>
      <c r="BK10" s="17">
        <v>0.31642583471389601</v>
      </c>
      <c r="BL10" s="17">
        <v>0.60391393282338801</v>
      </c>
      <c r="BM10" s="17">
        <v>0.30524421273892399</v>
      </c>
      <c r="BN10" s="17"/>
      <c r="BO10" s="17">
        <v>0.17646913287895499</v>
      </c>
      <c r="BP10" s="17">
        <v>0.57353283469504002</v>
      </c>
      <c r="BQ10" s="17">
        <v>0.40964878589694997</v>
      </c>
      <c r="BR10" s="17">
        <v>0.57536058046626204</v>
      </c>
      <c r="BS10" s="17">
        <v>0.48931684129883202</v>
      </c>
      <c r="BT10" s="17">
        <v>0.155947473920412</v>
      </c>
      <c r="BU10" s="17"/>
      <c r="BV10" s="17">
        <v>0.18262705437465601</v>
      </c>
      <c r="BW10" s="17">
        <v>0.359995444775353</v>
      </c>
      <c r="BX10" s="17"/>
      <c r="BY10" s="17">
        <v>0.32657225635724102</v>
      </c>
      <c r="BZ10" s="17"/>
      <c r="CA10" s="17">
        <v>0.28602410266561401</v>
      </c>
      <c r="CB10" s="17"/>
      <c r="CC10" s="17">
        <v>0.27333490523107201</v>
      </c>
    </row>
    <row r="11" spans="2:81" x14ac:dyDescent="0.3">
      <c r="B11" s="18" t="s">
        <v>212</v>
      </c>
      <c r="C11" s="17">
        <v>9.5968274942785703E-2</v>
      </c>
      <c r="D11" s="17">
        <v>5.82909418084116E-2</v>
      </c>
      <c r="E11" s="17">
        <v>0.135883070127294</v>
      </c>
      <c r="F11" s="17"/>
      <c r="G11" s="17">
        <v>0.11126609372207499</v>
      </c>
      <c r="H11" s="17">
        <v>0.117650587687467</v>
      </c>
      <c r="I11" s="17">
        <v>0.12308244345342099</v>
      </c>
      <c r="J11" s="17">
        <v>8.2550697664336703E-2</v>
      </c>
      <c r="K11" s="17">
        <v>0.12686686574418601</v>
      </c>
      <c r="L11" s="17">
        <v>2.76020881942666E-2</v>
      </c>
      <c r="M11" s="17"/>
      <c r="N11" s="17">
        <v>6.90723690896725E-2</v>
      </c>
      <c r="O11" s="17">
        <v>9.0488636140661605E-2</v>
      </c>
      <c r="P11" s="17">
        <v>7.0746225192475101E-2</v>
      </c>
      <c r="Q11" s="17">
        <v>0.14678545116980299</v>
      </c>
      <c r="R11" s="17"/>
      <c r="S11" s="17">
        <v>8.5928146374388795E-2</v>
      </c>
      <c r="T11" s="17">
        <v>9.3909229691365601E-2</v>
      </c>
      <c r="U11" s="17">
        <v>2.49573696678967E-2</v>
      </c>
      <c r="V11" s="17">
        <v>9.6432924877314197E-2</v>
      </c>
      <c r="W11" s="17">
        <v>9.2810212793818903E-2</v>
      </c>
      <c r="X11" s="17">
        <v>0.120811152105989</v>
      </c>
      <c r="Y11" s="17">
        <v>0.156196070103676</v>
      </c>
      <c r="Z11" s="17">
        <v>0.19157176152397301</v>
      </c>
      <c r="AA11" s="17">
        <v>0.107497868328055</v>
      </c>
      <c r="AB11" s="17">
        <v>9.8877556557278298E-2</v>
      </c>
      <c r="AC11" s="17">
        <v>5.0671802699168801E-2</v>
      </c>
      <c r="AD11" s="17">
        <v>0</v>
      </c>
      <c r="AE11" s="17"/>
      <c r="AF11" s="17">
        <v>0</v>
      </c>
      <c r="AG11" s="17">
        <v>0.122976566841749</v>
      </c>
      <c r="AH11" s="17">
        <v>6.6986197051192298E-2</v>
      </c>
      <c r="AI11" s="17">
        <v>0.14992759499185301</v>
      </c>
      <c r="AJ11" s="17">
        <v>0.14607978243001099</v>
      </c>
      <c r="AK11" s="17">
        <v>0.13053082394065901</v>
      </c>
      <c r="AL11" s="17">
        <v>9.5842299562984304E-2</v>
      </c>
      <c r="AM11" s="17">
        <v>7.3185540231476401E-2</v>
      </c>
      <c r="AN11" s="17">
        <v>3.9970607827815197E-2</v>
      </c>
      <c r="AO11" s="17">
        <v>4.8271813183265302E-2</v>
      </c>
      <c r="AP11" s="17">
        <v>6.3023050066337294E-2</v>
      </c>
      <c r="AQ11" s="17">
        <v>0.155291093696107</v>
      </c>
      <c r="AR11" s="17">
        <v>8.5879346463833606E-2</v>
      </c>
      <c r="AS11" s="17">
        <v>0</v>
      </c>
      <c r="AT11" s="17">
        <v>8.0510723237377499E-2</v>
      </c>
      <c r="AU11" s="17">
        <v>8.4944166689684297E-2</v>
      </c>
      <c r="AV11" s="17"/>
      <c r="AW11" s="17">
        <v>7.3225263454525902E-2</v>
      </c>
      <c r="AX11" s="17">
        <v>0.13073428291056199</v>
      </c>
      <c r="AY11" s="17"/>
      <c r="AZ11" s="17">
        <v>5.5827004454224297E-2</v>
      </c>
      <c r="BA11" s="17">
        <v>0.104505124395486</v>
      </c>
      <c r="BB11" s="17"/>
      <c r="BC11" s="17">
        <v>9.5529445131077001E-2</v>
      </c>
      <c r="BD11" s="17">
        <v>9.6669564682064293E-2</v>
      </c>
      <c r="BE11" s="17"/>
      <c r="BF11" s="17">
        <v>7.6802424236666306E-2</v>
      </c>
      <c r="BG11" s="17">
        <v>9.76523053405772E-2</v>
      </c>
      <c r="BH11" s="17"/>
      <c r="BI11" s="17">
        <v>3.5439619723011101E-2</v>
      </c>
      <c r="BJ11" s="17">
        <v>7.6605805287518605E-2</v>
      </c>
      <c r="BK11" s="17">
        <v>5.4243826687509697E-2</v>
      </c>
      <c r="BL11" s="17">
        <v>2.66714132925942E-2</v>
      </c>
      <c r="BM11" s="17">
        <v>0</v>
      </c>
      <c r="BN11" s="17"/>
      <c r="BO11" s="17">
        <v>6.4725160015086602E-2</v>
      </c>
      <c r="BP11" s="17">
        <v>5.9334729615803203E-2</v>
      </c>
      <c r="BQ11" s="17">
        <v>4.6813849023826598E-2</v>
      </c>
      <c r="BR11" s="17">
        <v>3.5060290915665399E-2</v>
      </c>
      <c r="BS11" s="17">
        <v>9.7776422667180896E-2</v>
      </c>
      <c r="BT11" s="17">
        <v>2.63176604132393E-2</v>
      </c>
      <c r="BU11" s="17"/>
      <c r="BV11" s="17">
        <v>6.07977171026454E-2</v>
      </c>
      <c r="BW11" s="17">
        <v>0.105378269999765</v>
      </c>
      <c r="BX11" s="17"/>
      <c r="BY11" s="17">
        <v>4.7584146999717601E-2</v>
      </c>
      <c r="BZ11" s="17"/>
      <c r="CA11" s="17">
        <v>6.0949837485483001E-2</v>
      </c>
      <c r="CB11" s="17"/>
      <c r="CC11" s="17">
        <v>3.6364537057205201E-2</v>
      </c>
    </row>
    <row r="12" spans="2:81" x14ac:dyDescent="0.3">
      <c r="B12" s="18" t="s">
        <v>124</v>
      </c>
      <c r="C12" s="19">
        <v>0.16911603568709399</v>
      </c>
      <c r="D12" s="19">
        <v>0.13980582413159501</v>
      </c>
      <c r="E12" s="19">
        <v>0.20016682919415801</v>
      </c>
      <c r="F12" s="19"/>
      <c r="G12" s="19">
        <v>0.17813902804264101</v>
      </c>
      <c r="H12" s="19">
        <v>6.9050144347215306E-2</v>
      </c>
      <c r="I12" s="19">
        <v>0.23117340851530499</v>
      </c>
      <c r="J12" s="19">
        <v>0.154366166517654</v>
      </c>
      <c r="K12" s="19">
        <v>0.16816230496406301</v>
      </c>
      <c r="L12" s="19">
        <v>0.232826955925237</v>
      </c>
      <c r="M12" s="19"/>
      <c r="N12" s="19">
        <v>0.102830021919953</v>
      </c>
      <c r="O12" s="19">
        <v>0.14327740716788001</v>
      </c>
      <c r="P12" s="19">
        <v>0.177909325731999</v>
      </c>
      <c r="Q12" s="19">
        <v>0.256961208004229</v>
      </c>
      <c r="R12" s="19"/>
      <c r="S12" s="19">
        <v>0.12248644343023</v>
      </c>
      <c r="T12" s="19">
        <v>0.26128337203226598</v>
      </c>
      <c r="U12" s="19">
        <v>0.10685783412807601</v>
      </c>
      <c r="V12" s="19">
        <v>0.15866797838997601</v>
      </c>
      <c r="W12" s="19">
        <v>0.153837593265824</v>
      </c>
      <c r="X12" s="19">
        <v>0.162333192280321</v>
      </c>
      <c r="Y12" s="19">
        <v>0.16342514392735299</v>
      </c>
      <c r="Z12" s="19">
        <v>0</v>
      </c>
      <c r="AA12" s="19">
        <v>0.21420375026349101</v>
      </c>
      <c r="AB12" s="19">
        <v>0.13512160496450101</v>
      </c>
      <c r="AC12" s="19">
        <v>0.269866167595534</v>
      </c>
      <c r="AD12" s="19">
        <v>0.28946473720200599</v>
      </c>
      <c r="AE12" s="19"/>
      <c r="AF12" s="19">
        <v>0</v>
      </c>
      <c r="AG12" s="19">
        <v>0.21368837474604799</v>
      </c>
      <c r="AH12" s="19">
        <v>0.21945828703546899</v>
      </c>
      <c r="AI12" s="19">
        <v>0.24865714461473601</v>
      </c>
      <c r="AJ12" s="19">
        <v>0.17856260260470799</v>
      </c>
      <c r="AK12" s="19">
        <v>0.128445868549247</v>
      </c>
      <c r="AL12" s="19">
        <v>0.204101541629292</v>
      </c>
      <c r="AM12" s="19">
        <v>0.114649341298975</v>
      </c>
      <c r="AN12" s="19">
        <v>0.17187137537449801</v>
      </c>
      <c r="AO12" s="19">
        <v>0.12958229410014699</v>
      </c>
      <c r="AP12" s="19">
        <v>4.2824778269936498E-2</v>
      </c>
      <c r="AQ12" s="19">
        <v>0.206011168647946</v>
      </c>
      <c r="AR12" s="19">
        <v>0.14873350230139301</v>
      </c>
      <c r="AS12" s="19">
        <v>0</v>
      </c>
      <c r="AT12" s="19">
        <v>7.2166138559925902E-2</v>
      </c>
      <c r="AU12" s="19">
        <v>0.153172010086086</v>
      </c>
      <c r="AV12" s="19"/>
      <c r="AW12" s="19">
        <v>0.15863041102164699</v>
      </c>
      <c r="AX12" s="19">
        <v>0.18663600346286299</v>
      </c>
      <c r="AY12" s="19"/>
      <c r="AZ12" s="19">
        <v>0.19662082354368601</v>
      </c>
      <c r="BA12" s="19">
        <v>0.163266588713882</v>
      </c>
      <c r="BB12" s="19"/>
      <c r="BC12" s="19">
        <v>0.170306072692963</v>
      </c>
      <c r="BD12" s="19">
        <v>0.164830070121329</v>
      </c>
      <c r="BE12" s="19"/>
      <c r="BF12" s="19">
        <v>0.219301649003243</v>
      </c>
      <c r="BG12" s="19">
        <v>0.164706416742852</v>
      </c>
      <c r="BH12" s="19"/>
      <c r="BI12" s="19">
        <v>0.17034963723952601</v>
      </c>
      <c r="BJ12" s="19">
        <v>9.3618120631769094E-2</v>
      </c>
      <c r="BK12" s="19">
        <v>0.23253929836186299</v>
      </c>
      <c r="BL12" s="19">
        <v>0.21633200948423001</v>
      </c>
      <c r="BM12" s="19">
        <v>0.40882977693760503</v>
      </c>
      <c r="BN12" s="19"/>
      <c r="BO12" s="19">
        <v>8.7337632735664902E-2</v>
      </c>
      <c r="BP12" s="19">
        <v>0.117263127938213</v>
      </c>
      <c r="BQ12" s="19">
        <v>0.17277392126668101</v>
      </c>
      <c r="BR12" s="19">
        <v>0.15983143724104301</v>
      </c>
      <c r="BS12" s="19">
        <v>0.14508703064622999</v>
      </c>
      <c r="BT12" s="19">
        <v>0.56780406269264305</v>
      </c>
      <c r="BU12" s="19"/>
      <c r="BV12" s="19">
        <v>8.4521501218454101E-2</v>
      </c>
      <c r="BW12" s="19">
        <v>0.11017497165697999</v>
      </c>
      <c r="BX12" s="19"/>
      <c r="BY12" s="19">
        <v>7.9972348971645194E-2</v>
      </c>
      <c r="BZ12" s="19"/>
      <c r="CA12" s="19">
        <v>9.7615734909561699E-2</v>
      </c>
      <c r="CB12" s="19"/>
      <c r="CC12" s="19">
        <v>0.113496199840944</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403</v>
      </c>
      <c r="D7" s="10">
        <v>197</v>
      </c>
      <c r="E7" s="10">
        <v>204</v>
      </c>
      <c r="F7" s="10"/>
      <c r="G7" s="10">
        <v>70</v>
      </c>
      <c r="H7" s="10">
        <v>71</v>
      </c>
      <c r="I7" s="10">
        <v>57</v>
      </c>
      <c r="J7" s="10">
        <v>61</v>
      </c>
      <c r="K7" s="10">
        <v>62</v>
      </c>
      <c r="L7" s="10">
        <v>82</v>
      </c>
      <c r="M7" s="10"/>
      <c r="N7" s="10">
        <v>115</v>
      </c>
      <c r="O7" s="10">
        <v>116</v>
      </c>
      <c r="P7" s="10">
        <v>74</v>
      </c>
      <c r="Q7" s="10">
        <v>96</v>
      </c>
      <c r="R7" s="10"/>
      <c r="S7" s="10">
        <v>47</v>
      </c>
      <c r="T7" s="10">
        <v>59</v>
      </c>
      <c r="U7" s="10">
        <v>18</v>
      </c>
      <c r="V7" s="10">
        <v>37</v>
      </c>
      <c r="W7" s="10">
        <v>35</v>
      </c>
      <c r="X7" s="10">
        <v>33</v>
      </c>
      <c r="Y7" s="10">
        <v>36</v>
      </c>
      <c r="Z7" s="10">
        <v>16</v>
      </c>
      <c r="AA7" s="10">
        <v>49</v>
      </c>
      <c r="AB7" s="10">
        <v>41</v>
      </c>
      <c r="AC7" s="10">
        <v>21</v>
      </c>
      <c r="AD7" s="10">
        <v>11</v>
      </c>
      <c r="AE7" s="10"/>
      <c r="AF7" s="10">
        <v>3</v>
      </c>
      <c r="AG7" s="10">
        <v>19</v>
      </c>
      <c r="AH7" s="10">
        <v>26</v>
      </c>
      <c r="AI7" s="10">
        <v>24</v>
      </c>
      <c r="AJ7" s="10">
        <v>26</v>
      </c>
      <c r="AK7" s="10">
        <v>45</v>
      </c>
      <c r="AL7" s="10">
        <v>36</v>
      </c>
      <c r="AM7" s="10">
        <v>29</v>
      </c>
      <c r="AN7" s="10">
        <v>29</v>
      </c>
      <c r="AO7" s="10">
        <v>14</v>
      </c>
      <c r="AP7" s="10">
        <v>35</v>
      </c>
      <c r="AQ7" s="10">
        <v>34</v>
      </c>
      <c r="AR7" s="10">
        <v>22</v>
      </c>
      <c r="AS7" s="10">
        <v>7</v>
      </c>
      <c r="AT7" s="10">
        <v>19</v>
      </c>
      <c r="AU7" s="10">
        <v>24</v>
      </c>
      <c r="AV7" s="10"/>
      <c r="AW7" s="10">
        <v>237</v>
      </c>
      <c r="AX7" s="10">
        <v>164</v>
      </c>
      <c r="AY7" s="10"/>
      <c r="AZ7" s="10">
        <v>66</v>
      </c>
      <c r="BA7" s="10">
        <v>337</v>
      </c>
      <c r="BB7" s="10"/>
      <c r="BC7" s="10">
        <v>154</v>
      </c>
      <c r="BD7" s="10">
        <v>241</v>
      </c>
      <c r="BE7" s="10"/>
      <c r="BF7" s="10">
        <v>29</v>
      </c>
      <c r="BG7" s="10">
        <v>374</v>
      </c>
      <c r="BH7" s="10"/>
      <c r="BI7" s="10">
        <v>75</v>
      </c>
      <c r="BJ7" s="10">
        <v>141</v>
      </c>
      <c r="BK7" s="10">
        <v>34</v>
      </c>
      <c r="BL7" s="10">
        <v>60</v>
      </c>
      <c r="BM7" s="10">
        <v>18</v>
      </c>
      <c r="BN7" s="10"/>
      <c r="BO7" s="10">
        <v>106</v>
      </c>
      <c r="BP7" s="10">
        <v>75</v>
      </c>
      <c r="BQ7" s="10">
        <v>35</v>
      </c>
      <c r="BR7" s="10">
        <v>78</v>
      </c>
      <c r="BS7" s="10">
        <v>33</v>
      </c>
      <c r="BT7" s="10">
        <v>40</v>
      </c>
      <c r="BU7" s="10"/>
      <c r="BV7" s="10">
        <v>92</v>
      </c>
      <c r="BW7" s="10">
        <v>49</v>
      </c>
      <c r="BX7" s="10"/>
      <c r="BY7" s="10">
        <v>49</v>
      </c>
      <c r="BZ7" s="10"/>
      <c r="CA7" s="10">
        <v>77</v>
      </c>
      <c r="CB7" s="10"/>
      <c r="CC7" s="10">
        <v>69</v>
      </c>
    </row>
    <row r="8" spans="2:81" ht="30" customHeight="1" x14ac:dyDescent="0.3">
      <c r="B8" s="11" t="s">
        <v>20</v>
      </c>
      <c r="C8" s="11">
        <v>403</v>
      </c>
      <c r="D8" s="11">
        <v>196</v>
      </c>
      <c r="E8" s="11">
        <v>204</v>
      </c>
      <c r="F8" s="11"/>
      <c r="G8" s="11">
        <v>71</v>
      </c>
      <c r="H8" s="11">
        <v>71</v>
      </c>
      <c r="I8" s="11">
        <v>65</v>
      </c>
      <c r="J8" s="11">
        <v>59</v>
      </c>
      <c r="K8" s="11">
        <v>57</v>
      </c>
      <c r="L8" s="11">
        <v>80</v>
      </c>
      <c r="M8" s="11"/>
      <c r="N8" s="11">
        <v>109</v>
      </c>
      <c r="O8" s="11">
        <v>111</v>
      </c>
      <c r="P8" s="11">
        <v>83</v>
      </c>
      <c r="Q8" s="11">
        <v>98</v>
      </c>
      <c r="R8" s="11"/>
      <c r="S8" s="11">
        <v>49</v>
      </c>
      <c r="T8" s="11">
        <v>59</v>
      </c>
      <c r="U8" s="11">
        <v>18</v>
      </c>
      <c r="V8" s="11">
        <v>39</v>
      </c>
      <c r="W8" s="11">
        <v>35</v>
      </c>
      <c r="X8" s="11">
        <v>32</v>
      </c>
      <c r="Y8" s="11">
        <v>34</v>
      </c>
      <c r="Z8" s="11">
        <v>15</v>
      </c>
      <c r="AA8" s="11">
        <v>48</v>
      </c>
      <c r="AB8" s="11">
        <v>43</v>
      </c>
      <c r="AC8" s="11">
        <v>18</v>
      </c>
      <c r="AD8" s="11">
        <v>14</v>
      </c>
      <c r="AE8" s="11"/>
      <c r="AF8" s="11">
        <v>3</v>
      </c>
      <c r="AG8" s="11">
        <v>18</v>
      </c>
      <c r="AH8" s="11">
        <v>26</v>
      </c>
      <c r="AI8" s="11">
        <v>24</v>
      </c>
      <c r="AJ8" s="11">
        <v>25</v>
      </c>
      <c r="AK8" s="11">
        <v>45</v>
      </c>
      <c r="AL8" s="11">
        <v>36</v>
      </c>
      <c r="AM8" s="11">
        <v>28</v>
      </c>
      <c r="AN8" s="11">
        <v>29</v>
      </c>
      <c r="AO8" s="11">
        <v>14</v>
      </c>
      <c r="AP8" s="11">
        <v>36</v>
      </c>
      <c r="AQ8" s="11">
        <v>35</v>
      </c>
      <c r="AR8" s="11">
        <v>23</v>
      </c>
      <c r="AS8" s="11">
        <v>7</v>
      </c>
      <c r="AT8" s="11">
        <v>18</v>
      </c>
      <c r="AU8" s="11">
        <v>23</v>
      </c>
      <c r="AV8" s="11"/>
      <c r="AW8" s="11">
        <v>237</v>
      </c>
      <c r="AX8" s="11">
        <v>164</v>
      </c>
      <c r="AY8" s="11"/>
      <c r="AZ8" s="11">
        <v>67</v>
      </c>
      <c r="BA8" s="11">
        <v>336</v>
      </c>
      <c r="BB8" s="11"/>
      <c r="BC8" s="11">
        <v>155</v>
      </c>
      <c r="BD8" s="11">
        <v>240</v>
      </c>
      <c r="BE8" s="11"/>
      <c r="BF8" s="11">
        <v>29</v>
      </c>
      <c r="BG8" s="11">
        <v>374</v>
      </c>
      <c r="BH8" s="11"/>
      <c r="BI8" s="11">
        <v>71</v>
      </c>
      <c r="BJ8" s="11">
        <v>141</v>
      </c>
      <c r="BK8" s="11">
        <v>34</v>
      </c>
      <c r="BL8" s="11">
        <v>61</v>
      </c>
      <c r="BM8" s="11">
        <v>19</v>
      </c>
      <c r="BN8" s="11"/>
      <c r="BO8" s="11">
        <v>107</v>
      </c>
      <c r="BP8" s="11">
        <v>72</v>
      </c>
      <c r="BQ8" s="11">
        <v>35</v>
      </c>
      <c r="BR8" s="11">
        <v>78</v>
      </c>
      <c r="BS8" s="11">
        <v>34</v>
      </c>
      <c r="BT8" s="11">
        <v>40</v>
      </c>
      <c r="BU8" s="11"/>
      <c r="BV8" s="11">
        <v>93</v>
      </c>
      <c r="BW8" s="11">
        <v>49</v>
      </c>
      <c r="BX8" s="11"/>
      <c r="BY8" s="11">
        <v>51</v>
      </c>
      <c r="BZ8" s="11"/>
      <c r="CA8" s="11">
        <v>78</v>
      </c>
      <c r="CB8" s="11"/>
      <c r="CC8" s="11">
        <v>68</v>
      </c>
    </row>
    <row r="9" spans="2:81" ht="28.8" x14ac:dyDescent="0.3">
      <c r="B9" s="18" t="s">
        <v>210</v>
      </c>
      <c r="C9" s="17">
        <v>0.19986919598486699</v>
      </c>
      <c r="D9" s="17">
        <v>0.238357884188274</v>
      </c>
      <c r="E9" s="17">
        <v>0.16476928939028401</v>
      </c>
      <c r="F9" s="17"/>
      <c r="G9" s="17">
        <v>0.38024798275428001</v>
      </c>
      <c r="H9" s="17">
        <v>0.18304673948639</v>
      </c>
      <c r="I9" s="17">
        <v>0.224890582967468</v>
      </c>
      <c r="J9" s="17">
        <v>0.184629125688649</v>
      </c>
      <c r="K9" s="17">
        <v>0.106554802948068</v>
      </c>
      <c r="L9" s="17">
        <v>0.112130481628996</v>
      </c>
      <c r="M9" s="17"/>
      <c r="N9" s="17">
        <v>0.24872672284519901</v>
      </c>
      <c r="O9" s="17">
        <v>0.178743257366627</v>
      </c>
      <c r="P9" s="17">
        <v>0.20514787167405901</v>
      </c>
      <c r="Q9" s="17">
        <v>0.16843866436358201</v>
      </c>
      <c r="R9" s="17"/>
      <c r="S9" s="17">
        <v>0.38182975531483399</v>
      </c>
      <c r="T9" s="17">
        <v>0.19265701803068999</v>
      </c>
      <c r="U9" s="17">
        <v>5.3749654117137599E-2</v>
      </c>
      <c r="V9" s="17">
        <v>8.17441133584072E-2</v>
      </c>
      <c r="W9" s="17">
        <v>0.14999709614640999</v>
      </c>
      <c r="X9" s="17">
        <v>0.112171382927027</v>
      </c>
      <c r="Y9" s="17">
        <v>0.23961836566977299</v>
      </c>
      <c r="Z9" s="17">
        <v>0.205198518500469</v>
      </c>
      <c r="AA9" s="17">
        <v>0.24448901719862201</v>
      </c>
      <c r="AB9" s="17">
        <v>0.15755562757990499</v>
      </c>
      <c r="AC9" s="17">
        <v>0.222154208599145</v>
      </c>
      <c r="AD9" s="17">
        <v>0.28124342375674899</v>
      </c>
      <c r="AE9" s="17"/>
      <c r="AF9" s="17">
        <v>0</v>
      </c>
      <c r="AG9" s="17">
        <v>0.153599277741086</v>
      </c>
      <c r="AH9" s="17">
        <v>0.19687949608903599</v>
      </c>
      <c r="AI9" s="17">
        <v>0.224951362927095</v>
      </c>
      <c r="AJ9" s="17">
        <v>0.29170295898015303</v>
      </c>
      <c r="AK9" s="17">
        <v>0.174122267107405</v>
      </c>
      <c r="AL9" s="17">
        <v>0.15763052674536901</v>
      </c>
      <c r="AM9" s="17">
        <v>0.138303002291253</v>
      </c>
      <c r="AN9" s="17">
        <v>0.187725207677963</v>
      </c>
      <c r="AO9" s="17">
        <v>0.244918594910503</v>
      </c>
      <c r="AP9" s="17">
        <v>0.18942424905366501</v>
      </c>
      <c r="AQ9" s="17">
        <v>0.23102517279712401</v>
      </c>
      <c r="AR9" s="17">
        <v>0.13984083952814</v>
      </c>
      <c r="AS9" s="17">
        <v>0.15073251078147401</v>
      </c>
      <c r="AT9" s="17">
        <v>0.36427314830644603</v>
      </c>
      <c r="AU9" s="17">
        <v>0.23798067803503301</v>
      </c>
      <c r="AV9" s="17"/>
      <c r="AW9" s="17">
        <v>0.17240211000542</v>
      </c>
      <c r="AX9" s="17">
        <v>0.24180561384541299</v>
      </c>
      <c r="AY9" s="17"/>
      <c r="AZ9" s="17">
        <v>0.119379417074016</v>
      </c>
      <c r="BA9" s="17">
        <v>0.215890202821935</v>
      </c>
      <c r="BB9" s="17"/>
      <c r="BC9" s="17">
        <v>0.19452588714022401</v>
      </c>
      <c r="BD9" s="17">
        <v>0.19542457802363</v>
      </c>
      <c r="BE9" s="17"/>
      <c r="BF9" s="17">
        <v>0.108478071434932</v>
      </c>
      <c r="BG9" s="17">
        <v>0.206938669272066</v>
      </c>
      <c r="BH9" s="17"/>
      <c r="BI9" s="17">
        <v>6.2896759823191803E-2</v>
      </c>
      <c r="BJ9" s="17">
        <v>0.32162861523505898</v>
      </c>
      <c r="BK9" s="17">
        <v>0.244427836736655</v>
      </c>
      <c r="BL9" s="17">
        <v>0.10457201537531299</v>
      </c>
      <c r="BM9" s="17">
        <v>0.169505238564162</v>
      </c>
      <c r="BN9" s="17"/>
      <c r="BO9" s="17">
        <v>0.42143301517942</v>
      </c>
      <c r="BP9" s="17">
        <v>0.106557251843205</v>
      </c>
      <c r="BQ9" s="17">
        <v>0.20107552525032299</v>
      </c>
      <c r="BR9" s="17">
        <v>0.11716790148029101</v>
      </c>
      <c r="BS9" s="17">
        <v>0.119737379963833</v>
      </c>
      <c r="BT9" s="17">
        <v>0.100696307187969</v>
      </c>
      <c r="BU9" s="17"/>
      <c r="BV9" s="17">
        <v>0.42968735979302097</v>
      </c>
      <c r="BW9" s="17">
        <v>0.115663040365314</v>
      </c>
      <c r="BX9" s="17"/>
      <c r="BY9" s="17">
        <v>0.229886468866315</v>
      </c>
      <c r="BZ9" s="17"/>
      <c r="CA9" s="17">
        <v>0.33162295722145102</v>
      </c>
      <c r="CB9" s="17"/>
      <c r="CC9" s="17">
        <v>0.32531842839935998</v>
      </c>
    </row>
    <row r="10" spans="2:81" ht="28.8" x14ac:dyDescent="0.3">
      <c r="B10" s="18" t="s">
        <v>211</v>
      </c>
      <c r="C10" s="17">
        <v>0.51518453932588903</v>
      </c>
      <c r="D10" s="17">
        <v>0.54212204404351705</v>
      </c>
      <c r="E10" s="17">
        <v>0.49415945810649098</v>
      </c>
      <c r="F10" s="17"/>
      <c r="G10" s="17">
        <v>0.38466413245947501</v>
      </c>
      <c r="H10" s="17">
        <v>0.61541301148340599</v>
      </c>
      <c r="I10" s="17">
        <v>0.43738049858678901</v>
      </c>
      <c r="J10" s="17">
        <v>0.51688048632584105</v>
      </c>
      <c r="K10" s="17">
        <v>0.496392236611927</v>
      </c>
      <c r="L10" s="17">
        <v>0.61772742160816096</v>
      </c>
      <c r="M10" s="17"/>
      <c r="N10" s="17">
        <v>0.54964061460474301</v>
      </c>
      <c r="O10" s="17">
        <v>0.53931637936167098</v>
      </c>
      <c r="P10" s="17">
        <v>0.441079326885572</v>
      </c>
      <c r="Q10" s="17">
        <v>0.52202508831218697</v>
      </c>
      <c r="R10" s="17"/>
      <c r="S10" s="17">
        <v>0.39354423353766799</v>
      </c>
      <c r="T10" s="17">
        <v>0.48502784108526797</v>
      </c>
      <c r="U10" s="17">
        <v>0.68449634931879999</v>
      </c>
      <c r="V10" s="17">
        <v>0.64765475636077097</v>
      </c>
      <c r="W10" s="17">
        <v>0.56669362197045703</v>
      </c>
      <c r="X10" s="17">
        <v>0.66107005033731803</v>
      </c>
      <c r="Y10" s="17">
        <v>0.44404612220497902</v>
      </c>
      <c r="Z10" s="17">
        <v>0.36823357554893399</v>
      </c>
      <c r="AA10" s="17">
        <v>0.54718895761207098</v>
      </c>
      <c r="AB10" s="17">
        <v>0.52257449592356697</v>
      </c>
      <c r="AC10" s="17">
        <v>0.54130128385160303</v>
      </c>
      <c r="AD10" s="17">
        <v>0.18150892240658301</v>
      </c>
      <c r="AE10" s="17"/>
      <c r="AF10" s="17">
        <v>1</v>
      </c>
      <c r="AG10" s="17">
        <v>0.58594784480522299</v>
      </c>
      <c r="AH10" s="17">
        <v>0.29045284193660098</v>
      </c>
      <c r="AI10" s="17">
        <v>0.32244602275465201</v>
      </c>
      <c r="AJ10" s="17">
        <v>0.43358149771640703</v>
      </c>
      <c r="AK10" s="17">
        <v>0.44697261927402299</v>
      </c>
      <c r="AL10" s="17">
        <v>0.512550171118481</v>
      </c>
      <c r="AM10" s="17">
        <v>0.70746086348320403</v>
      </c>
      <c r="AN10" s="17">
        <v>0.50582292707749799</v>
      </c>
      <c r="AO10" s="17">
        <v>0.69555116548270102</v>
      </c>
      <c r="AP10" s="17">
        <v>0.53292087608942196</v>
      </c>
      <c r="AQ10" s="17">
        <v>0.56091299433147102</v>
      </c>
      <c r="AR10" s="17">
        <v>0.64594014105822495</v>
      </c>
      <c r="AS10" s="17">
        <v>0.57721356881761499</v>
      </c>
      <c r="AT10" s="17">
        <v>0.47387171670823097</v>
      </c>
      <c r="AU10" s="17">
        <v>0.59736587881935499</v>
      </c>
      <c r="AV10" s="17"/>
      <c r="AW10" s="17">
        <v>0.54833363289827397</v>
      </c>
      <c r="AX10" s="17">
        <v>0.46763790889018397</v>
      </c>
      <c r="AY10" s="17"/>
      <c r="AZ10" s="17">
        <v>0.56710013347145705</v>
      </c>
      <c r="BA10" s="17">
        <v>0.50485105226689397</v>
      </c>
      <c r="BB10" s="17"/>
      <c r="BC10" s="17">
        <v>0.53019661726995304</v>
      </c>
      <c r="BD10" s="17">
        <v>0.51412437009755096</v>
      </c>
      <c r="BE10" s="17"/>
      <c r="BF10" s="17">
        <v>0.53790628146718</v>
      </c>
      <c r="BG10" s="17">
        <v>0.51342692063044604</v>
      </c>
      <c r="BH10" s="17"/>
      <c r="BI10" s="17">
        <v>0.74126308332134405</v>
      </c>
      <c r="BJ10" s="17">
        <v>0.47406400197050103</v>
      </c>
      <c r="BK10" s="17">
        <v>0.43337559367248701</v>
      </c>
      <c r="BL10" s="17">
        <v>0.62607791360433496</v>
      </c>
      <c r="BM10" s="17">
        <v>0.64802653514458597</v>
      </c>
      <c r="BN10" s="17"/>
      <c r="BO10" s="17">
        <v>0.36565297499806698</v>
      </c>
      <c r="BP10" s="17">
        <v>0.73902196275571297</v>
      </c>
      <c r="BQ10" s="17">
        <v>0.594771651632237</v>
      </c>
      <c r="BR10" s="17">
        <v>0.689980862220408</v>
      </c>
      <c r="BS10" s="17">
        <v>0.51297479727490303</v>
      </c>
      <c r="BT10" s="17">
        <v>0.34003692076412201</v>
      </c>
      <c r="BU10" s="17"/>
      <c r="BV10" s="17">
        <v>0.36816939439268898</v>
      </c>
      <c r="BW10" s="17">
        <v>0.67590461944751801</v>
      </c>
      <c r="BX10" s="17"/>
      <c r="BY10" s="17">
        <v>0.60778099584400302</v>
      </c>
      <c r="BZ10" s="17"/>
      <c r="CA10" s="17">
        <v>0.48128944438827598</v>
      </c>
      <c r="CB10" s="17"/>
      <c r="CC10" s="17">
        <v>0.52025980694395701</v>
      </c>
    </row>
    <row r="11" spans="2:81" x14ac:dyDescent="0.3">
      <c r="B11" s="18" t="s">
        <v>212</v>
      </c>
      <c r="C11" s="17">
        <v>9.3593855862506597E-2</v>
      </c>
      <c r="D11" s="17">
        <v>7.1254608914505801E-2</v>
      </c>
      <c r="E11" s="17">
        <v>0.115943640864706</v>
      </c>
      <c r="F11" s="17"/>
      <c r="G11" s="17">
        <v>0.10450460694937901</v>
      </c>
      <c r="H11" s="17">
        <v>8.8427123086979406E-2</v>
      </c>
      <c r="I11" s="17">
        <v>0.145334216229595</v>
      </c>
      <c r="J11" s="17">
        <v>0.11891342319382001</v>
      </c>
      <c r="K11" s="17">
        <v>0.102735810087057</v>
      </c>
      <c r="L11" s="17">
        <v>2.0875446568583301E-2</v>
      </c>
      <c r="M11" s="17"/>
      <c r="N11" s="17">
        <v>4.3994966760673097E-2</v>
      </c>
      <c r="O11" s="17">
        <v>8.0091859364469595E-2</v>
      </c>
      <c r="P11" s="17">
        <v>0.101156334629756</v>
      </c>
      <c r="Q11" s="17">
        <v>0.15038056963020499</v>
      </c>
      <c r="R11" s="17"/>
      <c r="S11" s="17">
        <v>0.111376073513137</v>
      </c>
      <c r="T11" s="17">
        <v>5.97730405288526E-2</v>
      </c>
      <c r="U11" s="17">
        <v>5.4227963887264703E-2</v>
      </c>
      <c r="V11" s="17">
        <v>0.111655723690794</v>
      </c>
      <c r="W11" s="17">
        <v>0.167773598987767</v>
      </c>
      <c r="X11" s="17">
        <v>3.5791418007108902E-2</v>
      </c>
      <c r="Y11" s="17">
        <v>0.110307232340111</v>
      </c>
      <c r="Z11" s="17">
        <v>0.117940910508976</v>
      </c>
      <c r="AA11" s="17">
        <v>6.3081942445394806E-2</v>
      </c>
      <c r="AB11" s="17">
        <v>5.4646015420013301E-2</v>
      </c>
      <c r="AC11" s="17">
        <v>8.9692058852509401E-2</v>
      </c>
      <c r="AD11" s="17">
        <v>0.28889850719773502</v>
      </c>
      <c r="AE11" s="17"/>
      <c r="AF11" s="17">
        <v>0</v>
      </c>
      <c r="AG11" s="17">
        <v>9.8937737845561896E-2</v>
      </c>
      <c r="AH11" s="17">
        <v>0.28190933815219299</v>
      </c>
      <c r="AI11" s="17">
        <v>0.15817608408379899</v>
      </c>
      <c r="AJ11" s="17">
        <v>3.8022216948653799E-2</v>
      </c>
      <c r="AK11" s="17">
        <v>8.8876168577356404E-2</v>
      </c>
      <c r="AL11" s="17">
        <v>8.1787493598202601E-2</v>
      </c>
      <c r="AM11" s="17">
        <v>4.3190469398706299E-2</v>
      </c>
      <c r="AN11" s="17">
        <v>7.1683367957068506E-2</v>
      </c>
      <c r="AO11" s="17">
        <v>0</v>
      </c>
      <c r="AP11" s="17">
        <v>0.174919267411727</v>
      </c>
      <c r="AQ11" s="17">
        <v>9.8675687013146704E-2</v>
      </c>
      <c r="AR11" s="17">
        <v>0.122844580040673</v>
      </c>
      <c r="AS11" s="17">
        <v>0</v>
      </c>
      <c r="AT11" s="17">
        <v>5.2840060903700303E-2</v>
      </c>
      <c r="AU11" s="17">
        <v>0</v>
      </c>
      <c r="AV11" s="17"/>
      <c r="AW11" s="17">
        <v>0.10072663712685</v>
      </c>
      <c r="AX11" s="17">
        <v>8.4308435494375306E-2</v>
      </c>
      <c r="AY11" s="17"/>
      <c r="AZ11" s="17">
        <v>0.12353522347628799</v>
      </c>
      <c r="BA11" s="17">
        <v>8.7634206553706101E-2</v>
      </c>
      <c r="BB11" s="17"/>
      <c r="BC11" s="17">
        <v>9.5599330085188006E-2</v>
      </c>
      <c r="BD11" s="17">
        <v>9.5423237137590405E-2</v>
      </c>
      <c r="BE11" s="17"/>
      <c r="BF11" s="17">
        <v>8.2575237685160202E-2</v>
      </c>
      <c r="BG11" s="17">
        <v>9.4446190564045907E-2</v>
      </c>
      <c r="BH11" s="17"/>
      <c r="BI11" s="17">
        <v>2.9220650618642999E-2</v>
      </c>
      <c r="BJ11" s="17">
        <v>6.2282964395746501E-2</v>
      </c>
      <c r="BK11" s="17">
        <v>2.7979312788410898E-2</v>
      </c>
      <c r="BL11" s="17">
        <v>0.1039017598131</v>
      </c>
      <c r="BM11" s="17">
        <v>0</v>
      </c>
      <c r="BN11" s="17"/>
      <c r="BO11" s="17">
        <v>6.1080134616437701E-2</v>
      </c>
      <c r="BP11" s="17">
        <v>3.2834915618768203E-2</v>
      </c>
      <c r="BQ11" s="17">
        <v>2.7092298773429901E-2</v>
      </c>
      <c r="BR11" s="17">
        <v>8.9606108733646703E-2</v>
      </c>
      <c r="BS11" s="17">
        <v>0.13987835923790201</v>
      </c>
      <c r="BT11" s="17">
        <v>0</v>
      </c>
      <c r="BU11" s="17"/>
      <c r="BV11" s="17">
        <v>5.8421888391443001E-2</v>
      </c>
      <c r="BW11" s="17">
        <v>6.9642375631693301E-2</v>
      </c>
      <c r="BX11" s="17"/>
      <c r="BY11" s="17">
        <v>0.105351573112152</v>
      </c>
      <c r="BZ11" s="17"/>
      <c r="CA11" s="17">
        <v>8.8689626066311894E-2</v>
      </c>
      <c r="CB11" s="17"/>
      <c r="CC11" s="17">
        <v>3.06295115900511E-2</v>
      </c>
    </row>
    <row r="12" spans="2:81" x14ac:dyDescent="0.3">
      <c r="B12" s="18" t="s">
        <v>124</v>
      </c>
      <c r="C12" s="19">
        <v>0.19135240882673801</v>
      </c>
      <c r="D12" s="19">
        <v>0.14826546285370301</v>
      </c>
      <c r="E12" s="19">
        <v>0.22512761163851799</v>
      </c>
      <c r="F12" s="19"/>
      <c r="G12" s="19">
        <v>0.13058327783686599</v>
      </c>
      <c r="H12" s="19">
        <v>0.11311312594322501</v>
      </c>
      <c r="I12" s="19">
        <v>0.19239470221614799</v>
      </c>
      <c r="J12" s="19">
        <v>0.17957696479169</v>
      </c>
      <c r="K12" s="19">
        <v>0.29431715035294698</v>
      </c>
      <c r="L12" s="19">
        <v>0.24926665019426</v>
      </c>
      <c r="M12" s="19"/>
      <c r="N12" s="19">
        <v>0.157637695789385</v>
      </c>
      <c r="O12" s="19">
        <v>0.201848503907233</v>
      </c>
      <c r="P12" s="19">
        <v>0.25261646681061301</v>
      </c>
      <c r="Q12" s="19">
        <v>0.159155677694026</v>
      </c>
      <c r="R12" s="19"/>
      <c r="S12" s="19">
        <v>0.113249937634361</v>
      </c>
      <c r="T12" s="19">
        <v>0.26254210035518999</v>
      </c>
      <c r="U12" s="19">
        <v>0.20752603267679801</v>
      </c>
      <c r="V12" s="19">
        <v>0.15894540659002801</v>
      </c>
      <c r="W12" s="19">
        <v>0.115535682895366</v>
      </c>
      <c r="X12" s="19">
        <v>0.190967148728546</v>
      </c>
      <c r="Y12" s="19">
        <v>0.20602827978513799</v>
      </c>
      <c r="Z12" s="19">
        <v>0.30862699544162098</v>
      </c>
      <c r="AA12" s="19">
        <v>0.14524008274391201</v>
      </c>
      <c r="AB12" s="19">
        <v>0.26522386107651402</v>
      </c>
      <c r="AC12" s="19">
        <v>0.14685244869674299</v>
      </c>
      <c r="AD12" s="19">
        <v>0.24834914663893201</v>
      </c>
      <c r="AE12" s="19"/>
      <c r="AF12" s="19">
        <v>0</v>
      </c>
      <c r="AG12" s="19">
        <v>0.16151513960812999</v>
      </c>
      <c r="AH12" s="19">
        <v>0.23075832382217101</v>
      </c>
      <c r="AI12" s="19">
        <v>0.29442653023445498</v>
      </c>
      <c r="AJ12" s="19">
        <v>0.23669332635478599</v>
      </c>
      <c r="AK12" s="19">
        <v>0.29002894504121601</v>
      </c>
      <c r="AL12" s="19">
        <v>0.24803180853794801</v>
      </c>
      <c r="AM12" s="19">
        <v>0.111045664826837</v>
      </c>
      <c r="AN12" s="19">
        <v>0.23476849728747101</v>
      </c>
      <c r="AO12" s="19">
        <v>5.95302396067958E-2</v>
      </c>
      <c r="AP12" s="19">
        <v>0.10273560744518601</v>
      </c>
      <c r="AQ12" s="19">
        <v>0.109386145858258</v>
      </c>
      <c r="AR12" s="19">
        <v>9.1374439372962704E-2</v>
      </c>
      <c r="AS12" s="19">
        <v>0.27205392040091098</v>
      </c>
      <c r="AT12" s="19">
        <v>0.109015074081622</v>
      </c>
      <c r="AU12" s="19">
        <v>0.16465344314561201</v>
      </c>
      <c r="AV12" s="19"/>
      <c r="AW12" s="19">
        <v>0.178537619969457</v>
      </c>
      <c r="AX12" s="19">
        <v>0.20624804177002801</v>
      </c>
      <c r="AY12" s="19"/>
      <c r="AZ12" s="19">
        <v>0.18998522597824</v>
      </c>
      <c r="BA12" s="19">
        <v>0.19162453835746401</v>
      </c>
      <c r="BB12" s="19"/>
      <c r="BC12" s="19">
        <v>0.179678165504635</v>
      </c>
      <c r="BD12" s="19">
        <v>0.19502781474122799</v>
      </c>
      <c r="BE12" s="19"/>
      <c r="BF12" s="19">
        <v>0.271040409412728</v>
      </c>
      <c r="BG12" s="19">
        <v>0.185188219533442</v>
      </c>
      <c r="BH12" s="19"/>
      <c r="BI12" s="19">
        <v>0.16661950623682101</v>
      </c>
      <c r="BJ12" s="19">
        <v>0.14202441839869301</v>
      </c>
      <c r="BK12" s="19">
        <v>0.29421725680244698</v>
      </c>
      <c r="BL12" s="19">
        <v>0.16544831120725301</v>
      </c>
      <c r="BM12" s="19">
        <v>0.18246822629125201</v>
      </c>
      <c r="BN12" s="19"/>
      <c r="BO12" s="19">
        <v>0.151833875206075</v>
      </c>
      <c r="BP12" s="19">
        <v>0.121585869782315</v>
      </c>
      <c r="BQ12" s="19">
        <v>0.17706052434400901</v>
      </c>
      <c r="BR12" s="19">
        <v>0.103245127565654</v>
      </c>
      <c r="BS12" s="19">
        <v>0.227409463523362</v>
      </c>
      <c r="BT12" s="19">
        <v>0.55926677204790898</v>
      </c>
      <c r="BU12" s="19"/>
      <c r="BV12" s="19">
        <v>0.143721357422847</v>
      </c>
      <c r="BW12" s="19">
        <v>0.13878996455547499</v>
      </c>
      <c r="BX12" s="19"/>
      <c r="BY12" s="19">
        <v>5.6980962177530903E-2</v>
      </c>
      <c r="BZ12" s="19"/>
      <c r="CA12" s="19">
        <v>9.83979723239609E-2</v>
      </c>
      <c r="CB12" s="19"/>
      <c r="CC12" s="19">
        <v>0.123792253066632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409</v>
      </c>
      <c r="D7" s="10">
        <v>219</v>
      </c>
      <c r="E7" s="10">
        <v>190</v>
      </c>
      <c r="F7" s="10"/>
      <c r="G7" s="10">
        <v>58</v>
      </c>
      <c r="H7" s="10">
        <v>50</v>
      </c>
      <c r="I7" s="10">
        <v>57</v>
      </c>
      <c r="J7" s="10">
        <v>92</v>
      </c>
      <c r="K7" s="10">
        <v>65</v>
      </c>
      <c r="L7" s="10">
        <v>87</v>
      </c>
      <c r="M7" s="10"/>
      <c r="N7" s="10">
        <v>125</v>
      </c>
      <c r="O7" s="10">
        <v>113</v>
      </c>
      <c r="P7" s="10">
        <v>80</v>
      </c>
      <c r="Q7" s="10">
        <v>90</v>
      </c>
      <c r="R7" s="10"/>
      <c r="S7" s="10">
        <v>59</v>
      </c>
      <c r="T7" s="10">
        <v>58</v>
      </c>
      <c r="U7" s="10">
        <v>41</v>
      </c>
      <c r="V7" s="10">
        <v>42</v>
      </c>
      <c r="W7" s="10">
        <v>26</v>
      </c>
      <c r="X7" s="10">
        <v>38</v>
      </c>
      <c r="Y7" s="10">
        <v>29</v>
      </c>
      <c r="Z7" s="10">
        <v>18</v>
      </c>
      <c r="AA7" s="10">
        <v>44</v>
      </c>
      <c r="AB7" s="10">
        <v>27</v>
      </c>
      <c r="AC7" s="10">
        <v>20</v>
      </c>
      <c r="AD7" s="10">
        <v>7</v>
      </c>
      <c r="AE7" s="10"/>
      <c r="AF7" s="10">
        <v>2</v>
      </c>
      <c r="AG7" s="10">
        <v>14</v>
      </c>
      <c r="AH7" s="10">
        <v>35</v>
      </c>
      <c r="AI7" s="10">
        <v>23</v>
      </c>
      <c r="AJ7" s="10">
        <v>33</v>
      </c>
      <c r="AK7" s="10">
        <v>42</v>
      </c>
      <c r="AL7" s="10">
        <v>42</v>
      </c>
      <c r="AM7" s="10">
        <v>29</v>
      </c>
      <c r="AN7" s="10">
        <v>25</v>
      </c>
      <c r="AO7" s="10">
        <v>29</v>
      </c>
      <c r="AP7" s="10">
        <v>35</v>
      </c>
      <c r="AQ7" s="10">
        <v>19</v>
      </c>
      <c r="AR7" s="10">
        <v>15</v>
      </c>
      <c r="AS7" s="10">
        <v>17</v>
      </c>
      <c r="AT7" s="10">
        <v>12</v>
      </c>
      <c r="AU7" s="10">
        <v>22</v>
      </c>
      <c r="AV7" s="10"/>
      <c r="AW7" s="10">
        <v>240</v>
      </c>
      <c r="AX7" s="10">
        <v>168</v>
      </c>
      <c r="AY7" s="10"/>
      <c r="AZ7" s="10">
        <v>67</v>
      </c>
      <c r="BA7" s="10">
        <v>342</v>
      </c>
      <c r="BB7" s="10"/>
      <c r="BC7" s="10">
        <v>161</v>
      </c>
      <c r="BD7" s="10">
        <v>242</v>
      </c>
      <c r="BE7" s="10"/>
      <c r="BF7" s="10">
        <v>30</v>
      </c>
      <c r="BG7" s="10">
        <v>379</v>
      </c>
      <c r="BH7" s="10"/>
      <c r="BI7" s="10">
        <v>81</v>
      </c>
      <c r="BJ7" s="10">
        <v>127</v>
      </c>
      <c r="BK7" s="10">
        <v>43</v>
      </c>
      <c r="BL7" s="10">
        <v>55</v>
      </c>
      <c r="BM7" s="10">
        <v>25</v>
      </c>
      <c r="BN7" s="10"/>
      <c r="BO7" s="10">
        <v>97</v>
      </c>
      <c r="BP7" s="10">
        <v>73</v>
      </c>
      <c r="BQ7" s="10">
        <v>50</v>
      </c>
      <c r="BR7" s="10">
        <v>90</v>
      </c>
      <c r="BS7" s="10">
        <v>20</v>
      </c>
      <c r="BT7" s="10">
        <v>42</v>
      </c>
      <c r="BU7" s="10"/>
      <c r="BV7" s="10">
        <v>83</v>
      </c>
      <c r="BW7" s="10">
        <v>44</v>
      </c>
      <c r="BX7" s="10"/>
      <c r="BY7" s="10">
        <v>38</v>
      </c>
      <c r="BZ7" s="10"/>
      <c r="CA7" s="10">
        <v>64</v>
      </c>
      <c r="CB7" s="10"/>
      <c r="CC7" s="10">
        <v>66</v>
      </c>
    </row>
    <row r="8" spans="2:81" ht="30" customHeight="1" x14ac:dyDescent="0.3">
      <c r="B8" s="11" t="s">
        <v>20</v>
      </c>
      <c r="C8" s="11">
        <v>405</v>
      </c>
      <c r="D8" s="11">
        <v>218</v>
      </c>
      <c r="E8" s="11">
        <v>188</v>
      </c>
      <c r="F8" s="11"/>
      <c r="G8" s="11">
        <v>59</v>
      </c>
      <c r="H8" s="11">
        <v>50</v>
      </c>
      <c r="I8" s="11">
        <v>65</v>
      </c>
      <c r="J8" s="11">
        <v>88</v>
      </c>
      <c r="K8" s="11">
        <v>58</v>
      </c>
      <c r="L8" s="11">
        <v>85</v>
      </c>
      <c r="M8" s="11"/>
      <c r="N8" s="11">
        <v>117</v>
      </c>
      <c r="O8" s="11">
        <v>107</v>
      </c>
      <c r="P8" s="11">
        <v>91</v>
      </c>
      <c r="Q8" s="11">
        <v>89</v>
      </c>
      <c r="R8" s="11"/>
      <c r="S8" s="11">
        <v>62</v>
      </c>
      <c r="T8" s="11">
        <v>58</v>
      </c>
      <c r="U8" s="11">
        <v>40</v>
      </c>
      <c r="V8" s="11">
        <v>43</v>
      </c>
      <c r="W8" s="11">
        <v>25</v>
      </c>
      <c r="X8" s="11">
        <v>37</v>
      </c>
      <c r="Y8" s="11">
        <v>28</v>
      </c>
      <c r="Z8" s="11">
        <v>16</v>
      </c>
      <c r="AA8" s="11">
        <v>44</v>
      </c>
      <c r="AB8" s="11">
        <v>27</v>
      </c>
      <c r="AC8" s="11">
        <v>19</v>
      </c>
      <c r="AD8" s="11">
        <v>9</v>
      </c>
      <c r="AE8" s="11"/>
      <c r="AF8" s="11">
        <v>2</v>
      </c>
      <c r="AG8" s="11">
        <v>14</v>
      </c>
      <c r="AH8" s="11">
        <v>36</v>
      </c>
      <c r="AI8" s="11">
        <v>23</v>
      </c>
      <c r="AJ8" s="11">
        <v>34</v>
      </c>
      <c r="AK8" s="11">
        <v>42</v>
      </c>
      <c r="AL8" s="11">
        <v>41</v>
      </c>
      <c r="AM8" s="11">
        <v>29</v>
      </c>
      <c r="AN8" s="11">
        <v>25</v>
      </c>
      <c r="AO8" s="11">
        <v>28</v>
      </c>
      <c r="AP8" s="11">
        <v>34</v>
      </c>
      <c r="AQ8" s="11">
        <v>19</v>
      </c>
      <c r="AR8" s="11">
        <v>15</v>
      </c>
      <c r="AS8" s="11">
        <v>17</v>
      </c>
      <c r="AT8" s="11">
        <v>12</v>
      </c>
      <c r="AU8" s="11">
        <v>21</v>
      </c>
      <c r="AV8" s="11"/>
      <c r="AW8" s="11">
        <v>235</v>
      </c>
      <c r="AX8" s="11">
        <v>169</v>
      </c>
      <c r="AY8" s="11"/>
      <c r="AZ8" s="11">
        <v>67</v>
      </c>
      <c r="BA8" s="11">
        <v>339</v>
      </c>
      <c r="BB8" s="11"/>
      <c r="BC8" s="11">
        <v>162</v>
      </c>
      <c r="BD8" s="11">
        <v>237</v>
      </c>
      <c r="BE8" s="11"/>
      <c r="BF8" s="11">
        <v>31</v>
      </c>
      <c r="BG8" s="11">
        <v>375</v>
      </c>
      <c r="BH8" s="11"/>
      <c r="BI8" s="11">
        <v>79</v>
      </c>
      <c r="BJ8" s="11">
        <v>125</v>
      </c>
      <c r="BK8" s="11">
        <v>42</v>
      </c>
      <c r="BL8" s="11">
        <v>55</v>
      </c>
      <c r="BM8" s="11">
        <v>26</v>
      </c>
      <c r="BN8" s="11"/>
      <c r="BO8" s="11">
        <v>97</v>
      </c>
      <c r="BP8" s="11">
        <v>71</v>
      </c>
      <c r="BQ8" s="11">
        <v>49</v>
      </c>
      <c r="BR8" s="11">
        <v>89</v>
      </c>
      <c r="BS8" s="11">
        <v>20</v>
      </c>
      <c r="BT8" s="11">
        <v>42</v>
      </c>
      <c r="BU8" s="11"/>
      <c r="BV8" s="11">
        <v>82</v>
      </c>
      <c r="BW8" s="11">
        <v>43</v>
      </c>
      <c r="BX8" s="11"/>
      <c r="BY8" s="11">
        <v>39</v>
      </c>
      <c r="BZ8" s="11"/>
      <c r="CA8" s="11">
        <v>63</v>
      </c>
      <c r="CB8" s="11"/>
      <c r="CC8" s="11">
        <v>64</v>
      </c>
    </row>
    <row r="9" spans="2:81" ht="28.8" x14ac:dyDescent="0.3">
      <c r="B9" s="18" t="s">
        <v>210</v>
      </c>
      <c r="C9" s="17">
        <v>0.33535033942040599</v>
      </c>
      <c r="D9" s="17">
        <v>0.35779173868407699</v>
      </c>
      <c r="E9" s="17">
        <v>0.30930009618915699</v>
      </c>
      <c r="F9" s="17"/>
      <c r="G9" s="17">
        <v>0.44643037839319699</v>
      </c>
      <c r="H9" s="17">
        <v>0.481982023368276</v>
      </c>
      <c r="I9" s="17">
        <v>0.26610531896824202</v>
      </c>
      <c r="J9" s="17">
        <v>0.34338490038876401</v>
      </c>
      <c r="K9" s="17">
        <v>0.24010615919898801</v>
      </c>
      <c r="L9" s="17">
        <v>0.28270529026142299</v>
      </c>
      <c r="M9" s="17"/>
      <c r="N9" s="17">
        <v>0.35275083370965998</v>
      </c>
      <c r="O9" s="17">
        <v>0.44025543562663799</v>
      </c>
      <c r="P9" s="17">
        <v>0.26031853309502601</v>
      </c>
      <c r="Q9" s="17">
        <v>0.25489020397085599</v>
      </c>
      <c r="R9" s="17"/>
      <c r="S9" s="17">
        <v>0.41122088498742199</v>
      </c>
      <c r="T9" s="17">
        <v>0.20186640199099601</v>
      </c>
      <c r="U9" s="17">
        <v>0.268317984880663</v>
      </c>
      <c r="V9" s="17">
        <v>0.37129223643633202</v>
      </c>
      <c r="W9" s="17">
        <v>0.268157402099442</v>
      </c>
      <c r="X9" s="17">
        <v>0.47452013905224999</v>
      </c>
      <c r="Y9" s="17">
        <v>0.17102490635520701</v>
      </c>
      <c r="Z9" s="17">
        <v>0.43922139785391501</v>
      </c>
      <c r="AA9" s="17">
        <v>0.46422721199938799</v>
      </c>
      <c r="AB9" s="17">
        <v>0.292799295527084</v>
      </c>
      <c r="AC9" s="17">
        <v>0.31601581652653599</v>
      </c>
      <c r="AD9" s="17">
        <v>0.27089275963598403</v>
      </c>
      <c r="AE9" s="17"/>
      <c r="AF9" s="17">
        <v>0.48391468584658198</v>
      </c>
      <c r="AG9" s="17">
        <v>0.50678510788548803</v>
      </c>
      <c r="AH9" s="17">
        <v>0.15996984142585199</v>
      </c>
      <c r="AI9" s="17">
        <v>0.32028072696492599</v>
      </c>
      <c r="AJ9" s="17">
        <v>0.42201644128746701</v>
      </c>
      <c r="AK9" s="17">
        <v>0.28917907021532102</v>
      </c>
      <c r="AL9" s="17">
        <v>0.28862141513891798</v>
      </c>
      <c r="AM9" s="17">
        <v>0.35670726866427099</v>
      </c>
      <c r="AN9" s="17">
        <v>0.24708128835166501</v>
      </c>
      <c r="AO9" s="17">
        <v>0.47507241800771899</v>
      </c>
      <c r="AP9" s="17">
        <v>0.35558627339452198</v>
      </c>
      <c r="AQ9" s="17">
        <v>0.38012167703224098</v>
      </c>
      <c r="AR9" s="17">
        <v>0.50583571756350798</v>
      </c>
      <c r="AS9" s="17">
        <v>0.29315162447255</v>
      </c>
      <c r="AT9" s="17">
        <v>0.32150445815706402</v>
      </c>
      <c r="AU9" s="17">
        <v>0.41167489627533299</v>
      </c>
      <c r="AV9" s="17"/>
      <c r="AW9" s="17">
        <v>0.35377381513105799</v>
      </c>
      <c r="AX9" s="17">
        <v>0.312002271105072</v>
      </c>
      <c r="AY9" s="17"/>
      <c r="AZ9" s="17">
        <v>0.24362178429329201</v>
      </c>
      <c r="BA9" s="17">
        <v>0.35341370015347601</v>
      </c>
      <c r="BB9" s="17"/>
      <c r="BC9" s="17">
        <v>0.308783821651962</v>
      </c>
      <c r="BD9" s="17">
        <v>0.35870440883557603</v>
      </c>
      <c r="BE9" s="17"/>
      <c r="BF9" s="17">
        <v>0.20338358530769299</v>
      </c>
      <c r="BG9" s="17">
        <v>0.34610783243973198</v>
      </c>
      <c r="BH9" s="17"/>
      <c r="BI9" s="17">
        <v>0.158041253264707</v>
      </c>
      <c r="BJ9" s="17">
        <v>0.53835936024560405</v>
      </c>
      <c r="BK9" s="17">
        <v>0.32272912040750801</v>
      </c>
      <c r="BL9" s="17">
        <v>0.21480065277864999</v>
      </c>
      <c r="BM9" s="17">
        <v>0.45414417895105003</v>
      </c>
      <c r="BN9" s="17"/>
      <c r="BO9" s="17">
        <v>0.62509697478696502</v>
      </c>
      <c r="BP9" s="17">
        <v>0.23307554256336399</v>
      </c>
      <c r="BQ9" s="17">
        <v>0.36732062349530897</v>
      </c>
      <c r="BR9" s="17">
        <v>0.1953161952969</v>
      </c>
      <c r="BS9" s="17">
        <v>0.42273131647033202</v>
      </c>
      <c r="BT9" s="17">
        <v>0.206280284778254</v>
      </c>
      <c r="BU9" s="17"/>
      <c r="BV9" s="17">
        <v>0.65294481557280704</v>
      </c>
      <c r="BW9" s="17">
        <v>0.32137245928310598</v>
      </c>
      <c r="BX9" s="17"/>
      <c r="BY9" s="17">
        <v>0.43853404621234798</v>
      </c>
      <c r="BZ9" s="17"/>
      <c r="CA9" s="17">
        <v>0.59587098178276399</v>
      </c>
      <c r="CB9" s="17"/>
      <c r="CC9" s="17">
        <v>0.59752915350797398</v>
      </c>
    </row>
    <row r="10" spans="2:81" ht="28.8" x14ac:dyDescent="0.3">
      <c r="B10" s="18" t="s">
        <v>211</v>
      </c>
      <c r="C10" s="17">
        <v>0.35680420849644101</v>
      </c>
      <c r="D10" s="17">
        <v>0.38943239988735301</v>
      </c>
      <c r="E10" s="17">
        <v>0.318929015780406</v>
      </c>
      <c r="F10" s="17"/>
      <c r="G10" s="17">
        <v>0.26200813539280199</v>
      </c>
      <c r="H10" s="17">
        <v>0.28832469014061202</v>
      </c>
      <c r="I10" s="17">
        <v>0.44600243397851203</v>
      </c>
      <c r="J10" s="17">
        <v>0.33784233695683102</v>
      </c>
      <c r="K10" s="17">
        <v>0.45252943676063101</v>
      </c>
      <c r="L10" s="17">
        <v>0.34823103324085303</v>
      </c>
      <c r="M10" s="17"/>
      <c r="N10" s="17">
        <v>0.350416530022234</v>
      </c>
      <c r="O10" s="17">
        <v>0.315257688287787</v>
      </c>
      <c r="P10" s="17">
        <v>0.40552726557882501</v>
      </c>
      <c r="Q10" s="17">
        <v>0.36980171847091298</v>
      </c>
      <c r="R10" s="17"/>
      <c r="S10" s="17">
        <v>0.31641573462811901</v>
      </c>
      <c r="T10" s="17">
        <v>0.43312334675507902</v>
      </c>
      <c r="U10" s="17">
        <v>0.48302069301987899</v>
      </c>
      <c r="V10" s="17">
        <v>0.35728622308999602</v>
      </c>
      <c r="W10" s="17">
        <v>0.50026574720293904</v>
      </c>
      <c r="X10" s="17">
        <v>0.16052399303782</v>
      </c>
      <c r="Y10" s="17">
        <v>0.415992747085416</v>
      </c>
      <c r="Z10" s="17">
        <v>0.30414840541163801</v>
      </c>
      <c r="AA10" s="17">
        <v>0.381045141500026</v>
      </c>
      <c r="AB10" s="17">
        <v>0.14825365977317001</v>
      </c>
      <c r="AC10" s="17">
        <v>0.34127678309625198</v>
      </c>
      <c r="AD10" s="17">
        <v>0.446687296671408</v>
      </c>
      <c r="AE10" s="17"/>
      <c r="AF10" s="17">
        <v>0.51608531415341896</v>
      </c>
      <c r="AG10" s="17">
        <v>0.14220236064854599</v>
      </c>
      <c r="AH10" s="17">
        <v>0.28134531816448299</v>
      </c>
      <c r="AI10" s="17">
        <v>0.40675203594948101</v>
      </c>
      <c r="AJ10" s="17">
        <v>0.34495455124494601</v>
      </c>
      <c r="AK10" s="17">
        <v>0.41397625022758699</v>
      </c>
      <c r="AL10" s="17">
        <v>0.35375750238874398</v>
      </c>
      <c r="AM10" s="17">
        <v>0.37809937956016398</v>
      </c>
      <c r="AN10" s="17">
        <v>0.39704100925476798</v>
      </c>
      <c r="AO10" s="17">
        <v>0.37609331194678902</v>
      </c>
      <c r="AP10" s="17">
        <v>0.46719047383893703</v>
      </c>
      <c r="AQ10" s="17">
        <v>0.27464506038507303</v>
      </c>
      <c r="AR10" s="17">
        <v>0.14188473282435801</v>
      </c>
      <c r="AS10" s="17">
        <v>0.53889180074075904</v>
      </c>
      <c r="AT10" s="17">
        <v>0.40187141843231899</v>
      </c>
      <c r="AU10" s="17">
        <v>0.37184464209387802</v>
      </c>
      <c r="AV10" s="17"/>
      <c r="AW10" s="17">
        <v>0.38145565958462102</v>
      </c>
      <c r="AX10" s="17">
        <v>0.31815940331687198</v>
      </c>
      <c r="AY10" s="17"/>
      <c r="AZ10" s="17">
        <v>0.46926142737325799</v>
      </c>
      <c r="BA10" s="17">
        <v>0.334658920054964</v>
      </c>
      <c r="BB10" s="17"/>
      <c r="BC10" s="17">
        <v>0.39985601137028598</v>
      </c>
      <c r="BD10" s="17">
        <v>0.31805102659379503</v>
      </c>
      <c r="BE10" s="17"/>
      <c r="BF10" s="17">
        <v>0.50851569432841104</v>
      </c>
      <c r="BG10" s="17">
        <v>0.344437190297333</v>
      </c>
      <c r="BH10" s="17"/>
      <c r="BI10" s="17">
        <v>0.62548472231184704</v>
      </c>
      <c r="BJ10" s="17">
        <v>0.263960007646382</v>
      </c>
      <c r="BK10" s="17">
        <v>0.339242854283202</v>
      </c>
      <c r="BL10" s="17">
        <v>0.42724444097435998</v>
      </c>
      <c r="BM10" s="17">
        <v>0.336395686226928</v>
      </c>
      <c r="BN10" s="17"/>
      <c r="BO10" s="17">
        <v>0.210556444446103</v>
      </c>
      <c r="BP10" s="17">
        <v>0.56806836663905502</v>
      </c>
      <c r="BQ10" s="17">
        <v>0.29213330313249403</v>
      </c>
      <c r="BR10" s="17">
        <v>0.53141201384278103</v>
      </c>
      <c r="BS10" s="17">
        <v>0.34225210977103099</v>
      </c>
      <c r="BT10" s="17">
        <v>0.237513859825006</v>
      </c>
      <c r="BU10" s="17"/>
      <c r="BV10" s="17">
        <v>0.21987039116946799</v>
      </c>
      <c r="BW10" s="17">
        <v>0.34745113849394099</v>
      </c>
      <c r="BX10" s="17"/>
      <c r="BY10" s="17">
        <v>0.43038258806867902</v>
      </c>
      <c r="BZ10" s="17"/>
      <c r="CA10" s="17">
        <v>0.22618796382701301</v>
      </c>
      <c r="CB10" s="17"/>
      <c r="CC10" s="17">
        <v>0.202071017498968</v>
      </c>
    </row>
    <row r="11" spans="2:81" x14ac:dyDescent="0.3">
      <c r="B11" s="18" t="s">
        <v>212</v>
      </c>
      <c r="C11" s="17">
        <v>8.9390387441028493E-2</v>
      </c>
      <c r="D11" s="17">
        <v>7.3567546153005398E-2</v>
      </c>
      <c r="E11" s="17">
        <v>0.107757729838867</v>
      </c>
      <c r="F11" s="17"/>
      <c r="G11" s="17">
        <v>0.13761499292673701</v>
      </c>
      <c r="H11" s="17">
        <v>0.103581317926704</v>
      </c>
      <c r="I11" s="17">
        <v>0.10386925418093</v>
      </c>
      <c r="J11" s="17">
        <v>9.7804402276628399E-2</v>
      </c>
      <c r="K11" s="17">
        <v>4.4682311206642102E-2</v>
      </c>
      <c r="L11" s="17">
        <v>5.8728355849193302E-2</v>
      </c>
      <c r="M11" s="17"/>
      <c r="N11" s="17">
        <v>6.9751348747308706E-2</v>
      </c>
      <c r="O11" s="17">
        <v>8.21751380872901E-2</v>
      </c>
      <c r="P11" s="17">
        <v>9.2407191088483401E-2</v>
      </c>
      <c r="Q11" s="17">
        <v>0.12174733652132699</v>
      </c>
      <c r="R11" s="17"/>
      <c r="S11" s="17">
        <v>0.10570756179030701</v>
      </c>
      <c r="T11" s="17">
        <v>4.8530167579449501E-2</v>
      </c>
      <c r="U11" s="17">
        <v>0.103575148556832</v>
      </c>
      <c r="V11" s="17">
        <v>0.103165720308129</v>
      </c>
      <c r="W11" s="17">
        <v>4.1144259596394901E-2</v>
      </c>
      <c r="X11" s="17">
        <v>8.5385716556291402E-2</v>
      </c>
      <c r="Y11" s="17">
        <v>0.16598925556435401</v>
      </c>
      <c r="Z11" s="17">
        <v>5.4506460788995001E-2</v>
      </c>
      <c r="AA11" s="17">
        <v>3.7604259128538799E-2</v>
      </c>
      <c r="AB11" s="17">
        <v>0.114176525396116</v>
      </c>
      <c r="AC11" s="17">
        <v>0.14483768528788199</v>
      </c>
      <c r="AD11" s="17">
        <v>0.15419539637997501</v>
      </c>
      <c r="AE11" s="17"/>
      <c r="AF11" s="17">
        <v>0</v>
      </c>
      <c r="AG11" s="17">
        <v>0</v>
      </c>
      <c r="AH11" s="17">
        <v>0.20573819791953801</v>
      </c>
      <c r="AI11" s="17">
        <v>0.113562944736122</v>
      </c>
      <c r="AJ11" s="17">
        <v>2.50094725907406E-2</v>
      </c>
      <c r="AK11" s="17">
        <v>8.0409394862392805E-2</v>
      </c>
      <c r="AL11" s="17">
        <v>0.11606337998484099</v>
      </c>
      <c r="AM11" s="17">
        <v>5.7225155416437801E-2</v>
      </c>
      <c r="AN11" s="17">
        <v>9.4682981135727706E-2</v>
      </c>
      <c r="AO11" s="17">
        <v>3.5583079235231699E-2</v>
      </c>
      <c r="AP11" s="17">
        <v>0</v>
      </c>
      <c r="AQ11" s="17">
        <v>0.208757285220806</v>
      </c>
      <c r="AR11" s="17">
        <v>6.7844344481691493E-2</v>
      </c>
      <c r="AS11" s="17">
        <v>0</v>
      </c>
      <c r="AT11" s="17">
        <v>0</v>
      </c>
      <c r="AU11" s="17">
        <v>8.9468093284592806E-2</v>
      </c>
      <c r="AV11" s="17"/>
      <c r="AW11" s="17">
        <v>5.9364895868751502E-2</v>
      </c>
      <c r="AX11" s="17">
        <v>0.131753767360827</v>
      </c>
      <c r="AY11" s="17"/>
      <c r="AZ11" s="17">
        <v>6.7871729903701702E-2</v>
      </c>
      <c r="BA11" s="17">
        <v>9.3627882221683195E-2</v>
      </c>
      <c r="BB11" s="17"/>
      <c r="BC11" s="17">
        <v>7.3874416542640001E-2</v>
      </c>
      <c r="BD11" s="17">
        <v>9.8471127944474199E-2</v>
      </c>
      <c r="BE11" s="17"/>
      <c r="BF11" s="17">
        <v>7.1960409661479693E-2</v>
      </c>
      <c r="BG11" s="17">
        <v>9.0811221540883405E-2</v>
      </c>
      <c r="BH11" s="17"/>
      <c r="BI11" s="17">
        <v>4.0950620757056903E-2</v>
      </c>
      <c r="BJ11" s="17">
        <v>5.6181060648267299E-2</v>
      </c>
      <c r="BK11" s="17">
        <v>4.9392336705716702E-2</v>
      </c>
      <c r="BL11" s="17">
        <v>5.7535181766251497E-2</v>
      </c>
      <c r="BM11" s="17">
        <v>4.4752878232302701E-2</v>
      </c>
      <c r="BN11" s="17"/>
      <c r="BO11" s="17">
        <v>5.5906797199205702E-2</v>
      </c>
      <c r="BP11" s="17">
        <v>3.0586131108976001E-2</v>
      </c>
      <c r="BQ11" s="17">
        <v>9.4557042851197204E-2</v>
      </c>
      <c r="BR11" s="17">
        <v>4.8788302327551998E-2</v>
      </c>
      <c r="BS11" s="17">
        <v>5.2287384034024102E-2</v>
      </c>
      <c r="BT11" s="17">
        <v>4.7206190040511603E-2</v>
      </c>
      <c r="BU11" s="17"/>
      <c r="BV11" s="17">
        <v>3.8310190039353098E-2</v>
      </c>
      <c r="BW11" s="17">
        <v>9.0022570636223695E-2</v>
      </c>
      <c r="BX11" s="17"/>
      <c r="BY11" s="17">
        <v>5.4310479567452899E-2</v>
      </c>
      <c r="BZ11" s="17"/>
      <c r="CA11" s="17">
        <v>7.70871108588181E-2</v>
      </c>
      <c r="CB11" s="17"/>
      <c r="CC11" s="17">
        <v>7.6026808192644305E-2</v>
      </c>
    </row>
    <row r="12" spans="2:81" x14ac:dyDescent="0.3">
      <c r="B12" s="18" t="s">
        <v>124</v>
      </c>
      <c r="C12" s="19">
        <v>0.218455064642125</v>
      </c>
      <c r="D12" s="19">
        <v>0.179208315275564</v>
      </c>
      <c r="E12" s="19">
        <v>0.26401315819157001</v>
      </c>
      <c r="F12" s="19"/>
      <c r="G12" s="19">
        <v>0.15394649328726401</v>
      </c>
      <c r="H12" s="19">
        <v>0.12611196856440901</v>
      </c>
      <c r="I12" s="19">
        <v>0.18402299287231699</v>
      </c>
      <c r="J12" s="19">
        <v>0.22096836037777701</v>
      </c>
      <c r="K12" s="19">
        <v>0.262682092833738</v>
      </c>
      <c r="L12" s="19">
        <v>0.31033532064852998</v>
      </c>
      <c r="M12" s="19"/>
      <c r="N12" s="19">
        <v>0.22708128752079701</v>
      </c>
      <c r="O12" s="19">
        <v>0.16231173799828499</v>
      </c>
      <c r="P12" s="19">
        <v>0.24174701023766601</v>
      </c>
      <c r="Q12" s="19">
        <v>0.25356074103690401</v>
      </c>
      <c r="R12" s="19"/>
      <c r="S12" s="19">
        <v>0.16665581859415299</v>
      </c>
      <c r="T12" s="19">
        <v>0.316480083674475</v>
      </c>
      <c r="U12" s="19">
        <v>0.14508617354262601</v>
      </c>
      <c r="V12" s="19">
        <v>0.168255820165542</v>
      </c>
      <c r="W12" s="19">
        <v>0.19043259110122299</v>
      </c>
      <c r="X12" s="19">
        <v>0.279570151353638</v>
      </c>
      <c r="Y12" s="19">
        <v>0.24699309099502301</v>
      </c>
      <c r="Z12" s="19">
        <v>0.20212373594545199</v>
      </c>
      <c r="AA12" s="19">
        <v>0.117123387372047</v>
      </c>
      <c r="AB12" s="19">
        <v>0.44477051930362999</v>
      </c>
      <c r="AC12" s="19">
        <v>0.19786971508932999</v>
      </c>
      <c r="AD12" s="19">
        <v>0.128224547312633</v>
      </c>
      <c r="AE12" s="19"/>
      <c r="AF12" s="19">
        <v>0</v>
      </c>
      <c r="AG12" s="19">
        <v>0.351012531465966</v>
      </c>
      <c r="AH12" s="19">
        <v>0.35294664249012703</v>
      </c>
      <c r="AI12" s="19">
        <v>0.15940429234947101</v>
      </c>
      <c r="AJ12" s="19">
        <v>0.20801953487684599</v>
      </c>
      <c r="AK12" s="19">
        <v>0.2164352846947</v>
      </c>
      <c r="AL12" s="19">
        <v>0.241557702487496</v>
      </c>
      <c r="AM12" s="19">
        <v>0.207968196359127</v>
      </c>
      <c r="AN12" s="19">
        <v>0.26119472125783999</v>
      </c>
      <c r="AO12" s="19">
        <v>0.11325119081026</v>
      </c>
      <c r="AP12" s="19">
        <v>0.177223252766541</v>
      </c>
      <c r="AQ12" s="19">
        <v>0.13647597736188</v>
      </c>
      <c r="AR12" s="19">
        <v>0.28443520513044301</v>
      </c>
      <c r="AS12" s="19">
        <v>0.16795657478669199</v>
      </c>
      <c r="AT12" s="19">
        <v>0.27662412341061698</v>
      </c>
      <c r="AU12" s="19">
        <v>0.127012368346197</v>
      </c>
      <c r="AV12" s="19"/>
      <c r="AW12" s="19">
        <v>0.20540562941557</v>
      </c>
      <c r="AX12" s="19">
        <v>0.23808455821723001</v>
      </c>
      <c r="AY12" s="19"/>
      <c r="AZ12" s="19">
        <v>0.21924505842974901</v>
      </c>
      <c r="BA12" s="19">
        <v>0.21829949756987699</v>
      </c>
      <c r="BB12" s="19"/>
      <c r="BC12" s="19">
        <v>0.21748575043511101</v>
      </c>
      <c r="BD12" s="19">
        <v>0.22477343662615401</v>
      </c>
      <c r="BE12" s="19"/>
      <c r="BF12" s="19">
        <v>0.21614031070241599</v>
      </c>
      <c r="BG12" s="19">
        <v>0.218643755722051</v>
      </c>
      <c r="BH12" s="19"/>
      <c r="BI12" s="19">
        <v>0.17552340366638899</v>
      </c>
      <c r="BJ12" s="19">
        <v>0.14149957145974701</v>
      </c>
      <c r="BK12" s="19">
        <v>0.28863568860357303</v>
      </c>
      <c r="BL12" s="19">
        <v>0.300419724480739</v>
      </c>
      <c r="BM12" s="19">
        <v>0.16470725658971899</v>
      </c>
      <c r="BN12" s="19"/>
      <c r="BO12" s="19">
        <v>0.108439783567727</v>
      </c>
      <c r="BP12" s="19">
        <v>0.168269959688606</v>
      </c>
      <c r="BQ12" s="19">
        <v>0.24598903052099999</v>
      </c>
      <c r="BR12" s="19">
        <v>0.22448348853276701</v>
      </c>
      <c r="BS12" s="19">
        <v>0.18272918972461399</v>
      </c>
      <c r="BT12" s="19">
        <v>0.50899966535622798</v>
      </c>
      <c r="BU12" s="19"/>
      <c r="BV12" s="19">
        <v>8.8874603218371998E-2</v>
      </c>
      <c r="BW12" s="19">
        <v>0.24115383158672901</v>
      </c>
      <c r="BX12" s="19"/>
      <c r="BY12" s="19">
        <v>7.67728861515206E-2</v>
      </c>
      <c r="BZ12" s="19"/>
      <c r="CA12" s="19">
        <v>0.10085394353140401</v>
      </c>
      <c r="CB12" s="19"/>
      <c r="CC12" s="19">
        <v>0.124373020800414</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235</v>
      </c>
      <c r="E2" s="26"/>
      <c r="F2" s="26"/>
      <c r="G2" s="26"/>
    </row>
    <row r="6" spans="2:7" ht="49.95" customHeight="1" x14ac:dyDescent="0.3">
      <c r="B6" s="20" t="s">
        <v>15</v>
      </c>
      <c r="C6" s="20" t="s">
        <v>226</v>
      </c>
      <c r="D6" s="20" t="s">
        <v>227</v>
      </c>
      <c r="E6" s="20" t="s">
        <v>228</v>
      </c>
      <c r="F6" s="20" t="s">
        <v>229</v>
      </c>
    </row>
    <row r="7" spans="2:7" x14ac:dyDescent="0.3">
      <c r="B7" s="18" t="s">
        <v>230</v>
      </c>
      <c r="C7" s="17">
        <v>0.57355102784434997</v>
      </c>
      <c r="D7" s="17">
        <v>0.30506450060513801</v>
      </c>
      <c r="E7" s="17">
        <v>0.31578048065714898</v>
      </c>
      <c r="F7" s="17">
        <v>0.16580454218645699</v>
      </c>
    </row>
    <row r="8" spans="2:7" x14ac:dyDescent="0.3">
      <c r="B8" s="18" t="s">
        <v>231</v>
      </c>
      <c r="C8" s="17">
        <v>0.31759381039711398</v>
      </c>
      <c r="D8" s="17">
        <v>0.39642169110999298</v>
      </c>
      <c r="E8" s="17">
        <v>0.39714183458727198</v>
      </c>
      <c r="F8" s="17">
        <v>0.27595379563294697</v>
      </c>
    </row>
    <row r="9" spans="2:7" x14ac:dyDescent="0.3">
      <c r="B9" s="18" t="s">
        <v>232</v>
      </c>
      <c r="C9" s="17">
        <v>7.9911520987697604E-2</v>
      </c>
      <c r="D9" s="17">
        <v>0.16658513241544601</v>
      </c>
      <c r="E9" s="17">
        <v>0.16933542024572901</v>
      </c>
      <c r="F9" s="17">
        <v>0.26287506636657698</v>
      </c>
    </row>
    <row r="10" spans="2:7" x14ac:dyDescent="0.3">
      <c r="B10" s="18" t="s">
        <v>233</v>
      </c>
      <c r="C10" s="17">
        <v>1.5504178228188101E-2</v>
      </c>
      <c r="D10" s="17">
        <v>6.2022317815403002E-2</v>
      </c>
      <c r="E10" s="17">
        <v>6.4030744358256106E-2</v>
      </c>
      <c r="F10" s="17">
        <v>0.17491035488354501</v>
      </c>
    </row>
    <row r="11" spans="2:7" x14ac:dyDescent="0.3">
      <c r="B11" s="18" t="s">
        <v>234</v>
      </c>
      <c r="C11" s="17">
        <v>6.7275873887602897E-3</v>
      </c>
      <c r="D11" s="17">
        <v>2.17499319628504E-2</v>
      </c>
      <c r="E11" s="17">
        <v>3.93570868427787E-2</v>
      </c>
      <c r="F11" s="17">
        <v>8.22004608166053E-2</v>
      </c>
    </row>
    <row r="12" spans="2:7" x14ac:dyDescent="0.3">
      <c r="B12" s="18" t="s">
        <v>92</v>
      </c>
      <c r="C12" s="17">
        <v>6.7118751538902798E-3</v>
      </c>
      <c r="D12" s="17">
        <v>4.8156426091169602E-2</v>
      </c>
      <c r="E12" s="17">
        <v>1.43544333088156E-2</v>
      </c>
      <c r="F12" s="17">
        <v>3.8255780113868501E-2</v>
      </c>
    </row>
    <row r="13" spans="2:7" x14ac:dyDescent="0.3">
      <c r="B13" s="23" t="s">
        <v>192</v>
      </c>
      <c r="C13" s="21">
        <v>0.89114483824146395</v>
      </c>
      <c r="D13" s="21">
        <v>0.70148619171513105</v>
      </c>
      <c r="E13" s="21">
        <v>0.71292231524442096</v>
      </c>
      <c r="F13" s="21">
        <v>0.44175833781940499</v>
      </c>
    </row>
    <row r="14" spans="2:7" x14ac:dyDescent="0.3">
      <c r="B14" s="23" t="s">
        <v>193</v>
      </c>
      <c r="C14" s="21">
        <v>2.2231765616948399E-2</v>
      </c>
      <c r="D14" s="21">
        <v>8.3772249778253302E-2</v>
      </c>
      <c r="E14" s="21">
        <v>0.10338783120103499</v>
      </c>
      <c r="F14" s="21">
        <v>0.25711081570014999</v>
      </c>
    </row>
    <row r="15" spans="2:7" x14ac:dyDescent="0.3">
      <c r="B15" s="23" t="s">
        <v>194</v>
      </c>
      <c r="C15" s="22">
        <v>0.868913072624515</v>
      </c>
      <c r="D15" s="22">
        <v>0.61771394193687701</v>
      </c>
      <c r="E15" s="22">
        <v>0.60953448404338595</v>
      </c>
      <c r="F15" s="22">
        <v>0.184647522119255</v>
      </c>
    </row>
    <row r="16" spans="2:7" x14ac:dyDescent="0.3">
      <c r="B16" s="16"/>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0.57355102784434997</v>
      </c>
      <c r="D9" s="17">
        <v>0.55031688604532802</v>
      </c>
      <c r="E9" s="17">
        <v>0.59455518970120602</v>
      </c>
      <c r="F9" s="17"/>
      <c r="G9" s="17">
        <v>0.62191050956365501</v>
      </c>
      <c r="H9" s="17">
        <v>0.56937242941617505</v>
      </c>
      <c r="I9" s="17">
        <v>0.57164930293762695</v>
      </c>
      <c r="J9" s="17">
        <v>0.587969062285153</v>
      </c>
      <c r="K9" s="17">
        <v>0.58319989991929599</v>
      </c>
      <c r="L9" s="17">
        <v>0.52806284546461102</v>
      </c>
      <c r="M9" s="17"/>
      <c r="N9" s="17">
        <v>0.56296904278314897</v>
      </c>
      <c r="O9" s="17">
        <v>0.57245364596947901</v>
      </c>
      <c r="P9" s="17">
        <v>0.58411636660979804</v>
      </c>
      <c r="Q9" s="17">
        <v>0.57520953857611401</v>
      </c>
      <c r="R9" s="17"/>
      <c r="S9" s="17">
        <v>0.53987382654489402</v>
      </c>
      <c r="T9" s="17">
        <v>0.50925627054335798</v>
      </c>
      <c r="U9" s="17">
        <v>0.55328972410520205</v>
      </c>
      <c r="V9" s="17">
        <v>0.53077770032907501</v>
      </c>
      <c r="W9" s="17">
        <v>0.54993577545587402</v>
      </c>
      <c r="X9" s="17">
        <v>0.58594625666179201</v>
      </c>
      <c r="Y9" s="17">
        <v>0.51912476634941696</v>
      </c>
      <c r="Z9" s="17">
        <v>0.61484332843603495</v>
      </c>
      <c r="AA9" s="17">
        <v>0.66523130618436599</v>
      </c>
      <c r="AB9" s="17">
        <v>0.69427392056943205</v>
      </c>
      <c r="AC9" s="17">
        <v>0.62684513750319004</v>
      </c>
      <c r="AD9" s="17">
        <v>0.51234689290199298</v>
      </c>
      <c r="AE9" s="17"/>
      <c r="AF9" s="17">
        <v>0.48382380695475902</v>
      </c>
      <c r="AG9" s="17">
        <v>0.61028774537257602</v>
      </c>
      <c r="AH9" s="17">
        <v>0.62098451647563202</v>
      </c>
      <c r="AI9" s="17">
        <v>0.561288110961639</v>
      </c>
      <c r="AJ9" s="17">
        <v>0.64048136462008598</v>
      </c>
      <c r="AK9" s="17">
        <v>0.56504803403864301</v>
      </c>
      <c r="AL9" s="17">
        <v>0.56366993411256805</v>
      </c>
      <c r="AM9" s="17">
        <v>0.57409127377029301</v>
      </c>
      <c r="AN9" s="17">
        <v>0.51858826092843002</v>
      </c>
      <c r="AO9" s="17">
        <v>0.62273200941715601</v>
      </c>
      <c r="AP9" s="17">
        <v>0.57981019953613699</v>
      </c>
      <c r="AQ9" s="17">
        <v>0.54129020672675399</v>
      </c>
      <c r="AR9" s="17">
        <v>0.539505510579671</v>
      </c>
      <c r="AS9" s="17">
        <v>0.55403434879444102</v>
      </c>
      <c r="AT9" s="17">
        <v>0.52108837216466397</v>
      </c>
      <c r="AU9" s="17">
        <v>0.577185990419812</v>
      </c>
      <c r="AV9" s="17"/>
      <c r="AW9" s="17">
        <v>0.59974412583801895</v>
      </c>
      <c r="AX9" s="17">
        <v>0.53589523154670404</v>
      </c>
      <c r="AY9" s="17"/>
      <c r="AZ9" s="17">
        <v>0.62604082216994095</v>
      </c>
      <c r="BA9" s="17">
        <v>0.56186046561778802</v>
      </c>
      <c r="BB9" s="17"/>
      <c r="BC9" s="17">
        <v>0.62060983138865999</v>
      </c>
      <c r="BD9" s="17">
        <v>0.53973093869823896</v>
      </c>
      <c r="BE9" s="17"/>
      <c r="BF9" s="17">
        <v>0.63692626730880497</v>
      </c>
      <c r="BG9" s="17">
        <v>0.56845834027639697</v>
      </c>
      <c r="BH9" s="17"/>
      <c r="BI9" s="17">
        <v>0.47597782000407102</v>
      </c>
      <c r="BJ9" s="17">
        <v>0.64238497961424401</v>
      </c>
      <c r="BK9" s="17">
        <v>0.55119582670356404</v>
      </c>
      <c r="BL9" s="17">
        <v>0.47371227311428699</v>
      </c>
      <c r="BM9" s="17">
        <v>0.60265800355682198</v>
      </c>
      <c r="BN9" s="17"/>
      <c r="BO9" s="17">
        <v>0.60867252837225705</v>
      </c>
      <c r="BP9" s="17">
        <v>0.49412837771132501</v>
      </c>
      <c r="BQ9" s="17">
        <v>0.60296709978103802</v>
      </c>
      <c r="BR9" s="17">
        <v>0.52994279073285</v>
      </c>
      <c r="BS9" s="17">
        <v>0.67789152230987104</v>
      </c>
      <c r="BT9" s="17">
        <v>0.55443069322986505</v>
      </c>
      <c r="BU9" s="17"/>
      <c r="BV9" s="17">
        <v>0.60042110907485502</v>
      </c>
      <c r="BW9" s="17">
        <v>0.72021660799762</v>
      </c>
      <c r="BX9" s="17"/>
      <c r="BY9" s="17">
        <v>0.62592889131026197</v>
      </c>
      <c r="BZ9" s="17"/>
      <c r="CA9" s="17">
        <v>0.69436402845115597</v>
      </c>
      <c r="CB9" s="17"/>
      <c r="CC9" s="17">
        <v>0.64062349641976601</v>
      </c>
    </row>
    <row r="10" spans="2:81" x14ac:dyDescent="0.3">
      <c r="B10" s="18" t="s">
        <v>231</v>
      </c>
      <c r="C10" s="17">
        <v>0.31759381039711398</v>
      </c>
      <c r="D10" s="17">
        <v>0.31991970438244799</v>
      </c>
      <c r="E10" s="17">
        <v>0.31657542860765903</v>
      </c>
      <c r="F10" s="17"/>
      <c r="G10" s="17">
        <v>0.21325361345534499</v>
      </c>
      <c r="H10" s="17">
        <v>0.31160396148223402</v>
      </c>
      <c r="I10" s="17">
        <v>0.30028707678386202</v>
      </c>
      <c r="J10" s="17">
        <v>0.33130698914302098</v>
      </c>
      <c r="K10" s="17">
        <v>0.32259112797423001</v>
      </c>
      <c r="L10" s="17">
        <v>0.39167520506798598</v>
      </c>
      <c r="M10" s="17"/>
      <c r="N10" s="17">
        <v>0.33792396315501899</v>
      </c>
      <c r="O10" s="17">
        <v>0.33125886274740501</v>
      </c>
      <c r="P10" s="17">
        <v>0.31328105419605501</v>
      </c>
      <c r="Q10" s="17">
        <v>0.28596658825548199</v>
      </c>
      <c r="R10" s="17"/>
      <c r="S10" s="17">
        <v>0.29967382877750098</v>
      </c>
      <c r="T10" s="17">
        <v>0.40632582451662502</v>
      </c>
      <c r="U10" s="17">
        <v>0.39332106357799701</v>
      </c>
      <c r="V10" s="17">
        <v>0.34808704892711301</v>
      </c>
      <c r="W10" s="17">
        <v>0.32833836293421897</v>
      </c>
      <c r="X10" s="17">
        <v>0.28614017441171702</v>
      </c>
      <c r="Y10" s="17">
        <v>0.35990424590278097</v>
      </c>
      <c r="Z10" s="17">
        <v>0.32918315926721697</v>
      </c>
      <c r="AA10" s="17">
        <v>0.243193025371785</v>
      </c>
      <c r="AB10" s="17">
        <v>0.194802267039481</v>
      </c>
      <c r="AC10" s="17">
        <v>0.26194002991674498</v>
      </c>
      <c r="AD10" s="17">
        <v>0.39838897763855302</v>
      </c>
      <c r="AE10" s="17"/>
      <c r="AF10" s="17">
        <v>0.29028056672164199</v>
      </c>
      <c r="AG10" s="17">
        <v>0.23371452311787799</v>
      </c>
      <c r="AH10" s="17">
        <v>0.27333595425992302</v>
      </c>
      <c r="AI10" s="17">
        <v>0.29130729012219803</v>
      </c>
      <c r="AJ10" s="17">
        <v>0.27995548104996099</v>
      </c>
      <c r="AK10" s="17">
        <v>0.31420569783257002</v>
      </c>
      <c r="AL10" s="17">
        <v>0.34679049990035699</v>
      </c>
      <c r="AM10" s="17">
        <v>0.349734559956138</v>
      </c>
      <c r="AN10" s="17">
        <v>0.33289669846003</v>
      </c>
      <c r="AO10" s="17">
        <v>0.299695452465149</v>
      </c>
      <c r="AP10" s="17">
        <v>0.28821428822531697</v>
      </c>
      <c r="AQ10" s="17">
        <v>0.33226271834820797</v>
      </c>
      <c r="AR10" s="17">
        <v>0.39504394269252002</v>
      </c>
      <c r="AS10" s="17">
        <v>0.255302178617558</v>
      </c>
      <c r="AT10" s="17">
        <v>0.37890709947315399</v>
      </c>
      <c r="AU10" s="17">
        <v>0.37924142485676399</v>
      </c>
      <c r="AV10" s="17"/>
      <c r="AW10" s="17">
        <v>0.31553214563734799</v>
      </c>
      <c r="AX10" s="17">
        <v>0.32043458299508099</v>
      </c>
      <c r="AY10" s="17"/>
      <c r="AZ10" s="17">
        <v>0.29587420977776702</v>
      </c>
      <c r="BA10" s="17">
        <v>0.32243121442658201</v>
      </c>
      <c r="BB10" s="17"/>
      <c r="BC10" s="17">
        <v>0.28123086980436901</v>
      </c>
      <c r="BD10" s="17">
        <v>0.34611428878710598</v>
      </c>
      <c r="BE10" s="17"/>
      <c r="BF10" s="17">
        <v>0.28042436120307102</v>
      </c>
      <c r="BG10" s="17">
        <v>0.32058066130951701</v>
      </c>
      <c r="BH10" s="17"/>
      <c r="BI10" s="17">
        <v>0.40065853797944201</v>
      </c>
      <c r="BJ10" s="17">
        <v>0.283032659795595</v>
      </c>
      <c r="BK10" s="17">
        <v>0.34224186090888797</v>
      </c>
      <c r="BL10" s="17">
        <v>0.36049366472830602</v>
      </c>
      <c r="BM10" s="17">
        <v>0.26354964689085703</v>
      </c>
      <c r="BN10" s="17"/>
      <c r="BO10" s="17">
        <v>0.303618422774112</v>
      </c>
      <c r="BP10" s="17">
        <v>0.370249000837234</v>
      </c>
      <c r="BQ10" s="17">
        <v>0.31139756640858801</v>
      </c>
      <c r="BR10" s="17">
        <v>0.35573616643122302</v>
      </c>
      <c r="BS10" s="17">
        <v>0.18916086013128899</v>
      </c>
      <c r="BT10" s="17">
        <v>0.33812438375418202</v>
      </c>
      <c r="BU10" s="17"/>
      <c r="BV10" s="17">
        <v>0.31457009109581202</v>
      </c>
      <c r="BW10" s="17">
        <v>0.22453925578938699</v>
      </c>
      <c r="BX10" s="17"/>
      <c r="BY10" s="17">
        <v>0.279316771105666</v>
      </c>
      <c r="BZ10" s="17"/>
      <c r="CA10" s="17">
        <v>0.22471798662438799</v>
      </c>
      <c r="CB10" s="17"/>
      <c r="CC10" s="17">
        <v>0.277118204023729</v>
      </c>
    </row>
    <row r="11" spans="2:81" x14ac:dyDescent="0.3">
      <c r="B11" s="18" t="s">
        <v>232</v>
      </c>
      <c r="C11" s="17">
        <v>7.9911520987697604E-2</v>
      </c>
      <c r="D11" s="17">
        <v>9.3832458931956894E-2</v>
      </c>
      <c r="E11" s="17">
        <v>6.6634095573979799E-2</v>
      </c>
      <c r="F11" s="17"/>
      <c r="G11" s="17">
        <v>9.2599966403574194E-2</v>
      </c>
      <c r="H11" s="17">
        <v>8.5203986129895701E-2</v>
      </c>
      <c r="I11" s="17">
        <v>9.0064251606319298E-2</v>
      </c>
      <c r="J11" s="17">
        <v>6.3296029531663897E-2</v>
      </c>
      <c r="K11" s="17">
        <v>8.7205584487108204E-2</v>
      </c>
      <c r="L11" s="17">
        <v>6.7490172601424703E-2</v>
      </c>
      <c r="M11" s="17"/>
      <c r="N11" s="17">
        <v>7.9496616158552094E-2</v>
      </c>
      <c r="O11" s="17">
        <v>7.00403180191978E-2</v>
      </c>
      <c r="P11" s="17">
        <v>7.9562988180172198E-2</v>
      </c>
      <c r="Q11" s="17">
        <v>9.1569623243618101E-2</v>
      </c>
      <c r="R11" s="17"/>
      <c r="S11" s="17">
        <v>0.11757028621596601</v>
      </c>
      <c r="T11" s="17">
        <v>6.5868198412987203E-2</v>
      </c>
      <c r="U11" s="17">
        <v>4.0370297869317603E-2</v>
      </c>
      <c r="V11" s="17">
        <v>9.4181627831769102E-2</v>
      </c>
      <c r="W11" s="17">
        <v>9.4903130656279505E-2</v>
      </c>
      <c r="X11" s="17">
        <v>8.9559977539703295E-2</v>
      </c>
      <c r="Y11" s="17">
        <v>9.5305567351511106E-2</v>
      </c>
      <c r="Z11" s="17">
        <v>5.5973512296748199E-2</v>
      </c>
      <c r="AA11" s="17">
        <v>5.0544191070469202E-2</v>
      </c>
      <c r="AB11" s="17">
        <v>8.1938731111551602E-2</v>
      </c>
      <c r="AC11" s="17">
        <v>7.2453532226565601E-2</v>
      </c>
      <c r="AD11" s="17">
        <v>6.8707364112254796E-2</v>
      </c>
      <c r="AE11" s="17"/>
      <c r="AF11" s="17">
        <v>0.225895626323599</v>
      </c>
      <c r="AG11" s="17">
        <v>9.8993180266654393E-2</v>
      </c>
      <c r="AH11" s="17">
        <v>6.2790405646580102E-2</v>
      </c>
      <c r="AI11" s="17">
        <v>0.103114428299854</v>
      </c>
      <c r="AJ11" s="17">
        <v>6.2029505722409103E-2</v>
      </c>
      <c r="AK11" s="17">
        <v>8.9281372985668503E-2</v>
      </c>
      <c r="AL11" s="17">
        <v>5.9069024888514399E-2</v>
      </c>
      <c r="AM11" s="17">
        <v>6.4038137094091396E-2</v>
      </c>
      <c r="AN11" s="17">
        <v>0.105849707219629</v>
      </c>
      <c r="AO11" s="17">
        <v>5.63075836775805E-2</v>
      </c>
      <c r="AP11" s="17">
        <v>9.0371337758764103E-2</v>
      </c>
      <c r="AQ11" s="17">
        <v>8.4637272757824497E-2</v>
      </c>
      <c r="AR11" s="17">
        <v>6.5450546727809394E-2</v>
      </c>
      <c r="AS11" s="17">
        <v>0.12769769155651101</v>
      </c>
      <c r="AT11" s="17">
        <v>0.100004528362182</v>
      </c>
      <c r="AU11" s="17">
        <v>4.3572584723423402E-2</v>
      </c>
      <c r="AV11" s="17"/>
      <c r="AW11" s="17">
        <v>6.1398695947725998E-2</v>
      </c>
      <c r="AX11" s="17">
        <v>0.106348481192844</v>
      </c>
      <c r="AY11" s="17"/>
      <c r="AZ11" s="17">
        <v>5.3261118605832498E-2</v>
      </c>
      <c r="BA11" s="17">
        <v>8.5847116495569906E-2</v>
      </c>
      <c r="BB11" s="17"/>
      <c r="BC11" s="17">
        <v>6.3503566531210198E-2</v>
      </c>
      <c r="BD11" s="17">
        <v>8.9493088949508998E-2</v>
      </c>
      <c r="BE11" s="17"/>
      <c r="BF11" s="17">
        <v>4.2895797671424603E-2</v>
      </c>
      <c r="BG11" s="17">
        <v>8.2886018844345696E-2</v>
      </c>
      <c r="BH11" s="17"/>
      <c r="BI11" s="17">
        <v>0.100493078909275</v>
      </c>
      <c r="BJ11" s="17">
        <v>5.6712917427481697E-2</v>
      </c>
      <c r="BK11" s="17">
        <v>7.3029115261076902E-2</v>
      </c>
      <c r="BL11" s="17">
        <v>0.12050111056050999</v>
      </c>
      <c r="BM11" s="17">
        <v>0.107964926750449</v>
      </c>
      <c r="BN11" s="17"/>
      <c r="BO11" s="17">
        <v>6.8018478081296893E-2</v>
      </c>
      <c r="BP11" s="17">
        <v>0.113124967156304</v>
      </c>
      <c r="BQ11" s="17">
        <v>5.2311348947744099E-2</v>
      </c>
      <c r="BR11" s="17">
        <v>8.0923074074729998E-2</v>
      </c>
      <c r="BS11" s="17">
        <v>0.10371633484944499</v>
      </c>
      <c r="BT11" s="17">
        <v>8.6844038948452301E-2</v>
      </c>
      <c r="BU11" s="17"/>
      <c r="BV11" s="17">
        <v>6.7172486006182294E-2</v>
      </c>
      <c r="BW11" s="17">
        <v>3.7313247087165199E-2</v>
      </c>
      <c r="BX11" s="17"/>
      <c r="BY11" s="17">
        <v>7.9364222252195707E-2</v>
      </c>
      <c r="BZ11" s="17"/>
      <c r="CA11" s="17">
        <v>5.9977834411317002E-2</v>
      </c>
      <c r="CB11" s="17"/>
      <c r="CC11" s="17">
        <v>6.7894046229377003E-2</v>
      </c>
    </row>
    <row r="12" spans="2:81" x14ac:dyDescent="0.3">
      <c r="B12" s="18" t="s">
        <v>233</v>
      </c>
      <c r="C12" s="17">
        <v>1.5504178228188101E-2</v>
      </c>
      <c r="D12" s="17">
        <v>2.10266651485599E-2</v>
      </c>
      <c r="E12" s="17">
        <v>1.01730906858829E-2</v>
      </c>
      <c r="F12" s="17"/>
      <c r="G12" s="17">
        <v>4.30999651161788E-2</v>
      </c>
      <c r="H12" s="17">
        <v>1.1765981028866E-2</v>
      </c>
      <c r="I12" s="17">
        <v>2.0687978490306898E-2</v>
      </c>
      <c r="J12" s="17">
        <v>9.7859334124281508E-3</v>
      </c>
      <c r="K12" s="17">
        <v>7.0033876193663002E-3</v>
      </c>
      <c r="L12" s="17">
        <v>6.24737977789606E-3</v>
      </c>
      <c r="M12" s="17"/>
      <c r="N12" s="17">
        <v>1.46614442805546E-2</v>
      </c>
      <c r="O12" s="17">
        <v>1.3068510416651E-2</v>
      </c>
      <c r="P12" s="17">
        <v>1.03719643903147E-2</v>
      </c>
      <c r="Q12" s="17">
        <v>2.3588459468999502E-2</v>
      </c>
      <c r="R12" s="17"/>
      <c r="S12" s="17">
        <v>3.02421929414621E-2</v>
      </c>
      <c r="T12" s="17">
        <v>8.0741228966432002E-3</v>
      </c>
      <c r="U12" s="17">
        <v>5.91795613522033E-3</v>
      </c>
      <c r="V12" s="17">
        <v>2.0508560939719301E-2</v>
      </c>
      <c r="W12" s="17">
        <v>6.1797119157354901E-3</v>
      </c>
      <c r="X12" s="17">
        <v>1.0215301181840801E-2</v>
      </c>
      <c r="Y12" s="17">
        <v>1.8938575567401202E-2</v>
      </c>
      <c r="Z12" s="17">
        <v>0</v>
      </c>
      <c r="AA12" s="17">
        <v>1.8289346208601499E-2</v>
      </c>
      <c r="AB12" s="17">
        <v>1.11145162754803E-2</v>
      </c>
      <c r="AC12" s="17">
        <v>2.81213905364678E-2</v>
      </c>
      <c r="AD12" s="17">
        <v>2.0556765347199399E-2</v>
      </c>
      <c r="AE12" s="17"/>
      <c r="AF12" s="17">
        <v>0</v>
      </c>
      <c r="AG12" s="17">
        <v>2.4274106482000301E-2</v>
      </c>
      <c r="AH12" s="17">
        <v>2.7516974369898101E-2</v>
      </c>
      <c r="AI12" s="17">
        <v>1.8853189924308102E-2</v>
      </c>
      <c r="AJ12" s="17">
        <v>1.13186679765094E-2</v>
      </c>
      <c r="AK12" s="17">
        <v>2.3074016243739202E-2</v>
      </c>
      <c r="AL12" s="17">
        <v>1.56963650765445E-2</v>
      </c>
      <c r="AM12" s="17">
        <v>5.5167846806010896E-3</v>
      </c>
      <c r="AN12" s="17">
        <v>3.4626954242117099E-2</v>
      </c>
      <c r="AO12" s="17">
        <v>8.2697971857184204E-3</v>
      </c>
      <c r="AP12" s="17">
        <v>7.3713774001997797E-3</v>
      </c>
      <c r="AQ12" s="17">
        <v>1.6987630605467399E-2</v>
      </c>
      <c r="AR12" s="17">
        <v>0</v>
      </c>
      <c r="AS12" s="17">
        <v>6.2965781031488796E-2</v>
      </c>
      <c r="AT12" s="17">
        <v>0</v>
      </c>
      <c r="AU12" s="17">
        <v>0</v>
      </c>
      <c r="AV12" s="17"/>
      <c r="AW12" s="17">
        <v>1.2971150845630001E-2</v>
      </c>
      <c r="AX12" s="17">
        <v>1.9299096732446099E-2</v>
      </c>
      <c r="AY12" s="17"/>
      <c r="AZ12" s="17">
        <v>1.6505709223967699E-2</v>
      </c>
      <c r="BA12" s="17">
        <v>1.5281116572519E-2</v>
      </c>
      <c r="BB12" s="17"/>
      <c r="BC12" s="17">
        <v>2.1578373355985499E-2</v>
      </c>
      <c r="BD12" s="17">
        <v>1.1635805608136001E-2</v>
      </c>
      <c r="BE12" s="17"/>
      <c r="BF12" s="17">
        <v>2.6024471825621499E-2</v>
      </c>
      <c r="BG12" s="17">
        <v>1.46587917828253E-2</v>
      </c>
      <c r="BH12" s="17"/>
      <c r="BI12" s="17">
        <v>1.26733272352622E-2</v>
      </c>
      <c r="BJ12" s="17">
        <v>8.2085811703544904E-3</v>
      </c>
      <c r="BK12" s="17">
        <v>2.6942381578856301E-2</v>
      </c>
      <c r="BL12" s="17">
        <v>2.89224583227079E-2</v>
      </c>
      <c r="BM12" s="17">
        <v>1.6198487970315499E-2</v>
      </c>
      <c r="BN12" s="17"/>
      <c r="BO12" s="17">
        <v>1.06097578668476E-2</v>
      </c>
      <c r="BP12" s="17">
        <v>1.47544904777323E-2</v>
      </c>
      <c r="BQ12" s="17">
        <v>2.8907647707426799E-2</v>
      </c>
      <c r="BR12" s="17">
        <v>2.2052628984372401E-2</v>
      </c>
      <c r="BS12" s="17">
        <v>1.4207002596385E-2</v>
      </c>
      <c r="BT12" s="17">
        <v>0</v>
      </c>
      <c r="BU12" s="17"/>
      <c r="BV12" s="17">
        <v>7.3866931694396504E-3</v>
      </c>
      <c r="BW12" s="17">
        <v>9.7329610866426306E-3</v>
      </c>
      <c r="BX12" s="17"/>
      <c r="BY12" s="17">
        <v>4.5008839965721102E-3</v>
      </c>
      <c r="BZ12" s="17"/>
      <c r="CA12" s="17">
        <v>1.00839630807986E-2</v>
      </c>
      <c r="CB12" s="17"/>
      <c r="CC12" s="17">
        <v>9.1003189521282907E-3</v>
      </c>
    </row>
    <row r="13" spans="2:81" x14ac:dyDescent="0.3">
      <c r="B13" s="18" t="s">
        <v>234</v>
      </c>
      <c r="C13" s="17">
        <v>6.7275873887602897E-3</v>
      </c>
      <c r="D13" s="17">
        <v>1.07010749787885E-2</v>
      </c>
      <c r="E13" s="17">
        <v>2.8743493780068801E-3</v>
      </c>
      <c r="F13" s="17"/>
      <c r="G13" s="17">
        <v>1.5155975785173199E-2</v>
      </c>
      <c r="H13" s="17">
        <v>1.2972323417614E-2</v>
      </c>
      <c r="I13" s="17">
        <v>4.04004184464555E-3</v>
      </c>
      <c r="J13" s="17">
        <v>5.1258035710911301E-3</v>
      </c>
      <c r="K13" s="17">
        <v>0</v>
      </c>
      <c r="L13" s="17">
        <v>4.0088276720001903E-3</v>
      </c>
      <c r="M13" s="17"/>
      <c r="N13" s="17">
        <v>1.53997477235883E-3</v>
      </c>
      <c r="O13" s="17">
        <v>7.1750935852558798E-3</v>
      </c>
      <c r="P13" s="17">
        <v>7.5388576913592202E-3</v>
      </c>
      <c r="Q13" s="17">
        <v>1.12036110918322E-2</v>
      </c>
      <c r="R13" s="17"/>
      <c r="S13" s="17">
        <v>8.8711632872335803E-3</v>
      </c>
      <c r="T13" s="17">
        <v>6.6970113859125997E-3</v>
      </c>
      <c r="U13" s="17">
        <v>0</v>
      </c>
      <c r="V13" s="17">
        <v>6.4450619723234103E-3</v>
      </c>
      <c r="W13" s="17">
        <v>1.4514202173230699E-2</v>
      </c>
      <c r="X13" s="17">
        <v>4.6027988191407196E-3</v>
      </c>
      <c r="Y13" s="17">
        <v>6.72684482888953E-3</v>
      </c>
      <c r="Z13" s="17">
        <v>0</v>
      </c>
      <c r="AA13" s="17">
        <v>4.86133757641559E-3</v>
      </c>
      <c r="AB13" s="17">
        <v>1.1134442986059E-2</v>
      </c>
      <c r="AC13" s="17">
        <v>1.06399098170319E-2</v>
      </c>
      <c r="AD13" s="17">
        <v>0</v>
      </c>
      <c r="AE13" s="17"/>
      <c r="AF13" s="17">
        <v>0</v>
      </c>
      <c r="AG13" s="17">
        <v>9.9755386048315502E-3</v>
      </c>
      <c r="AH13" s="17">
        <v>7.4100177891375596E-3</v>
      </c>
      <c r="AI13" s="17">
        <v>1.7991428857209502E-2</v>
      </c>
      <c r="AJ13" s="17">
        <v>6.2149806310341496E-3</v>
      </c>
      <c r="AK13" s="17">
        <v>0</v>
      </c>
      <c r="AL13" s="17">
        <v>4.3975346615348397E-3</v>
      </c>
      <c r="AM13" s="17">
        <v>0</v>
      </c>
      <c r="AN13" s="17">
        <v>8.0383791497938804E-3</v>
      </c>
      <c r="AO13" s="17">
        <v>1.2995157254395401E-2</v>
      </c>
      <c r="AP13" s="17">
        <v>1.9395714408955E-2</v>
      </c>
      <c r="AQ13" s="17">
        <v>1.6146749101225901E-2</v>
      </c>
      <c r="AR13" s="17">
        <v>0</v>
      </c>
      <c r="AS13" s="17">
        <v>0</v>
      </c>
      <c r="AT13" s="17">
        <v>0</v>
      </c>
      <c r="AU13" s="17">
        <v>0</v>
      </c>
      <c r="AV13" s="17"/>
      <c r="AW13" s="17">
        <v>6.9345703019352001E-3</v>
      </c>
      <c r="AX13" s="17">
        <v>6.4756064768234298E-3</v>
      </c>
      <c r="AY13" s="17"/>
      <c r="AZ13" s="17">
        <v>2.9090089559537001E-3</v>
      </c>
      <c r="BA13" s="17">
        <v>7.5780637405788399E-3</v>
      </c>
      <c r="BB13" s="17"/>
      <c r="BC13" s="17">
        <v>8.1079998595528398E-3</v>
      </c>
      <c r="BD13" s="17">
        <v>4.9902938431576104E-3</v>
      </c>
      <c r="BE13" s="17"/>
      <c r="BF13" s="17">
        <v>1.37291019910783E-2</v>
      </c>
      <c r="BG13" s="17">
        <v>6.16496187959646E-3</v>
      </c>
      <c r="BH13" s="17"/>
      <c r="BI13" s="17">
        <v>7.3154447490536697E-3</v>
      </c>
      <c r="BJ13" s="17">
        <v>8.2467220649254293E-3</v>
      </c>
      <c r="BK13" s="17">
        <v>0</v>
      </c>
      <c r="BL13" s="17">
        <v>8.8841057243306907E-3</v>
      </c>
      <c r="BM13" s="17">
        <v>0</v>
      </c>
      <c r="BN13" s="17"/>
      <c r="BO13" s="17">
        <v>7.1893363120275498E-3</v>
      </c>
      <c r="BP13" s="17">
        <v>4.8947079768907496E-3</v>
      </c>
      <c r="BQ13" s="17">
        <v>4.4163371552032298E-3</v>
      </c>
      <c r="BR13" s="17">
        <v>8.8224912365150506E-3</v>
      </c>
      <c r="BS13" s="17">
        <v>7.4969279299866498E-3</v>
      </c>
      <c r="BT13" s="17">
        <v>0</v>
      </c>
      <c r="BU13" s="17"/>
      <c r="BV13" s="17">
        <v>8.2730299582821996E-3</v>
      </c>
      <c r="BW13" s="17">
        <v>8.1979280391843695E-3</v>
      </c>
      <c r="BX13" s="17"/>
      <c r="BY13" s="17">
        <v>6.5085042068113103E-3</v>
      </c>
      <c r="BZ13" s="17"/>
      <c r="CA13" s="17">
        <v>7.8848090751710304E-3</v>
      </c>
      <c r="CB13" s="17"/>
      <c r="CC13" s="17">
        <v>2.5241828735106599E-3</v>
      </c>
    </row>
    <row r="14" spans="2:81" x14ac:dyDescent="0.3">
      <c r="B14" s="18" t="s">
        <v>92</v>
      </c>
      <c r="C14" s="17">
        <v>6.7118751538902798E-3</v>
      </c>
      <c r="D14" s="17">
        <v>4.2032105129188998E-3</v>
      </c>
      <c r="E14" s="17">
        <v>9.1878460532647099E-3</v>
      </c>
      <c r="F14" s="17"/>
      <c r="G14" s="17">
        <v>1.3979969676074301E-2</v>
      </c>
      <c r="H14" s="17">
        <v>9.0813185252155496E-3</v>
      </c>
      <c r="I14" s="17">
        <v>1.327134833724E-2</v>
      </c>
      <c r="J14" s="17">
        <v>2.51618205664345E-3</v>
      </c>
      <c r="K14" s="17">
        <v>0</v>
      </c>
      <c r="L14" s="17">
        <v>2.5155694160819701E-3</v>
      </c>
      <c r="M14" s="17"/>
      <c r="N14" s="17">
        <v>3.4089588503667901E-3</v>
      </c>
      <c r="O14" s="17">
        <v>6.0035692620113599E-3</v>
      </c>
      <c r="P14" s="17">
        <v>5.1287689323003399E-3</v>
      </c>
      <c r="Q14" s="17">
        <v>1.2462179363954599E-2</v>
      </c>
      <c r="R14" s="17"/>
      <c r="S14" s="17">
        <v>3.7687022329434398E-3</v>
      </c>
      <c r="T14" s="17">
        <v>3.7785722444747E-3</v>
      </c>
      <c r="U14" s="17">
        <v>7.10095831226242E-3</v>
      </c>
      <c r="V14" s="17">
        <v>0</v>
      </c>
      <c r="W14" s="17">
        <v>6.1288168646614098E-3</v>
      </c>
      <c r="X14" s="17">
        <v>2.3535491385806399E-2</v>
      </c>
      <c r="Y14" s="17">
        <v>0</v>
      </c>
      <c r="Z14" s="17">
        <v>0</v>
      </c>
      <c r="AA14" s="17">
        <v>1.78807935883625E-2</v>
      </c>
      <c r="AB14" s="17">
        <v>6.73612201799612E-3</v>
      </c>
      <c r="AC14" s="17">
        <v>0</v>
      </c>
      <c r="AD14" s="17">
        <v>0</v>
      </c>
      <c r="AE14" s="17"/>
      <c r="AF14" s="17">
        <v>0</v>
      </c>
      <c r="AG14" s="17">
        <v>2.2754906156059702E-2</v>
      </c>
      <c r="AH14" s="17">
        <v>7.9621314588289201E-3</v>
      </c>
      <c r="AI14" s="17">
        <v>7.44555183479157E-3</v>
      </c>
      <c r="AJ14" s="17">
        <v>0</v>
      </c>
      <c r="AK14" s="17">
        <v>8.3908788993792404E-3</v>
      </c>
      <c r="AL14" s="17">
        <v>1.03766413604805E-2</v>
      </c>
      <c r="AM14" s="17">
        <v>6.6192444988765996E-3</v>
      </c>
      <c r="AN14" s="17">
        <v>0</v>
      </c>
      <c r="AO14" s="17">
        <v>0</v>
      </c>
      <c r="AP14" s="17">
        <v>1.4837082670627199E-2</v>
      </c>
      <c r="AQ14" s="17">
        <v>8.6754224605206896E-3</v>
      </c>
      <c r="AR14" s="17">
        <v>0</v>
      </c>
      <c r="AS14" s="17">
        <v>0</v>
      </c>
      <c r="AT14" s="17">
        <v>0</v>
      </c>
      <c r="AU14" s="17">
        <v>0</v>
      </c>
      <c r="AV14" s="17"/>
      <c r="AW14" s="17">
        <v>3.4193114293410102E-3</v>
      </c>
      <c r="AX14" s="17">
        <v>1.15470010561018E-2</v>
      </c>
      <c r="AY14" s="17"/>
      <c r="AZ14" s="17">
        <v>5.40913126653857E-3</v>
      </c>
      <c r="BA14" s="17">
        <v>7.0020231469627896E-3</v>
      </c>
      <c r="BB14" s="17"/>
      <c r="BC14" s="17">
        <v>4.9693590602224898E-3</v>
      </c>
      <c r="BD14" s="17">
        <v>8.0355841138528301E-3</v>
      </c>
      <c r="BE14" s="17"/>
      <c r="BF14" s="17">
        <v>0</v>
      </c>
      <c r="BG14" s="17">
        <v>7.2512259073188902E-3</v>
      </c>
      <c r="BH14" s="17"/>
      <c r="BI14" s="17">
        <v>2.8817911228959298E-3</v>
      </c>
      <c r="BJ14" s="17">
        <v>1.4141399273993199E-3</v>
      </c>
      <c r="BK14" s="17">
        <v>6.5908155476141804E-3</v>
      </c>
      <c r="BL14" s="17">
        <v>7.4863875498584502E-3</v>
      </c>
      <c r="BM14" s="17">
        <v>9.6289348315563295E-3</v>
      </c>
      <c r="BN14" s="17"/>
      <c r="BO14" s="17">
        <v>1.89147659345883E-3</v>
      </c>
      <c r="BP14" s="17">
        <v>2.8484558405132902E-3</v>
      </c>
      <c r="BQ14" s="17">
        <v>0</v>
      </c>
      <c r="BR14" s="17">
        <v>2.5228485403093501E-3</v>
      </c>
      <c r="BS14" s="17">
        <v>7.5273521830239E-3</v>
      </c>
      <c r="BT14" s="17">
        <v>2.0600884067500502E-2</v>
      </c>
      <c r="BU14" s="17"/>
      <c r="BV14" s="17">
        <v>2.1765906954297602E-3</v>
      </c>
      <c r="BW14" s="17">
        <v>0</v>
      </c>
      <c r="BX14" s="17"/>
      <c r="BY14" s="17">
        <v>4.3807271284933402E-3</v>
      </c>
      <c r="BZ14" s="17"/>
      <c r="CA14" s="17">
        <v>2.9713783571693299E-3</v>
      </c>
      <c r="CB14" s="17"/>
      <c r="CC14" s="17">
        <v>2.7397515014890698E-3</v>
      </c>
    </row>
    <row r="15" spans="2:81" x14ac:dyDescent="0.3">
      <c r="B15" s="18" t="s">
        <v>192</v>
      </c>
      <c r="C15" s="21">
        <v>0.89114483824146395</v>
      </c>
      <c r="D15" s="21">
        <v>0.87023659042777601</v>
      </c>
      <c r="E15" s="21">
        <v>0.91113061830886599</v>
      </c>
      <c r="F15" s="21"/>
      <c r="G15" s="21">
        <v>0.83516412301899901</v>
      </c>
      <c r="H15" s="21">
        <v>0.88097639089840896</v>
      </c>
      <c r="I15" s="21">
        <v>0.87193637972148796</v>
      </c>
      <c r="J15" s="21">
        <v>0.91927605142817304</v>
      </c>
      <c r="K15" s="21">
        <v>0.90579102789352595</v>
      </c>
      <c r="L15" s="21">
        <v>0.91973805053259705</v>
      </c>
      <c r="M15" s="21"/>
      <c r="N15" s="21">
        <v>0.90089300593816801</v>
      </c>
      <c r="O15" s="21">
        <v>0.90371250871688402</v>
      </c>
      <c r="P15" s="21">
        <v>0.89739742080585305</v>
      </c>
      <c r="Q15" s="21">
        <v>0.86117612683159594</v>
      </c>
      <c r="R15" s="21"/>
      <c r="S15" s="21">
        <v>0.83954765532239495</v>
      </c>
      <c r="T15" s="21">
        <v>0.915582095059982</v>
      </c>
      <c r="U15" s="21">
        <v>0.94661078768319995</v>
      </c>
      <c r="V15" s="21">
        <v>0.87886474925618796</v>
      </c>
      <c r="W15" s="21">
        <v>0.87827413839009305</v>
      </c>
      <c r="X15" s="21">
        <v>0.87208643107350903</v>
      </c>
      <c r="Y15" s="21">
        <v>0.87902901225219798</v>
      </c>
      <c r="Z15" s="21">
        <v>0.94402648770325204</v>
      </c>
      <c r="AA15" s="21">
        <v>0.90842433155615099</v>
      </c>
      <c r="AB15" s="21">
        <v>0.88907618760891305</v>
      </c>
      <c r="AC15" s="21">
        <v>0.88878516741993496</v>
      </c>
      <c r="AD15" s="21">
        <v>0.91073587054054606</v>
      </c>
      <c r="AE15" s="21"/>
      <c r="AF15" s="21">
        <v>0.77410437367640095</v>
      </c>
      <c r="AG15" s="21">
        <v>0.84400226849045401</v>
      </c>
      <c r="AH15" s="21">
        <v>0.89432047073555498</v>
      </c>
      <c r="AI15" s="21">
        <v>0.85259540108383702</v>
      </c>
      <c r="AJ15" s="21">
        <v>0.92043684567004702</v>
      </c>
      <c r="AK15" s="21">
        <v>0.87925373187121303</v>
      </c>
      <c r="AL15" s="21">
        <v>0.91046043401292598</v>
      </c>
      <c r="AM15" s="21">
        <v>0.92382583372643101</v>
      </c>
      <c r="AN15" s="21">
        <v>0.85148495938846003</v>
      </c>
      <c r="AO15" s="21">
        <v>0.92242746188230595</v>
      </c>
      <c r="AP15" s="21">
        <v>0.86802448776145402</v>
      </c>
      <c r="AQ15" s="21">
        <v>0.87355292507496196</v>
      </c>
      <c r="AR15" s="21">
        <v>0.93454945327219097</v>
      </c>
      <c r="AS15" s="21">
        <v>0.80933652741200002</v>
      </c>
      <c r="AT15" s="21">
        <v>0.89999547163781801</v>
      </c>
      <c r="AU15" s="21">
        <v>0.95642741527657704</v>
      </c>
      <c r="AV15" s="21"/>
      <c r="AW15" s="21">
        <v>0.91527627147536805</v>
      </c>
      <c r="AX15" s="21">
        <v>0.85632981454178503</v>
      </c>
      <c r="AY15" s="21"/>
      <c r="AZ15" s="21">
        <v>0.92191503194770696</v>
      </c>
      <c r="BA15" s="21">
        <v>0.88429168004436898</v>
      </c>
      <c r="BB15" s="21"/>
      <c r="BC15" s="21">
        <v>0.90184070119302895</v>
      </c>
      <c r="BD15" s="21">
        <v>0.885845227485344</v>
      </c>
      <c r="BE15" s="21"/>
      <c r="BF15" s="21">
        <v>0.91735062851187599</v>
      </c>
      <c r="BG15" s="21">
        <v>0.88903900158591398</v>
      </c>
      <c r="BH15" s="21"/>
      <c r="BI15" s="21">
        <v>0.87663635798351303</v>
      </c>
      <c r="BJ15" s="21">
        <v>0.92541763940983901</v>
      </c>
      <c r="BK15" s="21">
        <v>0.89343768761245301</v>
      </c>
      <c r="BL15" s="21">
        <v>0.834205937842593</v>
      </c>
      <c r="BM15" s="21">
        <v>0.866207650447679</v>
      </c>
      <c r="BN15" s="21"/>
      <c r="BO15" s="21">
        <v>0.91229095114636904</v>
      </c>
      <c r="BP15" s="21">
        <v>0.86437737854856</v>
      </c>
      <c r="BQ15" s="21">
        <v>0.91436466618962597</v>
      </c>
      <c r="BR15" s="21">
        <v>0.88567895716407297</v>
      </c>
      <c r="BS15" s="21">
        <v>0.86705238244115901</v>
      </c>
      <c r="BT15" s="21">
        <v>0.89255507698404701</v>
      </c>
      <c r="BU15" s="21"/>
      <c r="BV15" s="21">
        <v>0.91499120017066604</v>
      </c>
      <c r="BW15" s="21">
        <v>0.94475586378700804</v>
      </c>
      <c r="BX15" s="21"/>
      <c r="BY15" s="21">
        <v>0.90524566241592797</v>
      </c>
      <c r="BZ15" s="21"/>
      <c r="CA15" s="21">
        <v>0.91908201507554399</v>
      </c>
      <c r="CB15" s="21"/>
      <c r="CC15" s="21">
        <v>0.91774170044349501</v>
      </c>
    </row>
    <row r="16" spans="2:81" x14ac:dyDescent="0.3">
      <c r="B16" s="18" t="s">
        <v>193</v>
      </c>
      <c r="C16" s="21">
        <v>2.2231765616948399E-2</v>
      </c>
      <c r="D16" s="21">
        <v>3.17277401273484E-2</v>
      </c>
      <c r="E16" s="21">
        <v>1.30474400638898E-2</v>
      </c>
      <c r="F16" s="21"/>
      <c r="G16" s="21">
        <v>5.8255940901351902E-2</v>
      </c>
      <c r="H16" s="21">
        <v>2.4738304446480001E-2</v>
      </c>
      <c r="I16" s="21">
        <v>2.4728020334952399E-2</v>
      </c>
      <c r="J16" s="21">
        <v>1.4911736983519301E-2</v>
      </c>
      <c r="K16" s="21">
        <v>7.0033876193663002E-3</v>
      </c>
      <c r="L16" s="21">
        <v>1.02562074498962E-2</v>
      </c>
      <c r="M16" s="21"/>
      <c r="N16" s="21">
        <v>1.6201419052913401E-2</v>
      </c>
      <c r="O16" s="21">
        <v>2.02436040019069E-2</v>
      </c>
      <c r="P16" s="21">
        <v>1.79108220816739E-2</v>
      </c>
      <c r="Q16" s="21">
        <v>3.4792070560831702E-2</v>
      </c>
      <c r="R16" s="21"/>
      <c r="S16" s="21">
        <v>3.9113356228695703E-2</v>
      </c>
      <c r="T16" s="21">
        <v>1.47711342825558E-2</v>
      </c>
      <c r="U16" s="21">
        <v>5.91795613522033E-3</v>
      </c>
      <c r="V16" s="21">
        <v>2.6953622912042698E-2</v>
      </c>
      <c r="W16" s="21">
        <v>2.06939140889662E-2</v>
      </c>
      <c r="X16" s="21">
        <v>1.48181000009815E-2</v>
      </c>
      <c r="Y16" s="21">
        <v>2.56654203962908E-2</v>
      </c>
      <c r="Z16" s="21">
        <v>0</v>
      </c>
      <c r="AA16" s="21">
        <v>2.3150683785017102E-2</v>
      </c>
      <c r="AB16" s="21">
        <v>2.2248959261539299E-2</v>
      </c>
      <c r="AC16" s="21">
        <v>3.8761300353499603E-2</v>
      </c>
      <c r="AD16" s="21">
        <v>2.0556765347199399E-2</v>
      </c>
      <c r="AE16" s="21"/>
      <c r="AF16" s="21">
        <v>0</v>
      </c>
      <c r="AG16" s="21">
        <v>3.4249645086831801E-2</v>
      </c>
      <c r="AH16" s="21">
        <v>3.4926992159035698E-2</v>
      </c>
      <c r="AI16" s="21">
        <v>3.6844618781517603E-2</v>
      </c>
      <c r="AJ16" s="21">
        <v>1.7533648607543601E-2</v>
      </c>
      <c r="AK16" s="21">
        <v>2.3074016243739202E-2</v>
      </c>
      <c r="AL16" s="21">
        <v>2.0093899738079402E-2</v>
      </c>
      <c r="AM16" s="21">
        <v>5.5167846806010896E-3</v>
      </c>
      <c r="AN16" s="21">
        <v>4.2665333391911003E-2</v>
      </c>
      <c r="AO16" s="21">
        <v>2.1264954440113799E-2</v>
      </c>
      <c r="AP16" s="21">
        <v>2.6767091809154799E-2</v>
      </c>
      <c r="AQ16" s="21">
        <v>3.31343797066933E-2</v>
      </c>
      <c r="AR16" s="21">
        <v>0</v>
      </c>
      <c r="AS16" s="21">
        <v>6.2965781031488796E-2</v>
      </c>
      <c r="AT16" s="21">
        <v>0</v>
      </c>
      <c r="AU16" s="21">
        <v>0</v>
      </c>
      <c r="AV16" s="21"/>
      <c r="AW16" s="21">
        <v>1.9905721147565201E-2</v>
      </c>
      <c r="AX16" s="21">
        <v>2.5774703209269501E-2</v>
      </c>
      <c r="AY16" s="21"/>
      <c r="AZ16" s="21">
        <v>1.9414718179921402E-2</v>
      </c>
      <c r="BA16" s="21">
        <v>2.2859180313097902E-2</v>
      </c>
      <c r="BB16" s="21"/>
      <c r="BC16" s="21">
        <v>2.9686373215538301E-2</v>
      </c>
      <c r="BD16" s="21">
        <v>1.6626099451293602E-2</v>
      </c>
      <c r="BE16" s="21"/>
      <c r="BF16" s="21">
        <v>3.9753573816699701E-2</v>
      </c>
      <c r="BG16" s="21">
        <v>2.0823753662421798E-2</v>
      </c>
      <c r="BH16" s="21"/>
      <c r="BI16" s="21">
        <v>1.9988771984315801E-2</v>
      </c>
      <c r="BJ16" s="21">
        <v>1.6455303235279901E-2</v>
      </c>
      <c r="BK16" s="21">
        <v>2.6942381578856301E-2</v>
      </c>
      <c r="BL16" s="21">
        <v>3.7806564047038603E-2</v>
      </c>
      <c r="BM16" s="21">
        <v>1.6198487970315499E-2</v>
      </c>
      <c r="BN16" s="21"/>
      <c r="BO16" s="21">
        <v>1.7799094178875201E-2</v>
      </c>
      <c r="BP16" s="21">
        <v>1.9649198454623099E-2</v>
      </c>
      <c r="BQ16" s="21">
        <v>3.3323984862630003E-2</v>
      </c>
      <c r="BR16" s="21">
        <v>3.0875120220887502E-2</v>
      </c>
      <c r="BS16" s="21">
        <v>2.1703930526371599E-2</v>
      </c>
      <c r="BT16" s="21">
        <v>0</v>
      </c>
      <c r="BU16" s="21"/>
      <c r="BV16" s="21">
        <v>1.5659723127721899E-2</v>
      </c>
      <c r="BW16" s="21">
        <v>1.7930889125827E-2</v>
      </c>
      <c r="BX16" s="21"/>
      <c r="BY16" s="21">
        <v>1.1009388203383401E-2</v>
      </c>
      <c r="BZ16" s="21"/>
      <c r="CA16" s="21">
        <v>1.7968772155969599E-2</v>
      </c>
      <c r="CB16" s="21"/>
      <c r="CC16" s="21">
        <v>1.1624501825639001E-2</v>
      </c>
    </row>
    <row r="17" spans="2:81" x14ac:dyDescent="0.3">
      <c r="B17" s="18" t="s">
        <v>194</v>
      </c>
      <c r="C17" s="22">
        <v>0.868913072624515</v>
      </c>
      <c r="D17" s="22">
        <v>0.83850885030042699</v>
      </c>
      <c r="E17" s="22">
        <v>0.89808317824497597</v>
      </c>
      <c r="F17" s="22"/>
      <c r="G17" s="22">
        <v>0.77690818211764801</v>
      </c>
      <c r="H17" s="22">
        <v>0.856238086451929</v>
      </c>
      <c r="I17" s="22">
        <v>0.84720835938653605</v>
      </c>
      <c r="J17" s="22">
        <v>0.90436431444465404</v>
      </c>
      <c r="K17" s="22">
        <v>0.89878764027415903</v>
      </c>
      <c r="L17" s="22">
        <v>0.90948184308270097</v>
      </c>
      <c r="M17" s="22"/>
      <c r="N17" s="22">
        <v>0.88469158688525396</v>
      </c>
      <c r="O17" s="22">
        <v>0.88346890471497697</v>
      </c>
      <c r="P17" s="22">
        <v>0.87948659872418</v>
      </c>
      <c r="Q17" s="22">
        <v>0.82638405627076394</v>
      </c>
      <c r="R17" s="22"/>
      <c r="S17" s="22">
        <v>0.80043429909369901</v>
      </c>
      <c r="T17" s="22">
        <v>0.90081096077742695</v>
      </c>
      <c r="U17" s="22">
        <v>0.940692831547979</v>
      </c>
      <c r="V17" s="22">
        <v>0.85191112634414501</v>
      </c>
      <c r="W17" s="22">
        <v>0.85758022430112701</v>
      </c>
      <c r="X17" s="22">
        <v>0.85726833107252698</v>
      </c>
      <c r="Y17" s="22">
        <v>0.85336359185590704</v>
      </c>
      <c r="Z17" s="22">
        <v>0.94402648770325204</v>
      </c>
      <c r="AA17" s="22">
        <v>0.88527364777113404</v>
      </c>
      <c r="AB17" s="22">
        <v>0.86682722834737402</v>
      </c>
      <c r="AC17" s="22">
        <v>0.85002386706643496</v>
      </c>
      <c r="AD17" s="22">
        <v>0.89017910519334598</v>
      </c>
      <c r="AE17" s="22"/>
      <c r="AF17" s="22">
        <v>0.77410437367640095</v>
      </c>
      <c r="AG17" s="22">
        <v>0.80975262340362197</v>
      </c>
      <c r="AH17" s="22">
        <v>0.85939347857651904</v>
      </c>
      <c r="AI17" s="22">
        <v>0.81575078230232001</v>
      </c>
      <c r="AJ17" s="22">
        <v>0.90290319706250399</v>
      </c>
      <c r="AK17" s="22">
        <v>0.85617971562747397</v>
      </c>
      <c r="AL17" s="22">
        <v>0.89036653427484602</v>
      </c>
      <c r="AM17" s="22">
        <v>0.91830904904582999</v>
      </c>
      <c r="AN17" s="22">
        <v>0.808819625996549</v>
      </c>
      <c r="AO17" s="22">
        <v>0.90116250744219195</v>
      </c>
      <c r="AP17" s="22">
        <v>0.84125739595229898</v>
      </c>
      <c r="AQ17" s="22">
        <v>0.84041854536826799</v>
      </c>
      <c r="AR17" s="22">
        <v>0.93454945327219097</v>
      </c>
      <c r="AS17" s="22">
        <v>0.74637074638051104</v>
      </c>
      <c r="AT17" s="22">
        <v>0.89999547163781801</v>
      </c>
      <c r="AU17" s="22">
        <v>0.95642741527657704</v>
      </c>
      <c r="AV17" s="22"/>
      <c r="AW17" s="22">
        <v>0.89537055032780299</v>
      </c>
      <c r="AX17" s="22">
        <v>0.83055511133251503</v>
      </c>
      <c r="AY17" s="22"/>
      <c r="AZ17" s="22">
        <v>0.90250031376778606</v>
      </c>
      <c r="BA17" s="22">
        <v>0.86143249973127201</v>
      </c>
      <c r="BB17" s="22"/>
      <c r="BC17" s="22">
        <v>0.87215432797749104</v>
      </c>
      <c r="BD17" s="22">
        <v>0.86921912803405099</v>
      </c>
      <c r="BE17" s="22"/>
      <c r="BF17" s="22">
        <v>0.87759705469517602</v>
      </c>
      <c r="BG17" s="22">
        <v>0.86821524792349203</v>
      </c>
      <c r="BH17" s="22"/>
      <c r="BI17" s="22">
        <v>0.85664758599919699</v>
      </c>
      <c r="BJ17" s="22">
        <v>0.90896233617455902</v>
      </c>
      <c r="BK17" s="22">
        <v>0.86649530603359604</v>
      </c>
      <c r="BL17" s="22">
        <v>0.79639937379555403</v>
      </c>
      <c r="BM17" s="22">
        <v>0.85000916247736402</v>
      </c>
      <c r="BN17" s="22"/>
      <c r="BO17" s="22">
        <v>0.894491856967494</v>
      </c>
      <c r="BP17" s="22">
        <v>0.84472818009393602</v>
      </c>
      <c r="BQ17" s="22">
        <v>0.88104068132699598</v>
      </c>
      <c r="BR17" s="22">
        <v>0.85480383694318596</v>
      </c>
      <c r="BS17" s="22">
        <v>0.84534845191478802</v>
      </c>
      <c r="BT17" s="22">
        <v>0.89255507698404701</v>
      </c>
      <c r="BU17" s="22"/>
      <c r="BV17" s="22">
        <v>0.89933147704294403</v>
      </c>
      <c r="BW17" s="22">
        <v>0.92682497466118097</v>
      </c>
      <c r="BX17" s="22"/>
      <c r="BY17" s="22">
        <v>0.89423627421254404</v>
      </c>
      <c r="BZ17" s="22"/>
      <c r="CA17" s="22">
        <v>0.90111324291957495</v>
      </c>
      <c r="CB17" s="22"/>
      <c r="CC17" s="22">
        <v>0.906117198617856</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0.30506450060513801</v>
      </c>
      <c r="D9" s="17">
        <v>0.34398436255100501</v>
      </c>
      <c r="E9" s="17">
        <v>0.26534063491527698</v>
      </c>
      <c r="F9" s="17"/>
      <c r="G9" s="17">
        <v>0.319612051310873</v>
      </c>
      <c r="H9" s="17">
        <v>0.36019641960940801</v>
      </c>
      <c r="I9" s="17">
        <v>0.30789634575595498</v>
      </c>
      <c r="J9" s="17">
        <v>0.32611509129633798</v>
      </c>
      <c r="K9" s="17">
        <v>0.325471097276195</v>
      </c>
      <c r="L9" s="17">
        <v>0.21754223853274701</v>
      </c>
      <c r="M9" s="17"/>
      <c r="N9" s="17">
        <v>0.28839193877955099</v>
      </c>
      <c r="O9" s="17">
        <v>0.313004529220204</v>
      </c>
      <c r="P9" s="17">
        <v>0.32158191233665601</v>
      </c>
      <c r="Q9" s="17">
        <v>0.30270757615334398</v>
      </c>
      <c r="R9" s="17"/>
      <c r="S9" s="17">
        <v>0.35284586004111401</v>
      </c>
      <c r="T9" s="17">
        <v>0.19161928370849601</v>
      </c>
      <c r="U9" s="17">
        <v>0.26730096972032702</v>
      </c>
      <c r="V9" s="17">
        <v>0.33387316890867202</v>
      </c>
      <c r="W9" s="17">
        <v>0.262016239571364</v>
      </c>
      <c r="X9" s="17">
        <v>0.308713042851886</v>
      </c>
      <c r="Y9" s="17">
        <v>0.30409707301257499</v>
      </c>
      <c r="Z9" s="17">
        <v>0.37140303205909397</v>
      </c>
      <c r="AA9" s="17">
        <v>0.33052158307832702</v>
      </c>
      <c r="AB9" s="17">
        <v>0.373103475204829</v>
      </c>
      <c r="AC9" s="17">
        <v>0.31446941035523301</v>
      </c>
      <c r="AD9" s="17">
        <v>0.27810953597589799</v>
      </c>
      <c r="AE9" s="17"/>
      <c r="AF9" s="17">
        <v>0.40157117420904498</v>
      </c>
      <c r="AG9" s="17">
        <v>0.35827245476355002</v>
      </c>
      <c r="AH9" s="17">
        <v>0.33042076856344799</v>
      </c>
      <c r="AI9" s="17">
        <v>0.25830346713376001</v>
      </c>
      <c r="AJ9" s="17">
        <v>0.39086241690513801</v>
      </c>
      <c r="AK9" s="17">
        <v>0.31208710135113799</v>
      </c>
      <c r="AL9" s="17">
        <v>0.306492476748224</v>
      </c>
      <c r="AM9" s="17">
        <v>0.29913525638459798</v>
      </c>
      <c r="AN9" s="17">
        <v>0.24340602990486099</v>
      </c>
      <c r="AO9" s="17">
        <v>0.35403969653574902</v>
      </c>
      <c r="AP9" s="17">
        <v>0.27080394471407598</v>
      </c>
      <c r="AQ9" s="17">
        <v>0.29467777375805398</v>
      </c>
      <c r="AR9" s="17">
        <v>0.327149168729301</v>
      </c>
      <c r="AS9" s="17">
        <v>0.21158312271514501</v>
      </c>
      <c r="AT9" s="17">
        <v>0.27974727886397899</v>
      </c>
      <c r="AU9" s="17">
        <v>0.34490336060447002</v>
      </c>
      <c r="AV9" s="17"/>
      <c r="AW9" s="17">
        <v>0.31174026122582099</v>
      </c>
      <c r="AX9" s="17">
        <v>0.29642215614390999</v>
      </c>
      <c r="AY9" s="17"/>
      <c r="AZ9" s="17">
        <v>0.29964777869054499</v>
      </c>
      <c r="BA9" s="17">
        <v>0.30627091654599198</v>
      </c>
      <c r="BB9" s="17"/>
      <c r="BC9" s="17">
        <v>0.33787266765950003</v>
      </c>
      <c r="BD9" s="17">
        <v>0.28013369698260099</v>
      </c>
      <c r="BE9" s="17"/>
      <c r="BF9" s="17">
        <v>0.27734244714005102</v>
      </c>
      <c r="BG9" s="17">
        <v>0.30729218066177899</v>
      </c>
      <c r="BH9" s="17"/>
      <c r="BI9" s="17">
        <v>0.222450707110107</v>
      </c>
      <c r="BJ9" s="17">
        <v>0.35277691562812202</v>
      </c>
      <c r="BK9" s="17">
        <v>0.26761448739653199</v>
      </c>
      <c r="BL9" s="17">
        <v>0.293678332790687</v>
      </c>
      <c r="BM9" s="17">
        <v>0.35010181874131102</v>
      </c>
      <c r="BN9" s="17"/>
      <c r="BO9" s="17">
        <v>0.33076352012150101</v>
      </c>
      <c r="BP9" s="17">
        <v>0.246844081699546</v>
      </c>
      <c r="BQ9" s="17">
        <v>0.27038118568221398</v>
      </c>
      <c r="BR9" s="17">
        <v>0.347057226977946</v>
      </c>
      <c r="BS9" s="17">
        <v>0.40838929383176698</v>
      </c>
      <c r="BT9" s="17">
        <v>0.21923106724740399</v>
      </c>
      <c r="BU9" s="17"/>
      <c r="BV9" s="17">
        <v>0.32164769282012401</v>
      </c>
      <c r="BW9" s="17">
        <v>0.41051320330399899</v>
      </c>
      <c r="BX9" s="17"/>
      <c r="BY9" s="17">
        <v>0.378180275742728</v>
      </c>
      <c r="BZ9" s="17"/>
      <c r="CA9" s="17">
        <v>0.379371676496986</v>
      </c>
      <c r="CB9" s="17"/>
      <c r="CC9" s="17">
        <v>0.32294544609180198</v>
      </c>
    </row>
    <row r="10" spans="2:81" x14ac:dyDescent="0.3">
      <c r="B10" s="18" t="s">
        <v>231</v>
      </c>
      <c r="C10" s="17">
        <v>0.39642169110999298</v>
      </c>
      <c r="D10" s="17">
        <v>0.36777666480737398</v>
      </c>
      <c r="E10" s="17">
        <v>0.42595469502688199</v>
      </c>
      <c r="F10" s="17"/>
      <c r="G10" s="17">
        <v>0.42634996693462501</v>
      </c>
      <c r="H10" s="17">
        <v>0.37186178069980602</v>
      </c>
      <c r="I10" s="17">
        <v>0.41401944078076303</v>
      </c>
      <c r="J10" s="17">
        <v>0.38836618365451098</v>
      </c>
      <c r="K10" s="17">
        <v>0.38482166615952401</v>
      </c>
      <c r="L10" s="17">
        <v>0.39643791659951</v>
      </c>
      <c r="M10" s="17"/>
      <c r="N10" s="17">
        <v>0.43117797161722599</v>
      </c>
      <c r="O10" s="17">
        <v>0.412703595779148</v>
      </c>
      <c r="P10" s="17">
        <v>0.36375575999528598</v>
      </c>
      <c r="Q10" s="17">
        <v>0.36768870869147902</v>
      </c>
      <c r="R10" s="17"/>
      <c r="S10" s="17">
        <v>0.39087398035926402</v>
      </c>
      <c r="T10" s="17">
        <v>0.43416596791797002</v>
      </c>
      <c r="U10" s="17">
        <v>0.400767492431094</v>
      </c>
      <c r="V10" s="17">
        <v>0.33304388499016702</v>
      </c>
      <c r="W10" s="17">
        <v>0.381805063273155</v>
      </c>
      <c r="X10" s="17">
        <v>0.41356647900537402</v>
      </c>
      <c r="Y10" s="17">
        <v>0.40200441947488402</v>
      </c>
      <c r="Z10" s="17">
        <v>0.392164157452843</v>
      </c>
      <c r="AA10" s="17">
        <v>0.39617530790411498</v>
      </c>
      <c r="AB10" s="17">
        <v>0.329587935634996</v>
      </c>
      <c r="AC10" s="17">
        <v>0.47239447340235902</v>
      </c>
      <c r="AD10" s="17">
        <v>0.48671908443656298</v>
      </c>
      <c r="AE10" s="17"/>
      <c r="AF10" s="17">
        <v>0.307492264925188</v>
      </c>
      <c r="AG10" s="17">
        <v>0.347265258350897</v>
      </c>
      <c r="AH10" s="17">
        <v>0.324730991671483</v>
      </c>
      <c r="AI10" s="17">
        <v>0.39747142255104201</v>
      </c>
      <c r="AJ10" s="17">
        <v>0.34640542525587298</v>
      </c>
      <c r="AK10" s="17">
        <v>0.40514511598377001</v>
      </c>
      <c r="AL10" s="17">
        <v>0.41524722083023102</v>
      </c>
      <c r="AM10" s="17">
        <v>0.42076322371028302</v>
      </c>
      <c r="AN10" s="17">
        <v>0.40113483093969898</v>
      </c>
      <c r="AO10" s="17">
        <v>0.36911530739717402</v>
      </c>
      <c r="AP10" s="17">
        <v>0.417192122908705</v>
      </c>
      <c r="AQ10" s="17">
        <v>0.36382157402455401</v>
      </c>
      <c r="AR10" s="17">
        <v>0.47031863303922</v>
      </c>
      <c r="AS10" s="17">
        <v>0.45038486149504497</v>
      </c>
      <c r="AT10" s="17">
        <v>0.44027724956528402</v>
      </c>
      <c r="AU10" s="17">
        <v>0.46004999812945702</v>
      </c>
      <c r="AV10" s="17"/>
      <c r="AW10" s="17">
        <v>0.40241114539887801</v>
      </c>
      <c r="AX10" s="17">
        <v>0.38553850599740902</v>
      </c>
      <c r="AY10" s="17"/>
      <c r="AZ10" s="17">
        <v>0.44379773315237098</v>
      </c>
      <c r="BA10" s="17">
        <v>0.38587006722461098</v>
      </c>
      <c r="BB10" s="17"/>
      <c r="BC10" s="17">
        <v>0.38612319721115601</v>
      </c>
      <c r="BD10" s="17">
        <v>0.40532383867982602</v>
      </c>
      <c r="BE10" s="17"/>
      <c r="BF10" s="17">
        <v>0.44589570914256998</v>
      </c>
      <c r="BG10" s="17">
        <v>0.39244607352337102</v>
      </c>
      <c r="BH10" s="17"/>
      <c r="BI10" s="17">
        <v>0.40510285967646797</v>
      </c>
      <c r="BJ10" s="17">
        <v>0.42104928017279503</v>
      </c>
      <c r="BK10" s="17">
        <v>0.40452216853982498</v>
      </c>
      <c r="BL10" s="17">
        <v>0.35651597133823798</v>
      </c>
      <c r="BM10" s="17">
        <v>0.37033661954588598</v>
      </c>
      <c r="BN10" s="17"/>
      <c r="BO10" s="17">
        <v>0.44627493712264099</v>
      </c>
      <c r="BP10" s="17">
        <v>0.41110041293723598</v>
      </c>
      <c r="BQ10" s="17">
        <v>0.41880654134900802</v>
      </c>
      <c r="BR10" s="17">
        <v>0.34826840345236998</v>
      </c>
      <c r="BS10" s="17">
        <v>0.33545039337016702</v>
      </c>
      <c r="BT10" s="17">
        <v>0.37876061961923402</v>
      </c>
      <c r="BU10" s="17"/>
      <c r="BV10" s="17">
        <v>0.45538673113830802</v>
      </c>
      <c r="BW10" s="17">
        <v>0.35736259710880902</v>
      </c>
      <c r="BX10" s="17"/>
      <c r="BY10" s="17">
        <v>0.41077737854368401</v>
      </c>
      <c r="BZ10" s="17"/>
      <c r="CA10" s="17">
        <v>0.43957021820200498</v>
      </c>
      <c r="CB10" s="17"/>
      <c r="CC10" s="17">
        <v>0.45691080444337201</v>
      </c>
    </row>
    <row r="11" spans="2:81" x14ac:dyDescent="0.3">
      <c r="B11" s="18" t="s">
        <v>232</v>
      </c>
      <c r="C11" s="17">
        <v>0.16658513241544601</v>
      </c>
      <c r="D11" s="17">
        <v>0.163099232135024</v>
      </c>
      <c r="E11" s="17">
        <v>0.16962682149945399</v>
      </c>
      <c r="F11" s="17"/>
      <c r="G11" s="17">
        <v>0.154345590958682</v>
      </c>
      <c r="H11" s="17">
        <v>0.14177176245247899</v>
      </c>
      <c r="I11" s="17">
        <v>0.13783555789489299</v>
      </c>
      <c r="J11" s="17">
        <v>0.165777779976682</v>
      </c>
      <c r="K11" s="17">
        <v>0.186003646723477</v>
      </c>
      <c r="L11" s="17">
        <v>0.20585488434815699</v>
      </c>
      <c r="M11" s="17"/>
      <c r="N11" s="17">
        <v>0.16377927632111999</v>
      </c>
      <c r="O11" s="17">
        <v>0.14890108827990001</v>
      </c>
      <c r="P11" s="17">
        <v>0.161749899042437</v>
      </c>
      <c r="Q11" s="17">
        <v>0.19179590952046999</v>
      </c>
      <c r="R11" s="17"/>
      <c r="S11" s="17">
        <v>0.158611923583236</v>
      </c>
      <c r="T11" s="17">
        <v>0.24043840134568001</v>
      </c>
      <c r="U11" s="17">
        <v>0.14594881336985599</v>
      </c>
      <c r="V11" s="17">
        <v>0.16088053070768299</v>
      </c>
      <c r="W11" s="17">
        <v>0.197071223208309</v>
      </c>
      <c r="X11" s="17">
        <v>0.13805874092091999</v>
      </c>
      <c r="Y11" s="17">
        <v>0.159043401846857</v>
      </c>
      <c r="Z11" s="17">
        <v>0.11454141104063</v>
      </c>
      <c r="AA11" s="17">
        <v>0.14807472625364099</v>
      </c>
      <c r="AB11" s="17">
        <v>0.17598028879720601</v>
      </c>
      <c r="AC11" s="17">
        <v>0.13238574558640101</v>
      </c>
      <c r="AD11" s="17">
        <v>0.156634988217492</v>
      </c>
      <c r="AE11" s="17"/>
      <c r="AF11" s="17">
        <v>9.6165996511710802E-2</v>
      </c>
      <c r="AG11" s="17">
        <v>0.187744322106148</v>
      </c>
      <c r="AH11" s="17">
        <v>0.19922468378917499</v>
      </c>
      <c r="AI11" s="17">
        <v>0.18356706506378501</v>
      </c>
      <c r="AJ11" s="17">
        <v>0.153445276517679</v>
      </c>
      <c r="AK11" s="17">
        <v>0.17109909165664</v>
      </c>
      <c r="AL11" s="17">
        <v>0.133187021125382</v>
      </c>
      <c r="AM11" s="17">
        <v>0.152998639396526</v>
      </c>
      <c r="AN11" s="17">
        <v>0.209112170922056</v>
      </c>
      <c r="AO11" s="17">
        <v>0.122609022186444</v>
      </c>
      <c r="AP11" s="17">
        <v>0.15030060851945001</v>
      </c>
      <c r="AQ11" s="17">
        <v>0.23308954145858901</v>
      </c>
      <c r="AR11" s="17">
        <v>0.10256726365718</v>
      </c>
      <c r="AS11" s="17">
        <v>0.12954186675445101</v>
      </c>
      <c r="AT11" s="17">
        <v>0.18700326084423299</v>
      </c>
      <c r="AU11" s="17">
        <v>0.13132079882328301</v>
      </c>
      <c r="AV11" s="17"/>
      <c r="AW11" s="17">
        <v>0.171978481563688</v>
      </c>
      <c r="AX11" s="17">
        <v>0.15890023626245001</v>
      </c>
      <c r="AY11" s="17"/>
      <c r="AZ11" s="17">
        <v>0.152126743172182</v>
      </c>
      <c r="BA11" s="17">
        <v>0.169805314573063</v>
      </c>
      <c r="BB11" s="17"/>
      <c r="BC11" s="17">
        <v>0.15540795458086701</v>
      </c>
      <c r="BD11" s="17">
        <v>0.17412137270120301</v>
      </c>
      <c r="BE11" s="17"/>
      <c r="BF11" s="17">
        <v>0.190504847880822</v>
      </c>
      <c r="BG11" s="17">
        <v>0.16466299944034599</v>
      </c>
      <c r="BH11" s="17"/>
      <c r="BI11" s="17">
        <v>0.216999845115187</v>
      </c>
      <c r="BJ11" s="17">
        <v>0.148653041497428</v>
      </c>
      <c r="BK11" s="17">
        <v>0.138989151049906</v>
      </c>
      <c r="BL11" s="17">
        <v>0.17698815402241799</v>
      </c>
      <c r="BM11" s="17">
        <v>0.118123203160943</v>
      </c>
      <c r="BN11" s="17"/>
      <c r="BO11" s="17">
        <v>0.14801314996562701</v>
      </c>
      <c r="BP11" s="17">
        <v>0.189375885710418</v>
      </c>
      <c r="BQ11" s="17">
        <v>0.16374288438413501</v>
      </c>
      <c r="BR11" s="17">
        <v>0.16556896340163199</v>
      </c>
      <c r="BS11" s="17">
        <v>0.14170911239044101</v>
      </c>
      <c r="BT11" s="17">
        <v>0.200423726938084</v>
      </c>
      <c r="BU11" s="17"/>
      <c r="BV11" s="17">
        <v>0.14621506185691499</v>
      </c>
      <c r="BW11" s="17">
        <v>0.153174834243131</v>
      </c>
      <c r="BX11" s="17"/>
      <c r="BY11" s="17">
        <v>0.14365075252350401</v>
      </c>
      <c r="BZ11" s="17"/>
      <c r="CA11" s="17">
        <v>0.112968455884753</v>
      </c>
      <c r="CB11" s="17"/>
      <c r="CC11" s="17">
        <v>0.13853420431205299</v>
      </c>
    </row>
    <row r="12" spans="2:81" x14ac:dyDescent="0.3">
      <c r="B12" s="18" t="s">
        <v>233</v>
      </c>
      <c r="C12" s="17">
        <v>6.2022317815403002E-2</v>
      </c>
      <c r="D12" s="17">
        <v>6.9572760635979405E-2</v>
      </c>
      <c r="E12" s="17">
        <v>5.4894580866963298E-2</v>
      </c>
      <c r="F12" s="17"/>
      <c r="G12" s="17">
        <v>4.93850333734836E-2</v>
      </c>
      <c r="H12" s="17">
        <v>5.7905530736920501E-2</v>
      </c>
      <c r="I12" s="17">
        <v>6.9978891556766398E-2</v>
      </c>
      <c r="J12" s="17">
        <v>6.1431605832819397E-2</v>
      </c>
      <c r="K12" s="17">
        <v>3.5084081208979198E-2</v>
      </c>
      <c r="L12" s="17">
        <v>8.5879716833421799E-2</v>
      </c>
      <c r="M12" s="17"/>
      <c r="N12" s="17">
        <v>6.8430033655131797E-2</v>
      </c>
      <c r="O12" s="17">
        <v>6.8861495057518998E-2</v>
      </c>
      <c r="P12" s="17">
        <v>5.5504427377443703E-2</v>
      </c>
      <c r="Q12" s="17">
        <v>5.4223302345896299E-2</v>
      </c>
      <c r="R12" s="17"/>
      <c r="S12" s="17">
        <v>7.1358095412117795E-2</v>
      </c>
      <c r="T12" s="17">
        <v>6.9471586883640399E-2</v>
      </c>
      <c r="U12" s="17">
        <v>7.4566882617318295E-2</v>
      </c>
      <c r="V12" s="17">
        <v>7.0745885506240905E-2</v>
      </c>
      <c r="W12" s="17">
        <v>6.4931291260917706E-2</v>
      </c>
      <c r="X12" s="17">
        <v>3.9370654005247301E-2</v>
      </c>
      <c r="Y12" s="17">
        <v>9.1541298297829296E-2</v>
      </c>
      <c r="Z12" s="17">
        <v>6.7211491277939406E-2</v>
      </c>
      <c r="AA12" s="17">
        <v>6.1459870452748602E-2</v>
      </c>
      <c r="AB12" s="17">
        <v>4.2003775094200203E-2</v>
      </c>
      <c r="AC12" s="17">
        <v>2.9385975323058498E-2</v>
      </c>
      <c r="AD12" s="17">
        <v>1.8192103760273599E-2</v>
      </c>
      <c r="AE12" s="17"/>
      <c r="AF12" s="17">
        <v>0</v>
      </c>
      <c r="AG12" s="17">
        <v>5.0145830184720901E-2</v>
      </c>
      <c r="AH12" s="17">
        <v>4.1242071898007202E-2</v>
      </c>
      <c r="AI12" s="17">
        <v>6.2325288427794202E-2</v>
      </c>
      <c r="AJ12" s="17">
        <v>4.8922655078927998E-2</v>
      </c>
      <c r="AK12" s="17">
        <v>6.4564582455162001E-2</v>
      </c>
      <c r="AL12" s="17">
        <v>7.2324946177438398E-2</v>
      </c>
      <c r="AM12" s="17">
        <v>5.04731829871004E-2</v>
      </c>
      <c r="AN12" s="17">
        <v>0.108914990750602</v>
      </c>
      <c r="AO12" s="17">
        <v>6.5470067829229997E-2</v>
      </c>
      <c r="AP12" s="17">
        <v>8.0785829527004097E-2</v>
      </c>
      <c r="AQ12" s="17">
        <v>7.2203999481110601E-2</v>
      </c>
      <c r="AR12" s="17">
        <v>8.0107022141681306E-2</v>
      </c>
      <c r="AS12" s="17">
        <v>8.3007204818149605E-2</v>
      </c>
      <c r="AT12" s="17">
        <v>3.4297103687818402E-2</v>
      </c>
      <c r="AU12" s="17">
        <v>2.25604685516505E-2</v>
      </c>
      <c r="AV12" s="17"/>
      <c r="AW12" s="17">
        <v>5.5936222056139601E-2</v>
      </c>
      <c r="AX12" s="17">
        <v>7.1320423188954304E-2</v>
      </c>
      <c r="AY12" s="17"/>
      <c r="AZ12" s="17">
        <v>4.1899692871333598E-2</v>
      </c>
      <c r="BA12" s="17">
        <v>6.6504042350485196E-2</v>
      </c>
      <c r="BB12" s="17"/>
      <c r="BC12" s="17">
        <v>4.9729269904049099E-2</v>
      </c>
      <c r="BD12" s="17">
        <v>6.9833045578906405E-2</v>
      </c>
      <c r="BE12" s="17"/>
      <c r="BF12" s="17">
        <v>2.2541249607430199E-2</v>
      </c>
      <c r="BG12" s="17">
        <v>6.5194925081763402E-2</v>
      </c>
      <c r="BH12" s="17"/>
      <c r="BI12" s="17">
        <v>8.7149647689692605E-2</v>
      </c>
      <c r="BJ12" s="17">
        <v>3.5085313836167198E-2</v>
      </c>
      <c r="BK12" s="17">
        <v>9.6548376713633297E-2</v>
      </c>
      <c r="BL12" s="17">
        <v>7.3010538184256693E-2</v>
      </c>
      <c r="BM12" s="17">
        <v>8.9869612627736406E-2</v>
      </c>
      <c r="BN12" s="17"/>
      <c r="BO12" s="17">
        <v>3.5820775968584601E-2</v>
      </c>
      <c r="BP12" s="17">
        <v>8.1565157101633798E-2</v>
      </c>
      <c r="BQ12" s="17">
        <v>8.5228509354864701E-2</v>
      </c>
      <c r="BR12" s="17">
        <v>6.1068237283032803E-2</v>
      </c>
      <c r="BS12" s="17">
        <v>5.8128212072621199E-2</v>
      </c>
      <c r="BT12" s="17">
        <v>6.2273949399497999E-2</v>
      </c>
      <c r="BU12" s="17"/>
      <c r="BV12" s="17">
        <v>3.6017102956422603E-2</v>
      </c>
      <c r="BW12" s="17">
        <v>3.3357097072384198E-2</v>
      </c>
      <c r="BX12" s="17"/>
      <c r="BY12" s="17">
        <v>2.74167327930765E-2</v>
      </c>
      <c r="BZ12" s="17"/>
      <c r="CA12" s="17">
        <v>2.8145053103328099E-2</v>
      </c>
      <c r="CB12" s="17"/>
      <c r="CC12" s="17">
        <v>3.7895326879109403E-2</v>
      </c>
    </row>
    <row r="13" spans="2:81" x14ac:dyDescent="0.3">
      <c r="B13" s="18" t="s">
        <v>234</v>
      </c>
      <c r="C13" s="17">
        <v>2.17499319628504E-2</v>
      </c>
      <c r="D13" s="17">
        <v>2.55021250860899E-2</v>
      </c>
      <c r="E13" s="17">
        <v>1.8172020448452501E-2</v>
      </c>
      <c r="F13" s="17"/>
      <c r="G13" s="17">
        <v>7.1603694134697599E-3</v>
      </c>
      <c r="H13" s="17">
        <v>3.3045520043436097E-2</v>
      </c>
      <c r="I13" s="17">
        <v>1.7843880854347498E-2</v>
      </c>
      <c r="J13" s="17">
        <v>1.7028015981530299E-2</v>
      </c>
      <c r="K13" s="17">
        <v>2.3041167698303801E-2</v>
      </c>
      <c r="L13" s="17">
        <v>2.8435716649788799E-2</v>
      </c>
      <c r="M13" s="17"/>
      <c r="N13" s="17">
        <v>1.5085953440045499E-2</v>
      </c>
      <c r="O13" s="17">
        <v>1.4664807284630901E-2</v>
      </c>
      <c r="P13" s="17">
        <v>3.5325119393119997E-2</v>
      </c>
      <c r="Q13" s="17">
        <v>2.45381647426226E-2</v>
      </c>
      <c r="R13" s="17"/>
      <c r="S13" s="17">
        <v>9.13592300342435E-3</v>
      </c>
      <c r="T13" s="17">
        <v>3.0003267393807299E-2</v>
      </c>
      <c r="U13" s="17">
        <v>4.1273188019720297E-2</v>
      </c>
      <c r="V13" s="17">
        <v>2.9396337223941402E-2</v>
      </c>
      <c r="W13" s="17">
        <v>1.4244585678720599E-2</v>
      </c>
      <c r="X13" s="17">
        <v>2.4572783384042798E-2</v>
      </c>
      <c r="Y13" s="17">
        <v>1.13306397366811E-2</v>
      </c>
      <c r="Z13" s="17">
        <v>0</v>
      </c>
      <c r="AA13" s="17">
        <v>2.20503497509668E-2</v>
      </c>
      <c r="AB13" s="17">
        <v>2.63986357898628E-2</v>
      </c>
      <c r="AC13" s="17">
        <v>3.3924368544268599E-2</v>
      </c>
      <c r="AD13" s="17">
        <v>0</v>
      </c>
      <c r="AE13" s="17"/>
      <c r="AF13" s="17">
        <v>0</v>
      </c>
      <c r="AG13" s="17">
        <v>0</v>
      </c>
      <c r="AH13" s="17">
        <v>3.4271848323828701E-2</v>
      </c>
      <c r="AI13" s="17">
        <v>6.7847847768709696E-2</v>
      </c>
      <c r="AJ13" s="17">
        <v>1.554704705935E-2</v>
      </c>
      <c r="AK13" s="17">
        <v>1.3993764149748599E-2</v>
      </c>
      <c r="AL13" s="17">
        <v>1.9667952592251601E-2</v>
      </c>
      <c r="AM13" s="17">
        <v>1.08311151104053E-2</v>
      </c>
      <c r="AN13" s="17">
        <v>0</v>
      </c>
      <c r="AO13" s="17">
        <v>2.2420452232593001E-2</v>
      </c>
      <c r="AP13" s="17">
        <v>3.2570722449073199E-2</v>
      </c>
      <c r="AQ13" s="17">
        <v>2.7989722065267501E-2</v>
      </c>
      <c r="AR13" s="17">
        <v>1.0768075845759799E-2</v>
      </c>
      <c r="AS13" s="17">
        <v>0.10634331791401599</v>
      </c>
      <c r="AT13" s="17">
        <v>1.2885178851666601E-2</v>
      </c>
      <c r="AU13" s="17">
        <v>0</v>
      </c>
      <c r="AV13" s="17"/>
      <c r="AW13" s="17">
        <v>1.8258843290043701E-2</v>
      </c>
      <c r="AX13" s="17">
        <v>2.6982968361933601E-2</v>
      </c>
      <c r="AY13" s="17"/>
      <c r="AZ13" s="17">
        <v>1.22390228566066E-2</v>
      </c>
      <c r="BA13" s="17">
        <v>2.3868208023298101E-2</v>
      </c>
      <c r="BB13" s="17"/>
      <c r="BC13" s="17">
        <v>1.7569268901162002E-2</v>
      </c>
      <c r="BD13" s="17">
        <v>2.5034062700098499E-2</v>
      </c>
      <c r="BE13" s="17"/>
      <c r="BF13" s="17">
        <v>2.19745730038335E-2</v>
      </c>
      <c r="BG13" s="17">
        <v>2.1731880328705301E-2</v>
      </c>
      <c r="BH13" s="17"/>
      <c r="BI13" s="17">
        <v>2.4576973648081899E-2</v>
      </c>
      <c r="BJ13" s="17">
        <v>1.1385015511478601E-2</v>
      </c>
      <c r="BK13" s="17">
        <v>2.44381040302213E-2</v>
      </c>
      <c r="BL13" s="17">
        <v>5.0781648585034402E-2</v>
      </c>
      <c r="BM13" s="17">
        <v>3.1646794247338898E-2</v>
      </c>
      <c r="BN13" s="17"/>
      <c r="BO13" s="17">
        <v>6.9236886052997E-3</v>
      </c>
      <c r="BP13" s="17">
        <v>2.4338542128495299E-2</v>
      </c>
      <c r="BQ13" s="17">
        <v>2.19429793289443E-2</v>
      </c>
      <c r="BR13" s="17">
        <v>4.0116988533816698E-2</v>
      </c>
      <c r="BS13" s="17">
        <v>2.50144909994083E-2</v>
      </c>
      <c r="BT13" s="17">
        <v>1.9817012665313799E-2</v>
      </c>
      <c r="BU13" s="17"/>
      <c r="BV13" s="17">
        <v>7.9673395105517505E-3</v>
      </c>
      <c r="BW13" s="17">
        <v>1.7723879992276301E-2</v>
      </c>
      <c r="BX13" s="17"/>
      <c r="BY13" s="17">
        <v>1.57338310586531E-2</v>
      </c>
      <c r="BZ13" s="17"/>
      <c r="CA13" s="17">
        <v>1.06720103105622E-2</v>
      </c>
      <c r="CB13" s="17"/>
      <c r="CC13" s="17">
        <v>9.2159271027936699E-3</v>
      </c>
    </row>
    <row r="14" spans="2:81" x14ac:dyDescent="0.3">
      <c r="B14" s="18" t="s">
        <v>92</v>
      </c>
      <c r="C14" s="17">
        <v>4.8156426091169602E-2</v>
      </c>
      <c r="D14" s="17">
        <v>3.0064854784528E-2</v>
      </c>
      <c r="E14" s="17">
        <v>6.6011247242970694E-2</v>
      </c>
      <c r="F14" s="17"/>
      <c r="G14" s="17">
        <v>4.3146988008865898E-2</v>
      </c>
      <c r="H14" s="17">
        <v>3.5218986457951199E-2</v>
      </c>
      <c r="I14" s="17">
        <v>5.2425883157274901E-2</v>
      </c>
      <c r="J14" s="17">
        <v>4.1281323258118702E-2</v>
      </c>
      <c r="K14" s="17">
        <v>4.5578340933520499E-2</v>
      </c>
      <c r="L14" s="17">
        <v>6.5849527036374603E-2</v>
      </c>
      <c r="M14" s="17"/>
      <c r="N14" s="17">
        <v>3.3134826186924302E-2</v>
      </c>
      <c r="O14" s="17">
        <v>4.1864484378598701E-2</v>
      </c>
      <c r="P14" s="17">
        <v>6.2082881855058197E-2</v>
      </c>
      <c r="Q14" s="17">
        <v>5.90463385461878E-2</v>
      </c>
      <c r="R14" s="17"/>
      <c r="S14" s="17">
        <v>1.7174217600843901E-2</v>
      </c>
      <c r="T14" s="17">
        <v>3.43014927504059E-2</v>
      </c>
      <c r="U14" s="17">
        <v>7.0142653841684097E-2</v>
      </c>
      <c r="V14" s="17">
        <v>7.2060192663295899E-2</v>
      </c>
      <c r="W14" s="17">
        <v>7.9931597007533606E-2</v>
      </c>
      <c r="X14" s="17">
        <v>7.5718299832529395E-2</v>
      </c>
      <c r="Y14" s="17">
        <v>3.1983167631173301E-2</v>
      </c>
      <c r="Z14" s="17">
        <v>5.4679908169493897E-2</v>
      </c>
      <c r="AA14" s="17">
        <v>4.17181625602022E-2</v>
      </c>
      <c r="AB14" s="17">
        <v>5.2925889478905599E-2</v>
      </c>
      <c r="AC14" s="17">
        <v>1.74400267886788E-2</v>
      </c>
      <c r="AD14" s="17">
        <v>6.03442876097742E-2</v>
      </c>
      <c r="AE14" s="17"/>
      <c r="AF14" s="17">
        <v>0.19477056435405701</v>
      </c>
      <c r="AG14" s="17">
        <v>5.6572134594683597E-2</v>
      </c>
      <c r="AH14" s="17">
        <v>7.0109635754057903E-2</v>
      </c>
      <c r="AI14" s="17">
        <v>3.0484909054909099E-2</v>
      </c>
      <c r="AJ14" s="17">
        <v>4.4817179183032102E-2</v>
      </c>
      <c r="AK14" s="17">
        <v>3.3110344403540798E-2</v>
      </c>
      <c r="AL14" s="17">
        <v>5.30803825264737E-2</v>
      </c>
      <c r="AM14" s="17">
        <v>6.57985824110872E-2</v>
      </c>
      <c r="AN14" s="17">
        <v>3.7431977482782E-2</v>
      </c>
      <c r="AO14" s="17">
        <v>6.6345453818810296E-2</v>
      </c>
      <c r="AP14" s="17">
        <v>4.83467718816925E-2</v>
      </c>
      <c r="AQ14" s="17">
        <v>8.21738921242475E-3</v>
      </c>
      <c r="AR14" s="17">
        <v>9.0898365868578301E-3</v>
      </c>
      <c r="AS14" s="17">
        <v>1.9139626303193401E-2</v>
      </c>
      <c r="AT14" s="17">
        <v>4.5789928187018297E-2</v>
      </c>
      <c r="AU14" s="17">
        <v>4.1165373891139903E-2</v>
      </c>
      <c r="AV14" s="17"/>
      <c r="AW14" s="17">
        <v>3.9675046465429999E-2</v>
      </c>
      <c r="AX14" s="17">
        <v>6.0835710045342502E-2</v>
      </c>
      <c r="AY14" s="17"/>
      <c r="AZ14" s="17">
        <v>5.0289029256962797E-2</v>
      </c>
      <c r="BA14" s="17">
        <v>4.7681451282550198E-2</v>
      </c>
      <c r="BB14" s="17"/>
      <c r="BC14" s="17">
        <v>5.3297641743265498E-2</v>
      </c>
      <c r="BD14" s="17">
        <v>4.5553983357363902E-2</v>
      </c>
      <c r="BE14" s="17"/>
      <c r="BF14" s="17">
        <v>4.1741173225293401E-2</v>
      </c>
      <c r="BG14" s="17">
        <v>4.8671940964034897E-2</v>
      </c>
      <c r="BH14" s="17"/>
      <c r="BI14" s="17">
        <v>4.3719966760463601E-2</v>
      </c>
      <c r="BJ14" s="17">
        <v>3.1050433354009602E-2</v>
      </c>
      <c r="BK14" s="17">
        <v>6.7887712269882799E-2</v>
      </c>
      <c r="BL14" s="17">
        <v>4.9025355079365E-2</v>
      </c>
      <c r="BM14" s="17">
        <v>3.9921951676785E-2</v>
      </c>
      <c r="BN14" s="17"/>
      <c r="BO14" s="17">
        <v>3.22039282163461E-2</v>
      </c>
      <c r="BP14" s="17">
        <v>4.6775920422670703E-2</v>
      </c>
      <c r="BQ14" s="17">
        <v>3.9897899900833998E-2</v>
      </c>
      <c r="BR14" s="17">
        <v>3.7920180351202301E-2</v>
      </c>
      <c r="BS14" s="17">
        <v>3.1308497335595799E-2</v>
      </c>
      <c r="BT14" s="17">
        <v>0.11949362413046601</v>
      </c>
      <c r="BU14" s="17"/>
      <c r="BV14" s="17">
        <v>3.2766071717679202E-2</v>
      </c>
      <c r="BW14" s="17">
        <v>2.78683882794005E-2</v>
      </c>
      <c r="BX14" s="17"/>
      <c r="BY14" s="17">
        <v>2.4241029338355102E-2</v>
      </c>
      <c r="BZ14" s="17"/>
      <c r="CA14" s="17">
        <v>2.9272586002365E-2</v>
      </c>
      <c r="CB14" s="17"/>
      <c r="CC14" s="17">
        <v>3.4498291170870797E-2</v>
      </c>
    </row>
    <row r="15" spans="2:81" x14ac:dyDescent="0.3">
      <c r="B15" s="18" t="s">
        <v>192</v>
      </c>
      <c r="C15" s="21">
        <v>0.70148619171513105</v>
      </c>
      <c r="D15" s="21">
        <v>0.71176102735837898</v>
      </c>
      <c r="E15" s="21">
        <v>0.69129532994215903</v>
      </c>
      <c r="F15" s="21"/>
      <c r="G15" s="21">
        <v>0.74596201824549802</v>
      </c>
      <c r="H15" s="21">
        <v>0.73205820030921298</v>
      </c>
      <c r="I15" s="21">
        <v>0.72191578653671795</v>
      </c>
      <c r="J15" s="21">
        <v>0.71448127495085001</v>
      </c>
      <c r="K15" s="21">
        <v>0.71029276343571901</v>
      </c>
      <c r="L15" s="21">
        <v>0.61398015513225701</v>
      </c>
      <c r="M15" s="21"/>
      <c r="N15" s="21">
        <v>0.71956991039677798</v>
      </c>
      <c r="O15" s="21">
        <v>0.725708124999352</v>
      </c>
      <c r="P15" s="21">
        <v>0.68533767233194198</v>
      </c>
      <c r="Q15" s="21">
        <v>0.67039628484482305</v>
      </c>
      <c r="R15" s="21"/>
      <c r="S15" s="21">
        <v>0.74371984040037797</v>
      </c>
      <c r="T15" s="21">
        <v>0.62578525162646603</v>
      </c>
      <c r="U15" s="21">
        <v>0.66806846215142202</v>
      </c>
      <c r="V15" s="21">
        <v>0.66691705389883904</v>
      </c>
      <c r="W15" s="21">
        <v>0.64382130284451899</v>
      </c>
      <c r="X15" s="21">
        <v>0.72227952185726096</v>
      </c>
      <c r="Y15" s="21">
        <v>0.70610149248745901</v>
      </c>
      <c r="Z15" s="21">
        <v>0.76356718951193703</v>
      </c>
      <c r="AA15" s="21">
        <v>0.72669689098244195</v>
      </c>
      <c r="AB15" s="21">
        <v>0.702691410839825</v>
      </c>
      <c r="AC15" s="21">
        <v>0.78686388375759297</v>
      </c>
      <c r="AD15" s="21">
        <v>0.76482862041246102</v>
      </c>
      <c r="AE15" s="21"/>
      <c r="AF15" s="21">
        <v>0.70906343913423298</v>
      </c>
      <c r="AG15" s="21">
        <v>0.70553771311444702</v>
      </c>
      <c r="AH15" s="21">
        <v>0.65515176023493105</v>
      </c>
      <c r="AI15" s="21">
        <v>0.65577488968480202</v>
      </c>
      <c r="AJ15" s="21">
        <v>0.73726784216101104</v>
      </c>
      <c r="AK15" s="21">
        <v>0.71723221733490805</v>
      </c>
      <c r="AL15" s="21">
        <v>0.72173969757845402</v>
      </c>
      <c r="AM15" s="21">
        <v>0.719898480094881</v>
      </c>
      <c r="AN15" s="21">
        <v>0.64454086084455997</v>
      </c>
      <c r="AO15" s="21">
        <v>0.72315500393292298</v>
      </c>
      <c r="AP15" s="21">
        <v>0.68799606762277998</v>
      </c>
      <c r="AQ15" s="21">
        <v>0.65849934778260799</v>
      </c>
      <c r="AR15" s="21">
        <v>0.79746780176852095</v>
      </c>
      <c r="AS15" s="21">
        <v>0.66196798421018999</v>
      </c>
      <c r="AT15" s="21">
        <v>0.72002452842926301</v>
      </c>
      <c r="AU15" s="21">
        <v>0.80495335873392604</v>
      </c>
      <c r="AV15" s="21"/>
      <c r="AW15" s="21">
        <v>0.714151406624699</v>
      </c>
      <c r="AX15" s="21">
        <v>0.68196066214131901</v>
      </c>
      <c r="AY15" s="21"/>
      <c r="AZ15" s="21">
        <v>0.74344551184291496</v>
      </c>
      <c r="BA15" s="21">
        <v>0.69214098377060296</v>
      </c>
      <c r="BB15" s="21"/>
      <c r="BC15" s="21">
        <v>0.72399586487065604</v>
      </c>
      <c r="BD15" s="21">
        <v>0.68545753566242795</v>
      </c>
      <c r="BE15" s="21"/>
      <c r="BF15" s="21">
        <v>0.723238156282621</v>
      </c>
      <c r="BG15" s="21">
        <v>0.69973825418515001</v>
      </c>
      <c r="BH15" s="21"/>
      <c r="BI15" s="21">
        <v>0.62755356678657503</v>
      </c>
      <c r="BJ15" s="21">
        <v>0.77382619580091705</v>
      </c>
      <c r="BK15" s="21">
        <v>0.67213665593635696</v>
      </c>
      <c r="BL15" s="21">
        <v>0.65019430412892598</v>
      </c>
      <c r="BM15" s="21">
        <v>0.720438438287197</v>
      </c>
      <c r="BN15" s="21"/>
      <c r="BO15" s="21">
        <v>0.777038457244142</v>
      </c>
      <c r="BP15" s="21">
        <v>0.65794449463678195</v>
      </c>
      <c r="BQ15" s="21">
        <v>0.689187727031222</v>
      </c>
      <c r="BR15" s="21">
        <v>0.69532563043031603</v>
      </c>
      <c r="BS15" s="21">
        <v>0.74383968720193305</v>
      </c>
      <c r="BT15" s="21">
        <v>0.59799168686663795</v>
      </c>
      <c r="BU15" s="21"/>
      <c r="BV15" s="21">
        <v>0.77703442395843103</v>
      </c>
      <c r="BW15" s="21">
        <v>0.76787580041280801</v>
      </c>
      <c r="BX15" s="21"/>
      <c r="BY15" s="21">
        <v>0.78895765428641196</v>
      </c>
      <c r="BZ15" s="21"/>
      <c r="CA15" s="21">
        <v>0.81894189469899104</v>
      </c>
      <c r="CB15" s="21"/>
      <c r="CC15" s="21">
        <v>0.77985625053517404</v>
      </c>
    </row>
    <row r="16" spans="2:81" x14ac:dyDescent="0.3">
      <c r="B16" s="18" t="s">
        <v>193</v>
      </c>
      <c r="C16" s="21">
        <v>8.3772249778253302E-2</v>
      </c>
      <c r="D16" s="21">
        <v>9.5074885722069305E-2</v>
      </c>
      <c r="E16" s="21">
        <v>7.30666013154158E-2</v>
      </c>
      <c r="F16" s="21"/>
      <c r="G16" s="21">
        <v>5.6545402786953303E-2</v>
      </c>
      <c r="H16" s="21">
        <v>9.0951050780356604E-2</v>
      </c>
      <c r="I16" s="21">
        <v>8.78227724111139E-2</v>
      </c>
      <c r="J16" s="21">
        <v>7.8459621814349706E-2</v>
      </c>
      <c r="K16" s="21">
        <v>5.8125248907283003E-2</v>
      </c>
      <c r="L16" s="21">
        <v>0.11431543348321099</v>
      </c>
      <c r="M16" s="21"/>
      <c r="N16" s="21">
        <v>8.3515987095177296E-2</v>
      </c>
      <c r="O16" s="21">
        <v>8.3526302342149805E-2</v>
      </c>
      <c r="P16" s="21">
        <v>9.0829546770563693E-2</v>
      </c>
      <c r="Q16" s="21">
        <v>7.8761467088518902E-2</v>
      </c>
      <c r="R16" s="21"/>
      <c r="S16" s="21">
        <v>8.0494018415542198E-2</v>
      </c>
      <c r="T16" s="21">
        <v>9.9474854277447705E-2</v>
      </c>
      <c r="U16" s="21">
        <v>0.11584007063703899</v>
      </c>
      <c r="V16" s="21">
        <v>0.100142222730182</v>
      </c>
      <c r="W16" s="21">
        <v>7.9175876939638304E-2</v>
      </c>
      <c r="X16" s="21">
        <v>6.3943437389290106E-2</v>
      </c>
      <c r="Y16" s="21">
        <v>0.10287193803451</v>
      </c>
      <c r="Z16" s="21">
        <v>6.7211491277939406E-2</v>
      </c>
      <c r="AA16" s="21">
        <v>8.3510220203715402E-2</v>
      </c>
      <c r="AB16" s="21">
        <v>6.8402410884063E-2</v>
      </c>
      <c r="AC16" s="21">
        <v>6.3310343867327104E-2</v>
      </c>
      <c r="AD16" s="21">
        <v>1.8192103760273599E-2</v>
      </c>
      <c r="AE16" s="21"/>
      <c r="AF16" s="21">
        <v>0</v>
      </c>
      <c r="AG16" s="21">
        <v>5.0145830184720901E-2</v>
      </c>
      <c r="AH16" s="21">
        <v>7.5513920221836006E-2</v>
      </c>
      <c r="AI16" s="21">
        <v>0.130173136196504</v>
      </c>
      <c r="AJ16" s="21">
        <v>6.4469702138278004E-2</v>
      </c>
      <c r="AK16" s="21">
        <v>7.8558346604910595E-2</v>
      </c>
      <c r="AL16" s="21">
        <v>9.1992898769689996E-2</v>
      </c>
      <c r="AM16" s="21">
        <v>6.1304298097505698E-2</v>
      </c>
      <c r="AN16" s="21">
        <v>0.108914990750602</v>
      </c>
      <c r="AO16" s="21">
        <v>8.7890520061823005E-2</v>
      </c>
      <c r="AP16" s="21">
        <v>0.113356551976077</v>
      </c>
      <c r="AQ16" s="21">
        <v>0.100193721546378</v>
      </c>
      <c r="AR16" s="21">
        <v>9.0875097987441006E-2</v>
      </c>
      <c r="AS16" s="21">
        <v>0.18935052273216499</v>
      </c>
      <c r="AT16" s="21">
        <v>4.7182282539484997E-2</v>
      </c>
      <c r="AU16" s="21">
        <v>2.25604685516505E-2</v>
      </c>
      <c r="AV16" s="21"/>
      <c r="AW16" s="21">
        <v>7.4195065346183295E-2</v>
      </c>
      <c r="AX16" s="21">
        <v>9.8303391550887895E-2</v>
      </c>
      <c r="AY16" s="21"/>
      <c r="AZ16" s="21">
        <v>5.4138715727940198E-2</v>
      </c>
      <c r="BA16" s="21">
        <v>9.03722503737832E-2</v>
      </c>
      <c r="BB16" s="21"/>
      <c r="BC16" s="21">
        <v>6.7298538805211097E-2</v>
      </c>
      <c r="BD16" s="21">
        <v>9.4867108279004894E-2</v>
      </c>
      <c r="BE16" s="21"/>
      <c r="BF16" s="21">
        <v>4.4515822611263703E-2</v>
      </c>
      <c r="BG16" s="21">
        <v>8.6926805410468697E-2</v>
      </c>
      <c r="BH16" s="21"/>
      <c r="BI16" s="21">
        <v>0.111726621337775</v>
      </c>
      <c r="BJ16" s="21">
        <v>4.6470329347645799E-2</v>
      </c>
      <c r="BK16" s="21">
        <v>0.120986480743855</v>
      </c>
      <c r="BL16" s="21">
        <v>0.123792186769291</v>
      </c>
      <c r="BM16" s="21">
        <v>0.12151640687507501</v>
      </c>
      <c r="BN16" s="21"/>
      <c r="BO16" s="21">
        <v>4.2744464573884297E-2</v>
      </c>
      <c r="BP16" s="21">
        <v>0.105903699230129</v>
      </c>
      <c r="BQ16" s="21">
        <v>0.107171488683809</v>
      </c>
      <c r="BR16" s="21">
        <v>0.10118522581684899</v>
      </c>
      <c r="BS16" s="21">
        <v>8.3142703072029506E-2</v>
      </c>
      <c r="BT16" s="21">
        <v>8.2090962064811798E-2</v>
      </c>
      <c r="BU16" s="21"/>
      <c r="BV16" s="21">
        <v>4.3984442466974298E-2</v>
      </c>
      <c r="BW16" s="21">
        <v>5.1080977064660499E-2</v>
      </c>
      <c r="BX16" s="21"/>
      <c r="BY16" s="21">
        <v>4.3150563851729599E-2</v>
      </c>
      <c r="BZ16" s="21"/>
      <c r="CA16" s="21">
        <v>3.8817063413890303E-2</v>
      </c>
      <c r="CB16" s="21"/>
      <c r="CC16" s="21">
        <v>4.7111253981903002E-2</v>
      </c>
    </row>
    <row r="17" spans="2:81" x14ac:dyDescent="0.3">
      <c r="B17" s="18" t="s">
        <v>194</v>
      </c>
      <c r="C17" s="22">
        <v>0.61771394193687701</v>
      </c>
      <c r="D17" s="22">
        <v>0.61668614163630997</v>
      </c>
      <c r="E17" s="22">
        <v>0.61822872862674305</v>
      </c>
      <c r="F17" s="22"/>
      <c r="G17" s="22">
        <v>0.68941661545854505</v>
      </c>
      <c r="H17" s="22">
        <v>0.64110714952885695</v>
      </c>
      <c r="I17" s="22">
        <v>0.63409301412560404</v>
      </c>
      <c r="J17" s="22">
        <v>0.63602165313650005</v>
      </c>
      <c r="K17" s="22">
        <v>0.65216751452843602</v>
      </c>
      <c r="L17" s="22">
        <v>0.49966472164904702</v>
      </c>
      <c r="M17" s="22"/>
      <c r="N17" s="22">
        <v>0.63605392330160104</v>
      </c>
      <c r="O17" s="22">
        <v>0.64218182265720203</v>
      </c>
      <c r="P17" s="22">
        <v>0.594508125561378</v>
      </c>
      <c r="Q17" s="22">
        <v>0.591634817756304</v>
      </c>
      <c r="R17" s="22"/>
      <c r="S17" s="22">
        <v>0.66322582198483504</v>
      </c>
      <c r="T17" s="22">
        <v>0.52631039734901897</v>
      </c>
      <c r="U17" s="22">
        <v>0.55222839151438297</v>
      </c>
      <c r="V17" s="22">
        <v>0.56677483116865701</v>
      </c>
      <c r="W17" s="22">
        <v>0.56464542590488098</v>
      </c>
      <c r="X17" s="22">
        <v>0.65833608446797098</v>
      </c>
      <c r="Y17" s="22">
        <v>0.60322955445294901</v>
      </c>
      <c r="Z17" s="22">
        <v>0.69635569823399701</v>
      </c>
      <c r="AA17" s="22">
        <v>0.64318667077872604</v>
      </c>
      <c r="AB17" s="22">
        <v>0.63428899995576205</v>
      </c>
      <c r="AC17" s="22">
        <v>0.72355353989026605</v>
      </c>
      <c r="AD17" s="22">
        <v>0.746636516652187</v>
      </c>
      <c r="AE17" s="22"/>
      <c r="AF17" s="22">
        <v>0.70906343913423298</v>
      </c>
      <c r="AG17" s="22">
        <v>0.65539188292972606</v>
      </c>
      <c r="AH17" s="22">
        <v>0.57963784001309504</v>
      </c>
      <c r="AI17" s="22">
        <v>0.52560175348829796</v>
      </c>
      <c r="AJ17" s="22">
        <v>0.67279814002273297</v>
      </c>
      <c r="AK17" s="22">
        <v>0.63867387072999804</v>
      </c>
      <c r="AL17" s="22">
        <v>0.62974679880876405</v>
      </c>
      <c r="AM17" s="22">
        <v>0.65859418199737596</v>
      </c>
      <c r="AN17" s="22">
        <v>0.53562587009395801</v>
      </c>
      <c r="AO17" s="22">
        <v>0.63526448387110002</v>
      </c>
      <c r="AP17" s="22">
        <v>0.57463951564670301</v>
      </c>
      <c r="AQ17" s="22">
        <v>0.55830562623623003</v>
      </c>
      <c r="AR17" s="22">
        <v>0.70659270378107997</v>
      </c>
      <c r="AS17" s="22">
        <v>0.47261746147802502</v>
      </c>
      <c r="AT17" s="22">
        <v>0.67284224588977803</v>
      </c>
      <c r="AU17" s="22">
        <v>0.78239289018227598</v>
      </c>
      <c r="AV17" s="22"/>
      <c r="AW17" s="22">
        <v>0.63995634127851497</v>
      </c>
      <c r="AX17" s="22">
        <v>0.58365727059043104</v>
      </c>
      <c r="AY17" s="22"/>
      <c r="AZ17" s="22">
        <v>0.68930679611497503</v>
      </c>
      <c r="BA17" s="22">
        <v>0.60176873339682002</v>
      </c>
      <c r="BB17" s="22"/>
      <c r="BC17" s="22">
        <v>0.65669732606544495</v>
      </c>
      <c r="BD17" s="22">
        <v>0.59059042738342304</v>
      </c>
      <c r="BE17" s="22"/>
      <c r="BF17" s="22">
        <v>0.67872233367135704</v>
      </c>
      <c r="BG17" s="22">
        <v>0.61281144877468197</v>
      </c>
      <c r="BH17" s="22"/>
      <c r="BI17" s="22">
        <v>0.51582694544880003</v>
      </c>
      <c r="BJ17" s="22">
        <v>0.72735586645327099</v>
      </c>
      <c r="BK17" s="22">
        <v>0.55115017519250198</v>
      </c>
      <c r="BL17" s="22">
        <v>0.52640211735963405</v>
      </c>
      <c r="BM17" s="22">
        <v>0.59892203141212197</v>
      </c>
      <c r="BN17" s="22"/>
      <c r="BO17" s="22">
        <v>0.73429399267025797</v>
      </c>
      <c r="BP17" s="22">
        <v>0.55204079540665296</v>
      </c>
      <c r="BQ17" s="22">
        <v>0.58201623834741301</v>
      </c>
      <c r="BR17" s="22">
        <v>0.59414040461346596</v>
      </c>
      <c r="BS17" s="22">
        <v>0.66069698412990396</v>
      </c>
      <c r="BT17" s="22">
        <v>0.51590072480182703</v>
      </c>
      <c r="BU17" s="22"/>
      <c r="BV17" s="22">
        <v>0.73304998149145695</v>
      </c>
      <c r="BW17" s="22">
        <v>0.71679482334814804</v>
      </c>
      <c r="BX17" s="22"/>
      <c r="BY17" s="22">
        <v>0.74580709043468196</v>
      </c>
      <c r="BZ17" s="22"/>
      <c r="CA17" s="22">
        <v>0.78012483128510102</v>
      </c>
      <c r="CB17" s="22"/>
      <c r="CC17" s="22">
        <v>0.73274499655327097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0.31578048065714898</v>
      </c>
      <c r="D9" s="17">
        <v>0.333904636632403</v>
      </c>
      <c r="E9" s="17">
        <v>0.29640412094687102</v>
      </c>
      <c r="F9" s="17"/>
      <c r="G9" s="17">
        <v>0.41032482933714398</v>
      </c>
      <c r="H9" s="17">
        <v>0.365195743102943</v>
      </c>
      <c r="I9" s="17">
        <v>0.36869125305886702</v>
      </c>
      <c r="J9" s="17">
        <v>0.294041453232121</v>
      </c>
      <c r="K9" s="17">
        <v>0.2593839999111</v>
      </c>
      <c r="L9" s="17">
        <v>0.22504028302581999</v>
      </c>
      <c r="M9" s="17"/>
      <c r="N9" s="17">
        <v>0.32079214369475401</v>
      </c>
      <c r="O9" s="17">
        <v>0.28844129827064802</v>
      </c>
      <c r="P9" s="17">
        <v>0.33573865631934302</v>
      </c>
      <c r="Q9" s="17">
        <v>0.32169232878381099</v>
      </c>
      <c r="R9" s="17"/>
      <c r="S9" s="17">
        <v>0.38084868600562599</v>
      </c>
      <c r="T9" s="17">
        <v>0.271968201428408</v>
      </c>
      <c r="U9" s="17">
        <v>0.29312862236566201</v>
      </c>
      <c r="V9" s="17">
        <v>0.33508729482899202</v>
      </c>
      <c r="W9" s="17">
        <v>0.256124498564888</v>
      </c>
      <c r="X9" s="17">
        <v>0.30147098935115202</v>
      </c>
      <c r="Y9" s="17">
        <v>0.26197809242171799</v>
      </c>
      <c r="Z9" s="17">
        <v>0.357477680359857</v>
      </c>
      <c r="AA9" s="17">
        <v>0.35162597921229199</v>
      </c>
      <c r="AB9" s="17">
        <v>0.37400992361533297</v>
      </c>
      <c r="AC9" s="17">
        <v>0.32987710579776103</v>
      </c>
      <c r="AD9" s="17">
        <v>0.14414701095031399</v>
      </c>
      <c r="AE9" s="17"/>
      <c r="AF9" s="17">
        <v>0.490362265780378</v>
      </c>
      <c r="AG9" s="17">
        <v>0.43714932277478402</v>
      </c>
      <c r="AH9" s="17">
        <v>0.36717539569058999</v>
      </c>
      <c r="AI9" s="17">
        <v>0.22434731645212799</v>
      </c>
      <c r="AJ9" s="17">
        <v>0.40036501893383902</v>
      </c>
      <c r="AK9" s="17">
        <v>0.28919270717767498</v>
      </c>
      <c r="AL9" s="17">
        <v>0.29809563479815898</v>
      </c>
      <c r="AM9" s="17">
        <v>0.32416756750091003</v>
      </c>
      <c r="AN9" s="17">
        <v>0.21052675673243401</v>
      </c>
      <c r="AO9" s="17">
        <v>0.34467841626941698</v>
      </c>
      <c r="AP9" s="17">
        <v>0.29697690623231199</v>
      </c>
      <c r="AQ9" s="17">
        <v>0.25063381216143599</v>
      </c>
      <c r="AR9" s="17">
        <v>0.27510424263979399</v>
      </c>
      <c r="AS9" s="17">
        <v>0.34481724464945701</v>
      </c>
      <c r="AT9" s="17">
        <v>0.40060105161934401</v>
      </c>
      <c r="AU9" s="17">
        <v>0.41969418726537</v>
      </c>
      <c r="AV9" s="17"/>
      <c r="AW9" s="17">
        <v>0.30550931991950703</v>
      </c>
      <c r="AX9" s="17">
        <v>0.32785360832196703</v>
      </c>
      <c r="AY9" s="17"/>
      <c r="AZ9" s="17">
        <v>0.29589594731989499</v>
      </c>
      <c r="BA9" s="17">
        <v>0.32020917726973902</v>
      </c>
      <c r="BB9" s="17"/>
      <c r="BC9" s="17">
        <v>0.35585801028438002</v>
      </c>
      <c r="BD9" s="17">
        <v>0.28476415770079699</v>
      </c>
      <c r="BE9" s="17"/>
      <c r="BF9" s="17">
        <v>0.30897136583534801</v>
      </c>
      <c r="BG9" s="17">
        <v>0.316327645365239</v>
      </c>
      <c r="BH9" s="17"/>
      <c r="BI9" s="17">
        <v>0.26043692080875702</v>
      </c>
      <c r="BJ9" s="17">
        <v>0.36848614611456199</v>
      </c>
      <c r="BK9" s="17">
        <v>0.28492116324889399</v>
      </c>
      <c r="BL9" s="17">
        <v>0.23402394268535501</v>
      </c>
      <c r="BM9" s="17">
        <v>0.34153330111529501</v>
      </c>
      <c r="BN9" s="17"/>
      <c r="BO9" s="17">
        <v>0.357984432845874</v>
      </c>
      <c r="BP9" s="17">
        <v>0.25997235497627902</v>
      </c>
      <c r="BQ9" s="17">
        <v>0.33719620025170299</v>
      </c>
      <c r="BR9" s="17">
        <v>0.29921601728680502</v>
      </c>
      <c r="BS9" s="17">
        <v>0.40540978955901003</v>
      </c>
      <c r="BT9" s="17">
        <v>0.25083562636176698</v>
      </c>
      <c r="BU9" s="17"/>
      <c r="BV9" s="17">
        <v>0.35304930593358202</v>
      </c>
      <c r="BW9" s="17">
        <v>0.39711730889664598</v>
      </c>
      <c r="BX9" s="17"/>
      <c r="BY9" s="17">
        <v>0.384046159989683</v>
      </c>
      <c r="BZ9" s="17"/>
      <c r="CA9" s="17">
        <v>0.40028667148040498</v>
      </c>
      <c r="CB9" s="17"/>
      <c r="CC9" s="17">
        <v>0.37136359677018599</v>
      </c>
    </row>
    <row r="10" spans="2:81" x14ac:dyDescent="0.3">
      <c r="B10" s="18" t="s">
        <v>231</v>
      </c>
      <c r="C10" s="17">
        <v>0.39714183458727198</v>
      </c>
      <c r="D10" s="17">
        <v>0.37972045633725598</v>
      </c>
      <c r="E10" s="17">
        <v>0.41469969744803697</v>
      </c>
      <c r="F10" s="17"/>
      <c r="G10" s="17">
        <v>0.40195030518997799</v>
      </c>
      <c r="H10" s="17">
        <v>0.41253300840031898</v>
      </c>
      <c r="I10" s="17">
        <v>0.38524546808079102</v>
      </c>
      <c r="J10" s="17">
        <v>0.41867172474849601</v>
      </c>
      <c r="K10" s="17">
        <v>0.386126297344414</v>
      </c>
      <c r="L10" s="17">
        <v>0.381002221517525</v>
      </c>
      <c r="M10" s="17"/>
      <c r="N10" s="17">
        <v>0.41176714470021902</v>
      </c>
      <c r="O10" s="17">
        <v>0.41401043048562702</v>
      </c>
      <c r="P10" s="17">
        <v>0.38520806798203999</v>
      </c>
      <c r="Q10" s="17">
        <v>0.37571433780998498</v>
      </c>
      <c r="R10" s="17"/>
      <c r="S10" s="17">
        <v>0.39200642292215099</v>
      </c>
      <c r="T10" s="17">
        <v>0.438493889254993</v>
      </c>
      <c r="U10" s="17">
        <v>0.39191792086845201</v>
      </c>
      <c r="V10" s="17">
        <v>0.332404500340656</v>
      </c>
      <c r="W10" s="17">
        <v>0.49047467105523102</v>
      </c>
      <c r="X10" s="17">
        <v>0.38238716521166299</v>
      </c>
      <c r="Y10" s="17">
        <v>0.46129379013766902</v>
      </c>
      <c r="Z10" s="17">
        <v>0.38325945945525602</v>
      </c>
      <c r="AA10" s="17">
        <v>0.37905103835119902</v>
      </c>
      <c r="AB10" s="17">
        <v>0.325276164646431</v>
      </c>
      <c r="AC10" s="17">
        <v>0.40111092725558101</v>
      </c>
      <c r="AD10" s="17">
        <v>0.40052832619032702</v>
      </c>
      <c r="AE10" s="17"/>
      <c r="AF10" s="17">
        <v>0.19993318362951101</v>
      </c>
      <c r="AG10" s="17">
        <v>0.23462165249713501</v>
      </c>
      <c r="AH10" s="17">
        <v>0.31668495382348999</v>
      </c>
      <c r="AI10" s="17">
        <v>0.42702920415517498</v>
      </c>
      <c r="AJ10" s="17">
        <v>0.373869405444615</v>
      </c>
      <c r="AK10" s="17">
        <v>0.425711473302891</v>
      </c>
      <c r="AL10" s="17">
        <v>0.432317714502787</v>
      </c>
      <c r="AM10" s="17">
        <v>0.32955937137602298</v>
      </c>
      <c r="AN10" s="17">
        <v>0.46143170761554198</v>
      </c>
      <c r="AO10" s="17">
        <v>0.396606052518163</v>
      </c>
      <c r="AP10" s="17">
        <v>0.41449186115742598</v>
      </c>
      <c r="AQ10" s="17">
        <v>0.458680771682484</v>
      </c>
      <c r="AR10" s="17">
        <v>0.52637285054790295</v>
      </c>
      <c r="AS10" s="17">
        <v>0.37004698394628899</v>
      </c>
      <c r="AT10" s="17">
        <v>0.320589788348562</v>
      </c>
      <c r="AU10" s="17">
        <v>0.39604846277376199</v>
      </c>
      <c r="AV10" s="17"/>
      <c r="AW10" s="17">
        <v>0.42523610838042802</v>
      </c>
      <c r="AX10" s="17">
        <v>0.35812837844714701</v>
      </c>
      <c r="AY10" s="17"/>
      <c r="AZ10" s="17">
        <v>0.45314107349955102</v>
      </c>
      <c r="BA10" s="17">
        <v>0.38466964650660901</v>
      </c>
      <c r="BB10" s="17"/>
      <c r="BC10" s="17">
        <v>0.40202898607787602</v>
      </c>
      <c r="BD10" s="17">
        <v>0.396570946757836</v>
      </c>
      <c r="BE10" s="17"/>
      <c r="BF10" s="17">
        <v>0.47058076485436701</v>
      </c>
      <c r="BG10" s="17">
        <v>0.39124045211778602</v>
      </c>
      <c r="BH10" s="17"/>
      <c r="BI10" s="17">
        <v>0.348798227556878</v>
      </c>
      <c r="BJ10" s="17">
        <v>0.44150078196386</v>
      </c>
      <c r="BK10" s="17">
        <v>0.414996890298236</v>
      </c>
      <c r="BL10" s="17">
        <v>0.37195096342181599</v>
      </c>
      <c r="BM10" s="17">
        <v>0.40038742840136698</v>
      </c>
      <c r="BN10" s="17"/>
      <c r="BO10" s="17">
        <v>0.43810961581494301</v>
      </c>
      <c r="BP10" s="17">
        <v>0.41248935682176002</v>
      </c>
      <c r="BQ10" s="17">
        <v>0.41955527173764001</v>
      </c>
      <c r="BR10" s="17">
        <v>0.34598229048988</v>
      </c>
      <c r="BS10" s="17">
        <v>0.35543953401067102</v>
      </c>
      <c r="BT10" s="17">
        <v>0.39426330140585603</v>
      </c>
      <c r="BU10" s="17"/>
      <c r="BV10" s="17">
        <v>0.45039337552874698</v>
      </c>
      <c r="BW10" s="17">
        <v>0.42500742639845701</v>
      </c>
      <c r="BX10" s="17"/>
      <c r="BY10" s="17">
        <v>0.44403200078581301</v>
      </c>
      <c r="BZ10" s="17"/>
      <c r="CA10" s="17">
        <v>0.46267904072834898</v>
      </c>
      <c r="CB10" s="17"/>
      <c r="CC10" s="17">
        <v>0.45539225971597203</v>
      </c>
    </row>
    <row r="11" spans="2:81" x14ac:dyDescent="0.3">
      <c r="B11" s="18" t="s">
        <v>232</v>
      </c>
      <c r="C11" s="17">
        <v>0.16933542024572901</v>
      </c>
      <c r="D11" s="17">
        <v>0.15892041900709</v>
      </c>
      <c r="E11" s="17">
        <v>0.180172678147447</v>
      </c>
      <c r="F11" s="17"/>
      <c r="G11" s="17">
        <v>0.13878636047288101</v>
      </c>
      <c r="H11" s="17">
        <v>0.149058379169143</v>
      </c>
      <c r="I11" s="17">
        <v>0.13898501285048601</v>
      </c>
      <c r="J11" s="17">
        <v>0.178905033601333</v>
      </c>
      <c r="K11" s="17">
        <v>0.186710025875234</v>
      </c>
      <c r="L11" s="17">
        <v>0.21140124508084299</v>
      </c>
      <c r="M11" s="17"/>
      <c r="N11" s="17">
        <v>0.162581582772751</v>
      </c>
      <c r="O11" s="17">
        <v>0.18271093156804699</v>
      </c>
      <c r="P11" s="17">
        <v>0.153691013725376</v>
      </c>
      <c r="Q11" s="17">
        <v>0.17784182633025</v>
      </c>
      <c r="R11" s="17"/>
      <c r="S11" s="17">
        <v>0.14257793415309999</v>
      </c>
      <c r="T11" s="17">
        <v>0.16052150562977099</v>
      </c>
      <c r="U11" s="17">
        <v>0.14896088842821401</v>
      </c>
      <c r="V11" s="17">
        <v>0.190176749086648</v>
      </c>
      <c r="W11" s="17">
        <v>0.179737025254947</v>
      </c>
      <c r="X11" s="17">
        <v>0.181849591853294</v>
      </c>
      <c r="Y11" s="17">
        <v>0.16626470983463601</v>
      </c>
      <c r="Z11" s="17">
        <v>0.20827121394935599</v>
      </c>
      <c r="AA11" s="17">
        <v>0.15418146256141099</v>
      </c>
      <c r="AB11" s="17">
        <v>0.16071744047561901</v>
      </c>
      <c r="AC11" s="17">
        <v>0.17544271880999701</v>
      </c>
      <c r="AD11" s="17">
        <v>0.29072379867292902</v>
      </c>
      <c r="AE11" s="17"/>
      <c r="AF11" s="17">
        <v>0</v>
      </c>
      <c r="AG11" s="17">
        <v>0.230322935835444</v>
      </c>
      <c r="AH11" s="17">
        <v>0.21564413035581301</v>
      </c>
      <c r="AI11" s="17">
        <v>0.215674550905571</v>
      </c>
      <c r="AJ11" s="17">
        <v>0.134314713208323</v>
      </c>
      <c r="AK11" s="17">
        <v>0.173917209828122</v>
      </c>
      <c r="AL11" s="17">
        <v>0.17000177621711199</v>
      </c>
      <c r="AM11" s="17">
        <v>0.205788801017216</v>
      </c>
      <c r="AN11" s="17">
        <v>0.161969697177264</v>
      </c>
      <c r="AO11" s="17">
        <v>0.11033628300678899</v>
      </c>
      <c r="AP11" s="17">
        <v>0.119793763456499</v>
      </c>
      <c r="AQ11" s="17">
        <v>0.17178454083880401</v>
      </c>
      <c r="AR11" s="17">
        <v>0.11383052045216401</v>
      </c>
      <c r="AS11" s="17">
        <v>0.18697484625556099</v>
      </c>
      <c r="AT11" s="17">
        <v>0.20644222498846301</v>
      </c>
      <c r="AU11" s="17">
        <v>0.12587566168620701</v>
      </c>
      <c r="AV11" s="17"/>
      <c r="AW11" s="17">
        <v>0.162157242453007</v>
      </c>
      <c r="AX11" s="17">
        <v>0.18100117313844999</v>
      </c>
      <c r="AY11" s="17"/>
      <c r="AZ11" s="17">
        <v>0.154706739665255</v>
      </c>
      <c r="BA11" s="17">
        <v>0.172593529804279</v>
      </c>
      <c r="BB11" s="17"/>
      <c r="BC11" s="17">
        <v>0.14698237945158599</v>
      </c>
      <c r="BD11" s="17">
        <v>0.18542947217189501</v>
      </c>
      <c r="BE11" s="17"/>
      <c r="BF11" s="17">
        <v>0.13637993370603699</v>
      </c>
      <c r="BG11" s="17">
        <v>0.17198364687200701</v>
      </c>
      <c r="BH11" s="17"/>
      <c r="BI11" s="17">
        <v>0.20613845091514901</v>
      </c>
      <c r="BJ11" s="17">
        <v>0.132264923056924</v>
      </c>
      <c r="BK11" s="17">
        <v>0.18229935854620299</v>
      </c>
      <c r="BL11" s="17">
        <v>0.206452396496177</v>
      </c>
      <c r="BM11" s="17">
        <v>0.15737147833814599</v>
      </c>
      <c r="BN11" s="17"/>
      <c r="BO11" s="17">
        <v>0.15058506160782201</v>
      </c>
      <c r="BP11" s="17">
        <v>0.175186653585579</v>
      </c>
      <c r="BQ11" s="17">
        <v>0.15380976937947699</v>
      </c>
      <c r="BR11" s="17">
        <v>0.17060596096413999</v>
      </c>
      <c r="BS11" s="17">
        <v>0.148782852359192</v>
      </c>
      <c r="BT11" s="17">
        <v>0.23144058430276701</v>
      </c>
      <c r="BU11" s="17"/>
      <c r="BV11" s="17">
        <v>0.13942351682078</v>
      </c>
      <c r="BW11" s="17">
        <v>0.118987668065563</v>
      </c>
      <c r="BX11" s="17"/>
      <c r="BY11" s="17">
        <v>0.13571283772859799</v>
      </c>
      <c r="BZ11" s="17"/>
      <c r="CA11" s="17">
        <v>0.11014363367626601</v>
      </c>
      <c r="CB11" s="17"/>
      <c r="CC11" s="17">
        <v>0.125405290209578</v>
      </c>
    </row>
    <row r="12" spans="2:81" x14ac:dyDescent="0.3">
      <c r="B12" s="18" t="s">
        <v>233</v>
      </c>
      <c r="C12" s="17">
        <v>6.4030744358256106E-2</v>
      </c>
      <c r="D12" s="17">
        <v>7.0372720330558497E-2</v>
      </c>
      <c r="E12" s="17">
        <v>5.80908942590928E-2</v>
      </c>
      <c r="F12" s="17"/>
      <c r="G12" s="17">
        <v>2.2211092027400601E-2</v>
      </c>
      <c r="H12" s="17">
        <v>2.9685286120682702E-2</v>
      </c>
      <c r="I12" s="17">
        <v>6.2074615611940401E-2</v>
      </c>
      <c r="J12" s="17">
        <v>6.4205685970266504E-2</v>
      </c>
      <c r="K12" s="17">
        <v>8.1157187728161301E-2</v>
      </c>
      <c r="L12" s="17">
        <v>0.109823543096694</v>
      </c>
      <c r="M12" s="17"/>
      <c r="N12" s="17">
        <v>6.2820837874250093E-2</v>
      </c>
      <c r="O12" s="17">
        <v>7.8488660855407399E-2</v>
      </c>
      <c r="P12" s="17">
        <v>5.8219407795909103E-2</v>
      </c>
      <c r="Q12" s="17">
        <v>5.5928762941784997E-2</v>
      </c>
      <c r="R12" s="17"/>
      <c r="S12" s="17">
        <v>5.5526974410190201E-2</v>
      </c>
      <c r="T12" s="17">
        <v>7.4610763879466802E-2</v>
      </c>
      <c r="U12" s="17">
        <v>8.6543916922702996E-2</v>
      </c>
      <c r="V12" s="17">
        <v>5.5301524863208697E-2</v>
      </c>
      <c r="W12" s="17">
        <v>3.8829494453804701E-2</v>
      </c>
      <c r="X12" s="17">
        <v>6.5038871394141995E-2</v>
      </c>
      <c r="Y12" s="17">
        <v>5.6736683668928201E-2</v>
      </c>
      <c r="Z12" s="17">
        <v>3.9372742979594498E-2</v>
      </c>
      <c r="AA12" s="17">
        <v>5.2429652845104702E-2</v>
      </c>
      <c r="AB12" s="17">
        <v>9.3059820999895806E-2</v>
      </c>
      <c r="AC12" s="17">
        <v>5.6477875313604202E-2</v>
      </c>
      <c r="AD12" s="17">
        <v>9.9712045602533106E-2</v>
      </c>
      <c r="AE12" s="17"/>
      <c r="AF12" s="17">
        <v>0</v>
      </c>
      <c r="AG12" s="17">
        <v>5.2412735369930803E-2</v>
      </c>
      <c r="AH12" s="17">
        <v>5.36885710029434E-2</v>
      </c>
      <c r="AI12" s="17">
        <v>4.5404003219143597E-2</v>
      </c>
      <c r="AJ12" s="17">
        <v>3.69948094538207E-2</v>
      </c>
      <c r="AK12" s="17">
        <v>6.7184265195236098E-2</v>
      </c>
      <c r="AL12" s="17">
        <v>5.7656564413393098E-2</v>
      </c>
      <c r="AM12" s="17">
        <v>7.6925050397120706E-2</v>
      </c>
      <c r="AN12" s="17">
        <v>0.12279602137741601</v>
      </c>
      <c r="AO12" s="17">
        <v>0.112295115300083</v>
      </c>
      <c r="AP12" s="17">
        <v>6.9338120600899097E-2</v>
      </c>
      <c r="AQ12" s="17">
        <v>8.9881836882991201E-2</v>
      </c>
      <c r="AR12" s="17">
        <v>5.19218813866082E-2</v>
      </c>
      <c r="AS12" s="17">
        <v>1.7748053368141701E-2</v>
      </c>
      <c r="AT12" s="17">
        <v>2.83982596212949E-2</v>
      </c>
      <c r="AU12" s="17">
        <v>4.0944747316758699E-2</v>
      </c>
      <c r="AV12" s="17"/>
      <c r="AW12" s="17">
        <v>5.7919626429885698E-2</v>
      </c>
      <c r="AX12" s="17">
        <v>7.3379824161373799E-2</v>
      </c>
      <c r="AY12" s="17"/>
      <c r="AZ12" s="17">
        <v>4.4926829476530997E-2</v>
      </c>
      <c r="BA12" s="17">
        <v>6.8285581104432294E-2</v>
      </c>
      <c r="BB12" s="17"/>
      <c r="BC12" s="17">
        <v>4.42369131822377E-2</v>
      </c>
      <c r="BD12" s="17">
        <v>7.7481170795152404E-2</v>
      </c>
      <c r="BE12" s="17"/>
      <c r="BF12" s="17">
        <v>3.8820812103792499E-2</v>
      </c>
      <c r="BG12" s="17">
        <v>6.60565561684546E-2</v>
      </c>
      <c r="BH12" s="17"/>
      <c r="BI12" s="17">
        <v>9.2558024968132299E-2</v>
      </c>
      <c r="BJ12" s="17">
        <v>4.0241306548201003E-2</v>
      </c>
      <c r="BK12" s="17">
        <v>8.3678947716085306E-2</v>
      </c>
      <c r="BL12" s="17">
        <v>8.3595266919576E-2</v>
      </c>
      <c r="BM12" s="17">
        <v>4.5104855738095299E-2</v>
      </c>
      <c r="BN12" s="17"/>
      <c r="BO12" s="17">
        <v>3.4350343263079501E-2</v>
      </c>
      <c r="BP12" s="17">
        <v>8.0655714651066607E-2</v>
      </c>
      <c r="BQ12" s="17">
        <v>6.8595502845407205E-2</v>
      </c>
      <c r="BR12" s="17">
        <v>8.94818437645378E-2</v>
      </c>
      <c r="BS12" s="17">
        <v>2.8259870569380199E-2</v>
      </c>
      <c r="BT12" s="17">
        <v>6.7456832266321307E-2</v>
      </c>
      <c r="BU12" s="17"/>
      <c r="BV12" s="17">
        <v>3.5303706080035101E-2</v>
      </c>
      <c r="BW12" s="17">
        <v>4.9399219767458299E-2</v>
      </c>
      <c r="BX12" s="17"/>
      <c r="BY12" s="17">
        <v>2.5923787474572101E-2</v>
      </c>
      <c r="BZ12" s="17"/>
      <c r="CA12" s="17">
        <v>1.74701915166019E-2</v>
      </c>
      <c r="CB12" s="17"/>
      <c r="CC12" s="17">
        <v>3.8799742665381803E-2</v>
      </c>
    </row>
    <row r="13" spans="2:81" x14ac:dyDescent="0.3">
      <c r="B13" s="18" t="s">
        <v>234</v>
      </c>
      <c r="C13" s="17">
        <v>3.93570868427787E-2</v>
      </c>
      <c r="D13" s="17">
        <v>4.7483797889992602E-2</v>
      </c>
      <c r="E13" s="17">
        <v>3.1577276548635597E-2</v>
      </c>
      <c r="F13" s="17"/>
      <c r="G13" s="17">
        <v>1.2402803098280599E-2</v>
      </c>
      <c r="H13" s="17">
        <v>2.86800992639425E-2</v>
      </c>
      <c r="I13" s="17">
        <v>2.3992243116390199E-2</v>
      </c>
      <c r="J13" s="17">
        <v>2.8601067538448301E-2</v>
      </c>
      <c r="K13" s="17">
        <v>8.3247089633569193E-2</v>
      </c>
      <c r="L13" s="17">
        <v>5.7786753028610999E-2</v>
      </c>
      <c r="M13" s="17"/>
      <c r="N13" s="17">
        <v>3.6898972533954799E-2</v>
      </c>
      <c r="O13" s="17">
        <v>1.9200473932385699E-2</v>
      </c>
      <c r="P13" s="17">
        <v>5.1242084695022998E-2</v>
      </c>
      <c r="Q13" s="17">
        <v>5.1030031946301499E-2</v>
      </c>
      <c r="R13" s="17"/>
      <c r="S13" s="17">
        <v>1.47943354022874E-2</v>
      </c>
      <c r="T13" s="17">
        <v>5.1036307088972402E-2</v>
      </c>
      <c r="U13" s="17">
        <v>6.6436209000519802E-2</v>
      </c>
      <c r="V13" s="17">
        <v>7.1240224493797896E-2</v>
      </c>
      <c r="W13" s="17">
        <v>2.15030865787262E-2</v>
      </c>
      <c r="X13" s="17">
        <v>4.0581440339235997E-2</v>
      </c>
      <c r="Y13" s="17">
        <v>3.5353341681679001E-2</v>
      </c>
      <c r="Z13" s="17">
        <v>1.1618903255936E-2</v>
      </c>
      <c r="AA13" s="17">
        <v>3.9868770408048898E-2</v>
      </c>
      <c r="AB13" s="17">
        <v>3.1986452070583302E-2</v>
      </c>
      <c r="AC13" s="17">
        <v>3.7091372823056801E-2</v>
      </c>
      <c r="AD13" s="17">
        <v>4.4557851757651798E-2</v>
      </c>
      <c r="AE13" s="17"/>
      <c r="AF13" s="17">
        <v>0</v>
      </c>
      <c r="AG13" s="17">
        <v>2.2738447366646201E-2</v>
      </c>
      <c r="AH13" s="17">
        <v>3.0349309900612201E-2</v>
      </c>
      <c r="AI13" s="17">
        <v>7.1918204531361399E-2</v>
      </c>
      <c r="AJ13" s="17">
        <v>4.93502834206406E-2</v>
      </c>
      <c r="AK13" s="17">
        <v>3.60113327090427E-2</v>
      </c>
      <c r="AL13" s="17">
        <v>3.03784245642712E-2</v>
      </c>
      <c r="AM13" s="17">
        <v>4.6081565733832701E-2</v>
      </c>
      <c r="AN13" s="17">
        <v>2.8423108704891099E-2</v>
      </c>
      <c r="AO13" s="17">
        <v>3.6084132905547302E-2</v>
      </c>
      <c r="AP13" s="17">
        <v>6.8633340253286199E-2</v>
      </c>
      <c r="AQ13" s="17">
        <v>2.9019038434284199E-2</v>
      </c>
      <c r="AR13" s="17">
        <v>2.3680668386673001E-2</v>
      </c>
      <c r="AS13" s="17">
        <v>6.1273245477358101E-2</v>
      </c>
      <c r="AT13" s="17">
        <v>4.3968675422336102E-2</v>
      </c>
      <c r="AU13" s="17">
        <v>1.7436940957902901E-2</v>
      </c>
      <c r="AV13" s="17"/>
      <c r="AW13" s="17">
        <v>3.8901481631609398E-2</v>
      </c>
      <c r="AX13" s="17">
        <v>3.9249817969398401E-2</v>
      </c>
      <c r="AY13" s="17"/>
      <c r="AZ13" s="17">
        <v>4.0268395463310298E-2</v>
      </c>
      <c r="BA13" s="17">
        <v>3.9154119575087701E-2</v>
      </c>
      <c r="BB13" s="17"/>
      <c r="BC13" s="17">
        <v>3.9137377230212302E-2</v>
      </c>
      <c r="BD13" s="17">
        <v>4.0262422020664497E-2</v>
      </c>
      <c r="BE13" s="17"/>
      <c r="BF13" s="17">
        <v>3.9573640199075E-2</v>
      </c>
      <c r="BG13" s="17">
        <v>3.9339685116257003E-2</v>
      </c>
      <c r="BH13" s="17"/>
      <c r="BI13" s="17">
        <v>8.4372043575396002E-2</v>
      </c>
      <c r="BJ13" s="17">
        <v>8.0708273382337995E-3</v>
      </c>
      <c r="BK13" s="17">
        <v>2.20689101790537E-2</v>
      </c>
      <c r="BL13" s="17">
        <v>8.4307282347700296E-2</v>
      </c>
      <c r="BM13" s="17">
        <v>4.5974001575539998E-2</v>
      </c>
      <c r="BN13" s="17"/>
      <c r="BO13" s="17">
        <v>8.2457055026846898E-3</v>
      </c>
      <c r="BP13" s="17">
        <v>6.3148570387654507E-2</v>
      </c>
      <c r="BQ13" s="17">
        <v>1.6037637457092E-2</v>
      </c>
      <c r="BR13" s="17">
        <v>8.4667176986764001E-2</v>
      </c>
      <c r="BS13" s="17">
        <v>4.63275587531604E-2</v>
      </c>
      <c r="BT13" s="17">
        <v>1.42175900300459E-2</v>
      </c>
      <c r="BU13" s="17"/>
      <c r="BV13" s="17">
        <v>9.4886322867881196E-3</v>
      </c>
      <c r="BW13" s="17">
        <v>5.4411826830198899E-3</v>
      </c>
      <c r="BX13" s="17"/>
      <c r="BY13" s="17">
        <v>5.9044868928417498E-3</v>
      </c>
      <c r="BZ13" s="17"/>
      <c r="CA13" s="17">
        <v>0</v>
      </c>
      <c r="CB13" s="17"/>
      <c r="CC13" s="17">
        <v>3.5526803727076398E-3</v>
      </c>
    </row>
    <row r="14" spans="2:81" x14ac:dyDescent="0.3">
      <c r="B14" s="18" t="s">
        <v>92</v>
      </c>
      <c r="C14" s="17">
        <v>1.43544333088156E-2</v>
      </c>
      <c r="D14" s="17">
        <v>9.59796980269975E-3</v>
      </c>
      <c r="E14" s="17">
        <v>1.9055332649916799E-2</v>
      </c>
      <c r="F14" s="17"/>
      <c r="G14" s="17">
        <v>1.4324609874315299E-2</v>
      </c>
      <c r="H14" s="17">
        <v>1.4847483942970601E-2</v>
      </c>
      <c r="I14" s="17">
        <v>2.10114072815244E-2</v>
      </c>
      <c r="J14" s="17">
        <v>1.5575034909334399E-2</v>
      </c>
      <c r="K14" s="17">
        <v>3.3753995075217901E-3</v>
      </c>
      <c r="L14" s="17">
        <v>1.49459542505071E-2</v>
      </c>
      <c r="M14" s="17"/>
      <c r="N14" s="17">
        <v>5.13931842407117E-3</v>
      </c>
      <c r="O14" s="17">
        <v>1.7148204887884901E-2</v>
      </c>
      <c r="P14" s="17">
        <v>1.5900769482308098E-2</v>
      </c>
      <c r="Q14" s="17">
        <v>1.77927121878673E-2</v>
      </c>
      <c r="R14" s="17"/>
      <c r="S14" s="17">
        <v>1.4245647106645399E-2</v>
      </c>
      <c r="T14" s="17">
        <v>3.36933271838841E-3</v>
      </c>
      <c r="U14" s="17">
        <v>1.30124424144496E-2</v>
      </c>
      <c r="V14" s="17">
        <v>1.5789706386698198E-2</v>
      </c>
      <c r="W14" s="17">
        <v>1.33312240924039E-2</v>
      </c>
      <c r="X14" s="17">
        <v>2.8671941850512899E-2</v>
      </c>
      <c r="Y14" s="17">
        <v>1.837338225537E-2</v>
      </c>
      <c r="Z14" s="17">
        <v>0</v>
      </c>
      <c r="AA14" s="17">
        <v>2.2843096621943799E-2</v>
      </c>
      <c r="AB14" s="17">
        <v>1.49501981921383E-2</v>
      </c>
      <c r="AC14" s="17">
        <v>0</v>
      </c>
      <c r="AD14" s="17">
        <v>2.0330966826245501E-2</v>
      </c>
      <c r="AE14" s="17"/>
      <c r="AF14" s="17">
        <v>0.30970455059011098</v>
      </c>
      <c r="AG14" s="17">
        <v>2.2754906156059702E-2</v>
      </c>
      <c r="AH14" s="17">
        <v>1.6457639226551E-2</v>
      </c>
      <c r="AI14" s="17">
        <v>1.56267207366215E-2</v>
      </c>
      <c r="AJ14" s="17">
        <v>5.1057695387618698E-3</v>
      </c>
      <c r="AK14" s="17">
        <v>7.9830117870335598E-3</v>
      </c>
      <c r="AL14" s="17">
        <v>1.1549885504277799E-2</v>
      </c>
      <c r="AM14" s="17">
        <v>1.7477643974897102E-2</v>
      </c>
      <c r="AN14" s="17">
        <v>1.4852708392453401E-2</v>
      </c>
      <c r="AO14" s="17">
        <v>0</v>
      </c>
      <c r="AP14" s="17">
        <v>3.07660082995777E-2</v>
      </c>
      <c r="AQ14" s="17">
        <v>0</v>
      </c>
      <c r="AR14" s="17">
        <v>9.0898365868578301E-3</v>
      </c>
      <c r="AS14" s="17">
        <v>1.9139626303193401E-2</v>
      </c>
      <c r="AT14" s="17">
        <v>0</v>
      </c>
      <c r="AU14" s="17">
        <v>0</v>
      </c>
      <c r="AV14" s="17"/>
      <c r="AW14" s="17">
        <v>1.0276221185562401E-2</v>
      </c>
      <c r="AX14" s="17">
        <v>2.03871979616644E-2</v>
      </c>
      <c r="AY14" s="17"/>
      <c r="AZ14" s="17">
        <v>1.1061014575458701E-2</v>
      </c>
      <c r="BA14" s="17">
        <v>1.5087945739853399E-2</v>
      </c>
      <c r="BB14" s="17"/>
      <c r="BC14" s="17">
        <v>1.1756333773707901E-2</v>
      </c>
      <c r="BD14" s="17">
        <v>1.54918305536555E-2</v>
      </c>
      <c r="BE14" s="17"/>
      <c r="BF14" s="17">
        <v>5.6734833013811301E-3</v>
      </c>
      <c r="BG14" s="17">
        <v>1.50520143602558E-2</v>
      </c>
      <c r="BH14" s="17"/>
      <c r="BI14" s="17">
        <v>7.6963321756885299E-3</v>
      </c>
      <c r="BJ14" s="17">
        <v>9.4360149782191302E-3</v>
      </c>
      <c r="BK14" s="17">
        <v>1.20347300115278E-2</v>
      </c>
      <c r="BL14" s="17">
        <v>1.9670148129374801E-2</v>
      </c>
      <c r="BM14" s="17">
        <v>9.6289348315563295E-3</v>
      </c>
      <c r="BN14" s="17"/>
      <c r="BO14" s="17">
        <v>1.0724840965597201E-2</v>
      </c>
      <c r="BP14" s="17">
        <v>8.5473495776615307E-3</v>
      </c>
      <c r="BQ14" s="17">
        <v>4.8056183286808796E-3</v>
      </c>
      <c r="BR14" s="17">
        <v>1.00467105078729E-2</v>
      </c>
      <c r="BS14" s="17">
        <v>1.57803947485863E-2</v>
      </c>
      <c r="BT14" s="17">
        <v>4.1786065633242997E-2</v>
      </c>
      <c r="BU14" s="17"/>
      <c r="BV14" s="17">
        <v>1.23414633500675E-2</v>
      </c>
      <c r="BW14" s="17">
        <v>4.0471941888563E-3</v>
      </c>
      <c r="BX14" s="17"/>
      <c r="BY14" s="17">
        <v>4.3807271284933402E-3</v>
      </c>
      <c r="BZ14" s="17"/>
      <c r="CA14" s="17">
        <v>9.4204625983784901E-3</v>
      </c>
      <c r="CB14" s="17"/>
      <c r="CC14" s="17">
        <v>5.4864302661738803E-3</v>
      </c>
    </row>
    <row r="15" spans="2:81" x14ac:dyDescent="0.3">
      <c r="B15" s="18" t="s">
        <v>192</v>
      </c>
      <c r="C15" s="21">
        <v>0.71292231524442096</v>
      </c>
      <c r="D15" s="21">
        <v>0.71362509296965904</v>
      </c>
      <c r="E15" s="21">
        <v>0.71110381839490699</v>
      </c>
      <c r="F15" s="21"/>
      <c r="G15" s="21">
        <v>0.81227513452712197</v>
      </c>
      <c r="H15" s="21">
        <v>0.77772875150326104</v>
      </c>
      <c r="I15" s="21">
        <v>0.75393672113965904</v>
      </c>
      <c r="J15" s="21">
        <v>0.71271317798061795</v>
      </c>
      <c r="K15" s="21">
        <v>0.64551029725551401</v>
      </c>
      <c r="L15" s="21">
        <v>0.60604250454334496</v>
      </c>
      <c r="M15" s="21"/>
      <c r="N15" s="21">
        <v>0.73255928839497297</v>
      </c>
      <c r="O15" s="21">
        <v>0.70245172875627504</v>
      </c>
      <c r="P15" s="21">
        <v>0.72094672430138396</v>
      </c>
      <c r="Q15" s="21">
        <v>0.69740666659379602</v>
      </c>
      <c r="R15" s="21"/>
      <c r="S15" s="21">
        <v>0.77285510892777698</v>
      </c>
      <c r="T15" s="21">
        <v>0.71046209068340105</v>
      </c>
      <c r="U15" s="21">
        <v>0.68504654323411396</v>
      </c>
      <c r="V15" s="21">
        <v>0.66749179516964796</v>
      </c>
      <c r="W15" s="21">
        <v>0.74659916962011896</v>
      </c>
      <c r="X15" s="21">
        <v>0.68385815456281496</v>
      </c>
      <c r="Y15" s="21">
        <v>0.72327188255938701</v>
      </c>
      <c r="Z15" s="21">
        <v>0.74073713981511302</v>
      </c>
      <c r="AA15" s="21">
        <v>0.73067701756349202</v>
      </c>
      <c r="AB15" s="21">
        <v>0.69928608826176397</v>
      </c>
      <c r="AC15" s="21">
        <v>0.73098803305334203</v>
      </c>
      <c r="AD15" s="21">
        <v>0.54467533714064098</v>
      </c>
      <c r="AE15" s="21"/>
      <c r="AF15" s="21">
        <v>0.69029544940988896</v>
      </c>
      <c r="AG15" s="21">
        <v>0.67177097527191898</v>
      </c>
      <c r="AH15" s="21">
        <v>0.68386034951408003</v>
      </c>
      <c r="AI15" s="21">
        <v>0.651376520607303</v>
      </c>
      <c r="AJ15" s="21">
        <v>0.77423442437845402</v>
      </c>
      <c r="AK15" s="21">
        <v>0.71490418048056603</v>
      </c>
      <c r="AL15" s="21">
        <v>0.73041334930094604</v>
      </c>
      <c r="AM15" s="21">
        <v>0.65372693887693301</v>
      </c>
      <c r="AN15" s="21">
        <v>0.67195846434797601</v>
      </c>
      <c r="AO15" s="21">
        <v>0.74128446878758103</v>
      </c>
      <c r="AP15" s="21">
        <v>0.71146876738973797</v>
      </c>
      <c r="AQ15" s="21">
        <v>0.70931458384392099</v>
      </c>
      <c r="AR15" s="21">
        <v>0.801477093187697</v>
      </c>
      <c r="AS15" s="21">
        <v>0.71486422859574605</v>
      </c>
      <c r="AT15" s="21">
        <v>0.72119083996790601</v>
      </c>
      <c r="AU15" s="21">
        <v>0.81574265003913204</v>
      </c>
      <c r="AV15" s="21"/>
      <c r="AW15" s="21">
        <v>0.73074542829993505</v>
      </c>
      <c r="AX15" s="21">
        <v>0.68598198676911304</v>
      </c>
      <c r="AY15" s="21"/>
      <c r="AZ15" s="21">
        <v>0.74903702081944501</v>
      </c>
      <c r="BA15" s="21">
        <v>0.70487882377634803</v>
      </c>
      <c r="BB15" s="21"/>
      <c r="BC15" s="21">
        <v>0.75788699636225598</v>
      </c>
      <c r="BD15" s="21">
        <v>0.68133510445863299</v>
      </c>
      <c r="BE15" s="21"/>
      <c r="BF15" s="21">
        <v>0.77955213068971396</v>
      </c>
      <c r="BG15" s="21">
        <v>0.70756809748302596</v>
      </c>
      <c r="BH15" s="21"/>
      <c r="BI15" s="21">
        <v>0.60923514836563397</v>
      </c>
      <c r="BJ15" s="21">
        <v>0.80998692807842199</v>
      </c>
      <c r="BK15" s="21">
        <v>0.69991805354712999</v>
      </c>
      <c r="BL15" s="21">
        <v>0.60597490610717097</v>
      </c>
      <c r="BM15" s="21">
        <v>0.74192072951666199</v>
      </c>
      <c r="BN15" s="21"/>
      <c r="BO15" s="21">
        <v>0.79609404866081701</v>
      </c>
      <c r="BP15" s="21">
        <v>0.67246171179803904</v>
      </c>
      <c r="BQ15" s="21">
        <v>0.75675147198934301</v>
      </c>
      <c r="BR15" s="21">
        <v>0.64519830777668497</v>
      </c>
      <c r="BS15" s="21">
        <v>0.76084932356968105</v>
      </c>
      <c r="BT15" s="21">
        <v>0.64509892776762301</v>
      </c>
      <c r="BU15" s="21"/>
      <c r="BV15" s="21">
        <v>0.80344268146233</v>
      </c>
      <c r="BW15" s="21">
        <v>0.82212473529510299</v>
      </c>
      <c r="BX15" s="21"/>
      <c r="BY15" s="21">
        <v>0.82807816077549501</v>
      </c>
      <c r="BZ15" s="21"/>
      <c r="CA15" s="21">
        <v>0.86296571220875395</v>
      </c>
      <c r="CB15" s="21"/>
      <c r="CC15" s="21">
        <v>0.82675585648615801</v>
      </c>
    </row>
    <row r="16" spans="2:81" x14ac:dyDescent="0.3">
      <c r="B16" s="18" t="s">
        <v>193</v>
      </c>
      <c r="C16" s="21">
        <v>0.10338783120103499</v>
      </c>
      <c r="D16" s="21">
        <v>0.117856518220551</v>
      </c>
      <c r="E16" s="21">
        <v>8.9668170807728403E-2</v>
      </c>
      <c r="F16" s="21"/>
      <c r="G16" s="21">
        <v>3.46138951256812E-2</v>
      </c>
      <c r="H16" s="21">
        <v>5.8365385384625199E-2</v>
      </c>
      <c r="I16" s="21">
        <v>8.60668587283306E-2</v>
      </c>
      <c r="J16" s="21">
        <v>9.2806753508714798E-2</v>
      </c>
      <c r="K16" s="21">
        <v>0.16440427736172999</v>
      </c>
      <c r="L16" s="21">
        <v>0.16761029612530501</v>
      </c>
      <c r="M16" s="21"/>
      <c r="N16" s="21">
        <v>9.9719810408205004E-2</v>
      </c>
      <c r="O16" s="21">
        <v>9.7689134787793203E-2</v>
      </c>
      <c r="P16" s="21">
        <v>0.109461492490932</v>
      </c>
      <c r="Q16" s="21">
        <v>0.106958794888086</v>
      </c>
      <c r="R16" s="21"/>
      <c r="S16" s="21">
        <v>7.0321309812477598E-2</v>
      </c>
      <c r="T16" s="21">
        <v>0.125647070968439</v>
      </c>
      <c r="U16" s="21">
        <v>0.15298012592322299</v>
      </c>
      <c r="V16" s="21">
        <v>0.12654174935700699</v>
      </c>
      <c r="W16" s="21">
        <v>6.0332581032530898E-2</v>
      </c>
      <c r="X16" s="21">
        <v>0.10562031173337801</v>
      </c>
      <c r="Y16" s="21">
        <v>9.2090025350607202E-2</v>
      </c>
      <c r="Z16" s="21">
        <v>5.0991646235530499E-2</v>
      </c>
      <c r="AA16" s="21">
        <v>9.22984232531536E-2</v>
      </c>
      <c r="AB16" s="21">
        <v>0.125046273070479</v>
      </c>
      <c r="AC16" s="21">
        <v>9.3569248136660899E-2</v>
      </c>
      <c r="AD16" s="21">
        <v>0.144269897360185</v>
      </c>
      <c r="AE16" s="21"/>
      <c r="AF16" s="21">
        <v>0</v>
      </c>
      <c r="AG16" s="21">
        <v>7.5151182736577005E-2</v>
      </c>
      <c r="AH16" s="21">
        <v>8.4037880903555601E-2</v>
      </c>
      <c r="AI16" s="21">
        <v>0.117322207750505</v>
      </c>
      <c r="AJ16" s="21">
        <v>8.6345092874461293E-2</v>
      </c>
      <c r="AK16" s="21">
        <v>0.103195597904279</v>
      </c>
      <c r="AL16" s="21">
        <v>8.8034988977664305E-2</v>
      </c>
      <c r="AM16" s="21">
        <v>0.123006616130953</v>
      </c>
      <c r="AN16" s="21">
        <v>0.151219130082307</v>
      </c>
      <c r="AO16" s="21">
        <v>0.148379248205631</v>
      </c>
      <c r="AP16" s="21">
        <v>0.13797146085418499</v>
      </c>
      <c r="AQ16" s="21">
        <v>0.118900875317275</v>
      </c>
      <c r="AR16" s="21">
        <v>7.5602549773281097E-2</v>
      </c>
      <c r="AS16" s="21">
        <v>7.9021298845499799E-2</v>
      </c>
      <c r="AT16" s="21">
        <v>7.2366935043630995E-2</v>
      </c>
      <c r="AU16" s="21">
        <v>5.8381688274661697E-2</v>
      </c>
      <c r="AV16" s="21"/>
      <c r="AW16" s="21">
        <v>9.6821108061495104E-2</v>
      </c>
      <c r="AX16" s="21">
        <v>0.11262964213077201</v>
      </c>
      <c r="AY16" s="21"/>
      <c r="AZ16" s="21">
        <v>8.5195224939841302E-2</v>
      </c>
      <c r="BA16" s="21">
        <v>0.10743970067951999</v>
      </c>
      <c r="BB16" s="21"/>
      <c r="BC16" s="21">
        <v>8.3374290412449995E-2</v>
      </c>
      <c r="BD16" s="21">
        <v>0.11774359281581701</v>
      </c>
      <c r="BE16" s="21"/>
      <c r="BF16" s="21">
        <v>7.8394452302867498E-2</v>
      </c>
      <c r="BG16" s="21">
        <v>0.10539624128471201</v>
      </c>
      <c r="BH16" s="21"/>
      <c r="BI16" s="21">
        <v>0.176930068543528</v>
      </c>
      <c r="BJ16" s="21">
        <v>4.8312133886434801E-2</v>
      </c>
      <c r="BK16" s="21">
        <v>0.10574785789513901</v>
      </c>
      <c r="BL16" s="21">
        <v>0.16790254926727599</v>
      </c>
      <c r="BM16" s="21">
        <v>9.1078857313635297E-2</v>
      </c>
      <c r="BN16" s="21"/>
      <c r="BO16" s="21">
        <v>4.25960487657642E-2</v>
      </c>
      <c r="BP16" s="21">
        <v>0.143804285038721</v>
      </c>
      <c r="BQ16" s="21">
        <v>8.4633140302499105E-2</v>
      </c>
      <c r="BR16" s="21">
        <v>0.17414902075130201</v>
      </c>
      <c r="BS16" s="21">
        <v>7.4587429322540505E-2</v>
      </c>
      <c r="BT16" s="21">
        <v>8.1674422296367094E-2</v>
      </c>
      <c r="BU16" s="21"/>
      <c r="BV16" s="21">
        <v>4.4792338366823198E-2</v>
      </c>
      <c r="BW16" s="21">
        <v>5.48404024504782E-2</v>
      </c>
      <c r="BX16" s="21"/>
      <c r="BY16" s="21">
        <v>3.1828274367413797E-2</v>
      </c>
      <c r="BZ16" s="21"/>
      <c r="CA16" s="21">
        <v>1.74701915166019E-2</v>
      </c>
      <c r="CB16" s="21"/>
      <c r="CC16" s="21">
        <v>4.2352423038089497E-2</v>
      </c>
    </row>
    <row r="17" spans="2:81" x14ac:dyDescent="0.3">
      <c r="B17" s="18" t="s">
        <v>194</v>
      </c>
      <c r="C17" s="22">
        <v>0.60953448404338595</v>
      </c>
      <c r="D17" s="22">
        <v>0.59576857474910805</v>
      </c>
      <c r="E17" s="22">
        <v>0.62143564758717895</v>
      </c>
      <c r="F17" s="22"/>
      <c r="G17" s="22">
        <v>0.77766123940144105</v>
      </c>
      <c r="H17" s="22">
        <v>0.71936336611863605</v>
      </c>
      <c r="I17" s="22">
        <v>0.66786986241132795</v>
      </c>
      <c r="J17" s="22">
        <v>0.61990642447190303</v>
      </c>
      <c r="K17" s="22">
        <v>0.48110601989378299</v>
      </c>
      <c r="L17" s="22">
        <v>0.43843220841803998</v>
      </c>
      <c r="M17" s="22"/>
      <c r="N17" s="22">
        <v>0.63283947798676798</v>
      </c>
      <c r="O17" s="22">
        <v>0.60476259396848198</v>
      </c>
      <c r="P17" s="22">
        <v>0.611485231810452</v>
      </c>
      <c r="Q17" s="22">
        <v>0.59044787170571</v>
      </c>
      <c r="R17" s="22"/>
      <c r="S17" s="22">
        <v>0.70253379911529901</v>
      </c>
      <c r="T17" s="22">
        <v>0.58481501971496197</v>
      </c>
      <c r="U17" s="22">
        <v>0.53206641731089099</v>
      </c>
      <c r="V17" s="22">
        <v>0.54095004581264095</v>
      </c>
      <c r="W17" s="22">
        <v>0.68626658858758804</v>
      </c>
      <c r="X17" s="22">
        <v>0.57823784282943702</v>
      </c>
      <c r="Y17" s="22">
        <v>0.63118185720877995</v>
      </c>
      <c r="Z17" s="22">
        <v>0.68974549357958304</v>
      </c>
      <c r="AA17" s="22">
        <v>0.63837859431033805</v>
      </c>
      <c r="AB17" s="22">
        <v>0.57423981519128497</v>
      </c>
      <c r="AC17" s="22">
        <v>0.63741878491668102</v>
      </c>
      <c r="AD17" s="22">
        <v>0.40040543978045601</v>
      </c>
      <c r="AE17" s="22"/>
      <c r="AF17" s="22">
        <v>0.69029544940988896</v>
      </c>
      <c r="AG17" s="22">
        <v>0.59661979253534203</v>
      </c>
      <c r="AH17" s="22">
        <v>0.59982246861052402</v>
      </c>
      <c r="AI17" s="22">
        <v>0.53405431285679805</v>
      </c>
      <c r="AJ17" s="22">
        <v>0.68788933150399301</v>
      </c>
      <c r="AK17" s="22">
        <v>0.61170858257628702</v>
      </c>
      <c r="AL17" s="22">
        <v>0.64237836032328199</v>
      </c>
      <c r="AM17" s="22">
        <v>0.53072032274598002</v>
      </c>
      <c r="AN17" s="22">
        <v>0.52073933426566898</v>
      </c>
      <c r="AO17" s="22">
        <v>0.59290522058195005</v>
      </c>
      <c r="AP17" s="22">
        <v>0.57349730653555298</v>
      </c>
      <c r="AQ17" s="22">
        <v>0.59041370852664499</v>
      </c>
      <c r="AR17" s="22">
        <v>0.72587454341441604</v>
      </c>
      <c r="AS17" s="22">
        <v>0.63584292975024603</v>
      </c>
      <c r="AT17" s="22">
        <v>0.648823904924275</v>
      </c>
      <c r="AU17" s="22">
        <v>0.75736096176446999</v>
      </c>
      <c r="AV17" s="22"/>
      <c r="AW17" s="22">
        <v>0.63392432023844003</v>
      </c>
      <c r="AX17" s="22">
        <v>0.57335234463834095</v>
      </c>
      <c r="AY17" s="22"/>
      <c r="AZ17" s="22">
        <v>0.66384179587960401</v>
      </c>
      <c r="BA17" s="22">
        <v>0.59743912309682801</v>
      </c>
      <c r="BB17" s="22"/>
      <c r="BC17" s="22">
        <v>0.67451270594980595</v>
      </c>
      <c r="BD17" s="22">
        <v>0.56359151164281596</v>
      </c>
      <c r="BE17" s="22"/>
      <c r="BF17" s="22">
        <v>0.70115767838684695</v>
      </c>
      <c r="BG17" s="22">
        <v>0.60217185619831404</v>
      </c>
      <c r="BH17" s="22"/>
      <c r="BI17" s="22">
        <v>0.43230507982210598</v>
      </c>
      <c r="BJ17" s="22">
        <v>0.76167479419198703</v>
      </c>
      <c r="BK17" s="22">
        <v>0.59417019565199103</v>
      </c>
      <c r="BL17" s="22">
        <v>0.43807235683989498</v>
      </c>
      <c r="BM17" s="22">
        <v>0.65084187220302703</v>
      </c>
      <c r="BN17" s="22"/>
      <c r="BO17" s="22">
        <v>0.75349799989505195</v>
      </c>
      <c r="BP17" s="22">
        <v>0.52865742675931804</v>
      </c>
      <c r="BQ17" s="22">
        <v>0.67211833168684398</v>
      </c>
      <c r="BR17" s="22">
        <v>0.47104928702538301</v>
      </c>
      <c r="BS17" s="22">
        <v>0.68626189424714001</v>
      </c>
      <c r="BT17" s="22">
        <v>0.563424505471256</v>
      </c>
      <c r="BU17" s="22"/>
      <c r="BV17" s="22">
        <v>0.75865034309550605</v>
      </c>
      <c r="BW17" s="22">
        <v>0.76728433284462405</v>
      </c>
      <c r="BX17" s="22"/>
      <c r="BY17" s="22">
        <v>0.79624988640808103</v>
      </c>
      <c r="BZ17" s="22"/>
      <c r="CA17" s="22">
        <v>0.84549552069215195</v>
      </c>
      <c r="CB17" s="22"/>
      <c r="CC17" s="22">
        <v>0.78440343344806895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0.16580454218645699</v>
      </c>
      <c r="D9" s="17">
        <v>0.18413943567508501</v>
      </c>
      <c r="E9" s="17">
        <v>0.14855604417093199</v>
      </c>
      <c r="F9" s="17"/>
      <c r="G9" s="17">
        <v>0.14700803778909299</v>
      </c>
      <c r="H9" s="17">
        <v>0.18117584270366599</v>
      </c>
      <c r="I9" s="17">
        <v>0.16440188699877401</v>
      </c>
      <c r="J9" s="17">
        <v>0.15390170988669599</v>
      </c>
      <c r="K9" s="17">
        <v>0.199038688782745</v>
      </c>
      <c r="L9" s="17">
        <v>0.15437929492226499</v>
      </c>
      <c r="M9" s="17"/>
      <c r="N9" s="17">
        <v>0.16814285968329501</v>
      </c>
      <c r="O9" s="17">
        <v>0.146013826520699</v>
      </c>
      <c r="P9" s="17">
        <v>0.184078388862013</v>
      </c>
      <c r="Q9" s="17">
        <v>0.16730344640200401</v>
      </c>
      <c r="R9" s="17"/>
      <c r="S9" s="17">
        <v>0.178878069301698</v>
      </c>
      <c r="T9" s="17">
        <v>0.14977874691488699</v>
      </c>
      <c r="U9" s="17">
        <v>0.18423512562601299</v>
      </c>
      <c r="V9" s="17">
        <v>0.24531444193052501</v>
      </c>
      <c r="W9" s="17">
        <v>0.15442991313702101</v>
      </c>
      <c r="X9" s="17">
        <v>0.18967681326176999</v>
      </c>
      <c r="Y9" s="17">
        <v>0.14536416002223401</v>
      </c>
      <c r="Z9" s="17">
        <v>0.14458433706021301</v>
      </c>
      <c r="AA9" s="17">
        <v>0.15778214948833899</v>
      </c>
      <c r="AB9" s="17">
        <v>0.13835979294685799</v>
      </c>
      <c r="AC9" s="17">
        <v>0.13673344899566001</v>
      </c>
      <c r="AD9" s="17">
        <v>8.3448541938511894E-2</v>
      </c>
      <c r="AE9" s="17"/>
      <c r="AF9" s="17">
        <v>0.21763844157338399</v>
      </c>
      <c r="AG9" s="17">
        <v>0.19371126133699701</v>
      </c>
      <c r="AH9" s="17">
        <v>0.12361783971363099</v>
      </c>
      <c r="AI9" s="17">
        <v>0.13702976261844499</v>
      </c>
      <c r="AJ9" s="17">
        <v>0.22223147227920401</v>
      </c>
      <c r="AK9" s="17">
        <v>0.16727992760011201</v>
      </c>
      <c r="AL9" s="17">
        <v>0.17836130531022401</v>
      </c>
      <c r="AM9" s="17">
        <v>0.13837938535091901</v>
      </c>
      <c r="AN9" s="17">
        <v>0.112623546045485</v>
      </c>
      <c r="AO9" s="17">
        <v>0.17941855601467499</v>
      </c>
      <c r="AP9" s="17">
        <v>0.164152913451966</v>
      </c>
      <c r="AQ9" s="17">
        <v>0.124895229804162</v>
      </c>
      <c r="AR9" s="17">
        <v>0.141368599352763</v>
      </c>
      <c r="AS9" s="17">
        <v>0.23813494071305799</v>
      </c>
      <c r="AT9" s="17">
        <v>0.245235370660428</v>
      </c>
      <c r="AU9" s="17">
        <v>0.224302205911147</v>
      </c>
      <c r="AV9" s="17"/>
      <c r="AW9" s="17">
        <v>0.15759484574000299</v>
      </c>
      <c r="AX9" s="17">
        <v>0.17788844717527899</v>
      </c>
      <c r="AY9" s="17"/>
      <c r="AZ9" s="17">
        <v>0.13577927116696001</v>
      </c>
      <c r="BA9" s="17">
        <v>0.172491790702722</v>
      </c>
      <c r="BB9" s="17"/>
      <c r="BC9" s="17">
        <v>0.15793621543757499</v>
      </c>
      <c r="BD9" s="17">
        <v>0.17030779706235</v>
      </c>
      <c r="BE9" s="17"/>
      <c r="BF9" s="17">
        <v>0.17199753903829901</v>
      </c>
      <c r="BG9" s="17">
        <v>0.16530688729249099</v>
      </c>
      <c r="BH9" s="17"/>
      <c r="BI9" s="17">
        <v>0.209073146883268</v>
      </c>
      <c r="BJ9" s="17">
        <v>0.12234663580763699</v>
      </c>
      <c r="BK9" s="17">
        <v>0.16214096836924399</v>
      </c>
      <c r="BL9" s="17">
        <v>0.23138480005940801</v>
      </c>
      <c r="BM9" s="17">
        <v>0.20682172728173101</v>
      </c>
      <c r="BN9" s="17"/>
      <c r="BO9" s="17">
        <v>0.11513717252330601</v>
      </c>
      <c r="BP9" s="17">
        <v>0.228716597611616</v>
      </c>
      <c r="BQ9" s="17">
        <v>0.146467298530293</v>
      </c>
      <c r="BR9" s="17">
        <v>0.24333517464582</v>
      </c>
      <c r="BS9" s="17">
        <v>0.17191364596269901</v>
      </c>
      <c r="BT9" s="17">
        <v>7.2937476319696701E-2</v>
      </c>
      <c r="BU9" s="17"/>
      <c r="BV9" s="17">
        <v>0.121092520601237</v>
      </c>
      <c r="BW9" s="17">
        <v>0.124672680270165</v>
      </c>
      <c r="BX9" s="17"/>
      <c r="BY9" s="17">
        <v>0.17066168251657801</v>
      </c>
      <c r="BZ9" s="17"/>
      <c r="CA9" s="17">
        <v>0.13836429792886301</v>
      </c>
      <c r="CB9" s="17"/>
      <c r="CC9" s="17">
        <v>0.12319231544234301</v>
      </c>
    </row>
    <row r="10" spans="2:81" x14ac:dyDescent="0.3">
      <c r="B10" s="18" t="s">
        <v>231</v>
      </c>
      <c r="C10" s="17">
        <v>0.27595379563294697</v>
      </c>
      <c r="D10" s="17">
        <v>0.28257261048549298</v>
      </c>
      <c r="E10" s="17">
        <v>0.27057950449339602</v>
      </c>
      <c r="F10" s="17"/>
      <c r="G10" s="17">
        <v>0.22043512485005901</v>
      </c>
      <c r="H10" s="17">
        <v>0.27141379844709701</v>
      </c>
      <c r="I10" s="17">
        <v>0.30621739705647799</v>
      </c>
      <c r="J10" s="17">
        <v>0.25541258320782501</v>
      </c>
      <c r="K10" s="17">
        <v>0.26836912808428698</v>
      </c>
      <c r="L10" s="17">
        <v>0.31390486126411299</v>
      </c>
      <c r="M10" s="17"/>
      <c r="N10" s="17">
        <v>0.29912816909133699</v>
      </c>
      <c r="O10" s="17">
        <v>0.28942925853570001</v>
      </c>
      <c r="P10" s="17">
        <v>0.26356581026569798</v>
      </c>
      <c r="Q10" s="17">
        <v>0.24796323536634099</v>
      </c>
      <c r="R10" s="17"/>
      <c r="S10" s="17">
        <v>0.27822294289798299</v>
      </c>
      <c r="T10" s="17">
        <v>0.26923710295483699</v>
      </c>
      <c r="U10" s="17">
        <v>0.24082244367094599</v>
      </c>
      <c r="V10" s="17">
        <v>0.28827951984903399</v>
      </c>
      <c r="W10" s="17">
        <v>0.21342063994337601</v>
      </c>
      <c r="X10" s="17">
        <v>0.250950409789512</v>
      </c>
      <c r="Y10" s="17">
        <v>0.34862062602605498</v>
      </c>
      <c r="Z10" s="17">
        <v>0.22550522494179601</v>
      </c>
      <c r="AA10" s="17">
        <v>0.30844375384924799</v>
      </c>
      <c r="AB10" s="17">
        <v>0.267483360694658</v>
      </c>
      <c r="AC10" s="17">
        <v>0.29591611706777798</v>
      </c>
      <c r="AD10" s="17">
        <v>0.31785175691620399</v>
      </c>
      <c r="AE10" s="17"/>
      <c r="AF10" s="17">
        <v>0.204767057181412</v>
      </c>
      <c r="AG10" s="17">
        <v>0.269804597327578</v>
      </c>
      <c r="AH10" s="17">
        <v>0.14974252995877099</v>
      </c>
      <c r="AI10" s="17">
        <v>0.252161268186121</v>
      </c>
      <c r="AJ10" s="17">
        <v>0.26813345260305499</v>
      </c>
      <c r="AK10" s="17">
        <v>0.30567059178206701</v>
      </c>
      <c r="AL10" s="17">
        <v>0.316174916101295</v>
      </c>
      <c r="AM10" s="17">
        <v>0.25216566605986801</v>
      </c>
      <c r="AN10" s="17">
        <v>0.32338146723546501</v>
      </c>
      <c r="AO10" s="17">
        <v>0.31248248180632499</v>
      </c>
      <c r="AP10" s="17">
        <v>0.26455428424793997</v>
      </c>
      <c r="AQ10" s="17">
        <v>0.26403786295101001</v>
      </c>
      <c r="AR10" s="17">
        <v>0.237337130165687</v>
      </c>
      <c r="AS10" s="17">
        <v>0.21967058792317101</v>
      </c>
      <c r="AT10" s="17">
        <v>0.36838071570437497</v>
      </c>
      <c r="AU10" s="17">
        <v>0.36665060517385201</v>
      </c>
      <c r="AV10" s="17"/>
      <c r="AW10" s="17">
        <v>0.27993735686462501</v>
      </c>
      <c r="AX10" s="17">
        <v>0.26960884367660798</v>
      </c>
      <c r="AY10" s="17"/>
      <c r="AZ10" s="17">
        <v>0.254241380929002</v>
      </c>
      <c r="BA10" s="17">
        <v>0.280789599210513</v>
      </c>
      <c r="BB10" s="17"/>
      <c r="BC10" s="17">
        <v>0.26342122443104099</v>
      </c>
      <c r="BD10" s="17">
        <v>0.28317444392705698</v>
      </c>
      <c r="BE10" s="17"/>
      <c r="BF10" s="17">
        <v>0.25557804984930899</v>
      </c>
      <c r="BG10" s="17">
        <v>0.27759114340657298</v>
      </c>
      <c r="BH10" s="17"/>
      <c r="BI10" s="17">
        <v>0.331037265358465</v>
      </c>
      <c r="BJ10" s="17">
        <v>0.235931370471472</v>
      </c>
      <c r="BK10" s="17">
        <v>0.232079845935725</v>
      </c>
      <c r="BL10" s="17">
        <v>0.32910529527934301</v>
      </c>
      <c r="BM10" s="17">
        <v>0.27335328482692101</v>
      </c>
      <c r="BN10" s="17"/>
      <c r="BO10" s="17">
        <v>0.267896135127417</v>
      </c>
      <c r="BP10" s="17">
        <v>0.319570649238898</v>
      </c>
      <c r="BQ10" s="17">
        <v>0.22265190827748399</v>
      </c>
      <c r="BR10" s="17">
        <v>0.31246327378217698</v>
      </c>
      <c r="BS10" s="17">
        <v>0.213458831818641</v>
      </c>
      <c r="BT10" s="17">
        <v>0.27924976888304398</v>
      </c>
      <c r="BU10" s="17"/>
      <c r="BV10" s="17">
        <v>0.24988815200404699</v>
      </c>
      <c r="BW10" s="17">
        <v>0.210045316117842</v>
      </c>
      <c r="BX10" s="17"/>
      <c r="BY10" s="17">
        <v>0.28303651780266698</v>
      </c>
      <c r="BZ10" s="17"/>
      <c r="CA10" s="17">
        <v>0.224766516856201</v>
      </c>
      <c r="CB10" s="17"/>
      <c r="CC10" s="17">
        <v>0.24610661955882199</v>
      </c>
    </row>
    <row r="11" spans="2:81" x14ac:dyDescent="0.3">
      <c r="B11" s="18" t="s">
        <v>232</v>
      </c>
      <c r="C11" s="17">
        <v>0.26287506636657698</v>
      </c>
      <c r="D11" s="17">
        <v>0.23170220044974199</v>
      </c>
      <c r="E11" s="17">
        <v>0.29346624062147098</v>
      </c>
      <c r="F11" s="17"/>
      <c r="G11" s="17">
        <v>0.303239199827668</v>
      </c>
      <c r="H11" s="17">
        <v>0.28822084896762301</v>
      </c>
      <c r="I11" s="17">
        <v>0.216298245303715</v>
      </c>
      <c r="J11" s="17">
        <v>0.25823848288708401</v>
      </c>
      <c r="K11" s="17">
        <v>0.26299068269545101</v>
      </c>
      <c r="L11" s="17">
        <v>0.25675038651267301</v>
      </c>
      <c r="M11" s="17"/>
      <c r="N11" s="17">
        <v>0.21494818895524401</v>
      </c>
      <c r="O11" s="17">
        <v>0.28051102985867199</v>
      </c>
      <c r="P11" s="17">
        <v>0.27450927405875297</v>
      </c>
      <c r="Q11" s="17">
        <v>0.28814636142879901</v>
      </c>
      <c r="R11" s="17"/>
      <c r="S11" s="17">
        <v>0.246494518143799</v>
      </c>
      <c r="T11" s="17">
        <v>0.26163055370243599</v>
      </c>
      <c r="U11" s="17">
        <v>0.27193548445076499</v>
      </c>
      <c r="V11" s="17">
        <v>0.21006407754991899</v>
      </c>
      <c r="W11" s="17">
        <v>0.32277608456697698</v>
      </c>
      <c r="X11" s="17">
        <v>0.25958113533689903</v>
      </c>
      <c r="Y11" s="17">
        <v>0.25972450396746999</v>
      </c>
      <c r="Z11" s="17">
        <v>0.27737143845786499</v>
      </c>
      <c r="AA11" s="17">
        <v>0.272425264030561</v>
      </c>
      <c r="AB11" s="17">
        <v>0.27051839520745502</v>
      </c>
      <c r="AC11" s="17">
        <v>0.30974666580320698</v>
      </c>
      <c r="AD11" s="17">
        <v>0.20293693919167499</v>
      </c>
      <c r="AE11" s="17"/>
      <c r="AF11" s="17">
        <v>0</v>
      </c>
      <c r="AG11" s="17">
        <v>0.20943723792956401</v>
      </c>
      <c r="AH11" s="17">
        <v>0.39254488504859297</v>
      </c>
      <c r="AI11" s="17">
        <v>0.30541672222275701</v>
      </c>
      <c r="AJ11" s="17">
        <v>0.246221747063994</v>
      </c>
      <c r="AK11" s="17">
        <v>0.25450206298788303</v>
      </c>
      <c r="AL11" s="17">
        <v>0.24065054748303499</v>
      </c>
      <c r="AM11" s="17">
        <v>0.30449857011660197</v>
      </c>
      <c r="AN11" s="17">
        <v>0.24603871236946201</v>
      </c>
      <c r="AO11" s="17">
        <v>0.24758044325836401</v>
      </c>
      <c r="AP11" s="17">
        <v>0.26196098617947999</v>
      </c>
      <c r="AQ11" s="17">
        <v>0.28585683565746201</v>
      </c>
      <c r="AR11" s="17">
        <v>0.29198912796510201</v>
      </c>
      <c r="AS11" s="17">
        <v>0.22202764281882101</v>
      </c>
      <c r="AT11" s="17">
        <v>0.193867849781968</v>
      </c>
      <c r="AU11" s="17">
        <v>0.15342599924883699</v>
      </c>
      <c r="AV11" s="17"/>
      <c r="AW11" s="17">
        <v>0.26977681741380499</v>
      </c>
      <c r="AX11" s="17">
        <v>0.25369270853472198</v>
      </c>
      <c r="AY11" s="17"/>
      <c r="AZ11" s="17">
        <v>0.330233456778111</v>
      </c>
      <c r="BA11" s="17">
        <v>0.24787296043904</v>
      </c>
      <c r="BB11" s="17"/>
      <c r="BC11" s="17">
        <v>0.29051067142013498</v>
      </c>
      <c r="BD11" s="17">
        <v>0.24725206679360601</v>
      </c>
      <c r="BE11" s="17"/>
      <c r="BF11" s="17">
        <v>0.32654059388496398</v>
      </c>
      <c r="BG11" s="17">
        <v>0.25775905192245102</v>
      </c>
      <c r="BH11" s="17"/>
      <c r="BI11" s="17">
        <v>0.26211510041033498</v>
      </c>
      <c r="BJ11" s="17">
        <v>0.27118860492326202</v>
      </c>
      <c r="BK11" s="17">
        <v>0.22768484394059901</v>
      </c>
      <c r="BL11" s="17">
        <v>0.262284411592343</v>
      </c>
      <c r="BM11" s="17">
        <v>0.24165391929270599</v>
      </c>
      <c r="BN11" s="17"/>
      <c r="BO11" s="17">
        <v>0.25318850337069498</v>
      </c>
      <c r="BP11" s="17">
        <v>0.243724186173195</v>
      </c>
      <c r="BQ11" s="17">
        <v>0.26068188019251998</v>
      </c>
      <c r="BR11" s="17">
        <v>0.24876511769809101</v>
      </c>
      <c r="BS11" s="17">
        <v>0.259911421367023</v>
      </c>
      <c r="BT11" s="17">
        <v>0.31026498871007302</v>
      </c>
      <c r="BU11" s="17"/>
      <c r="BV11" s="17">
        <v>0.26395789247906898</v>
      </c>
      <c r="BW11" s="17">
        <v>0.28459962055813398</v>
      </c>
      <c r="BX11" s="17"/>
      <c r="BY11" s="17">
        <v>0.27225020791169502</v>
      </c>
      <c r="BZ11" s="17"/>
      <c r="CA11" s="17">
        <v>0.246634503603956</v>
      </c>
      <c r="CB11" s="17"/>
      <c r="CC11" s="17">
        <v>0.27849724292793598</v>
      </c>
    </row>
    <row r="12" spans="2:81" x14ac:dyDescent="0.3">
      <c r="B12" s="18" t="s">
        <v>233</v>
      </c>
      <c r="C12" s="17">
        <v>0.17491035488354501</v>
      </c>
      <c r="D12" s="17">
        <v>0.186339670976683</v>
      </c>
      <c r="E12" s="17">
        <v>0.16241506036206799</v>
      </c>
      <c r="F12" s="17"/>
      <c r="G12" s="17">
        <v>0.19186977406372599</v>
      </c>
      <c r="H12" s="17">
        <v>0.135115216016849</v>
      </c>
      <c r="I12" s="17">
        <v>0.196156461128875</v>
      </c>
      <c r="J12" s="17">
        <v>0.1954651145779</v>
      </c>
      <c r="K12" s="17">
        <v>0.16809748838413599</v>
      </c>
      <c r="L12" s="17">
        <v>0.16662347679530501</v>
      </c>
      <c r="M12" s="17"/>
      <c r="N12" s="17">
        <v>0.204346903201235</v>
      </c>
      <c r="O12" s="17">
        <v>0.18343037616784</v>
      </c>
      <c r="P12" s="17">
        <v>0.169261453911589</v>
      </c>
      <c r="Q12" s="17">
        <v>0.13886444667109299</v>
      </c>
      <c r="R12" s="17"/>
      <c r="S12" s="17">
        <v>0.16305125425198899</v>
      </c>
      <c r="T12" s="17">
        <v>0.20365917448004001</v>
      </c>
      <c r="U12" s="17">
        <v>0.15737195270965201</v>
      </c>
      <c r="V12" s="17">
        <v>0.126311123901727</v>
      </c>
      <c r="W12" s="17">
        <v>0.21020331155417399</v>
      </c>
      <c r="X12" s="17">
        <v>0.18978272135162699</v>
      </c>
      <c r="Y12" s="17">
        <v>0.21360046151304299</v>
      </c>
      <c r="Z12" s="17">
        <v>0.21563750658561101</v>
      </c>
      <c r="AA12" s="17">
        <v>0.134205655877744</v>
      </c>
      <c r="AB12" s="17">
        <v>0.17545262836294701</v>
      </c>
      <c r="AC12" s="17">
        <v>0.12453374118284601</v>
      </c>
      <c r="AD12" s="17">
        <v>0.245971961068815</v>
      </c>
      <c r="AE12" s="17"/>
      <c r="AF12" s="17">
        <v>0</v>
      </c>
      <c r="AG12" s="17">
        <v>0.16277891809098</v>
      </c>
      <c r="AH12" s="17">
        <v>0.176745507513975</v>
      </c>
      <c r="AI12" s="17">
        <v>0.170265489755412</v>
      </c>
      <c r="AJ12" s="17">
        <v>0.14353219536409501</v>
      </c>
      <c r="AK12" s="17">
        <v>0.156445670358308</v>
      </c>
      <c r="AL12" s="17">
        <v>0.14704523669566899</v>
      </c>
      <c r="AM12" s="17">
        <v>0.19751779198653599</v>
      </c>
      <c r="AN12" s="17">
        <v>0.25003060984823799</v>
      </c>
      <c r="AO12" s="17">
        <v>0.17705301284227301</v>
      </c>
      <c r="AP12" s="17">
        <v>0.197886226391885</v>
      </c>
      <c r="AQ12" s="17">
        <v>0.21497587434542301</v>
      </c>
      <c r="AR12" s="17">
        <v>0.19907203468610499</v>
      </c>
      <c r="AS12" s="17">
        <v>0.179268236443137</v>
      </c>
      <c r="AT12" s="17">
        <v>0.178992428302956</v>
      </c>
      <c r="AU12" s="17">
        <v>0.15420964917841901</v>
      </c>
      <c r="AV12" s="17"/>
      <c r="AW12" s="17">
        <v>0.17725681643451599</v>
      </c>
      <c r="AX12" s="17">
        <v>0.171537958967237</v>
      </c>
      <c r="AY12" s="17"/>
      <c r="AZ12" s="17">
        <v>0.15940007095481501</v>
      </c>
      <c r="BA12" s="17">
        <v>0.17836481573160401</v>
      </c>
      <c r="BB12" s="17"/>
      <c r="BC12" s="17">
        <v>0.16481959473625801</v>
      </c>
      <c r="BD12" s="17">
        <v>0.179323757798483</v>
      </c>
      <c r="BE12" s="17"/>
      <c r="BF12" s="17">
        <v>0.14479352494692299</v>
      </c>
      <c r="BG12" s="17">
        <v>0.177330473634976</v>
      </c>
      <c r="BH12" s="17"/>
      <c r="BI12" s="17">
        <v>0.131738338980738</v>
      </c>
      <c r="BJ12" s="17">
        <v>0.22935263793154601</v>
      </c>
      <c r="BK12" s="17">
        <v>0.2373060984392</v>
      </c>
      <c r="BL12" s="17">
        <v>9.5461038337655901E-2</v>
      </c>
      <c r="BM12" s="17">
        <v>0.13453506815000699</v>
      </c>
      <c r="BN12" s="17"/>
      <c r="BO12" s="17">
        <v>0.21811558177293999</v>
      </c>
      <c r="BP12" s="17">
        <v>0.14745220346078899</v>
      </c>
      <c r="BQ12" s="17">
        <v>0.216078337685497</v>
      </c>
      <c r="BR12" s="17">
        <v>0.12675966794155</v>
      </c>
      <c r="BS12" s="17">
        <v>0.155927735976719</v>
      </c>
      <c r="BT12" s="17">
        <v>0.206433294223276</v>
      </c>
      <c r="BU12" s="17"/>
      <c r="BV12" s="17">
        <v>0.22370436287982301</v>
      </c>
      <c r="BW12" s="17">
        <v>0.239828660261757</v>
      </c>
      <c r="BX12" s="17"/>
      <c r="BY12" s="17">
        <v>0.19939518348883001</v>
      </c>
      <c r="BZ12" s="17"/>
      <c r="CA12" s="17">
        <v>0.23422299680266401</v>
      </c>
      <c r="CB12" s="17"/>
      <c r="CC12" s="17">
        <v>0.22454935545979801</v>
      </c>
    </row>
    <row r="13" spans="2:81" x14ac:dyDescent="0.3">
      <c r="B13" s="18" t="s">
        <v>234</v>
      </c>
      <c r="C13" s="17">
        <v>8.22004608166053E-2</v>
      </c>
      <c r="D13" s="17">
        <v>9.5759646410393404E-2</v>
      </c>
      <c r="E13" s="17">
        <v>6.8249811738808799E-2</v>
      </c>
      <c r="F13" s="17"/>
      <c r="G13" s="17">
        <v>9.4658977943677197E-2</v>
      </c>
      <c r="H13" s="17">
        <v>8.0455488401782294E-2</v>
      </c>
      <c r="I13" s="17">
        <v>8.2269336103669793E-2</v>
      </c>
      <c r="J13" s="17">
        <v>9.4090246657011004E-2</v>
      </c>
      <c r="K13" s="17">
        <v>7.0050358454523495E-2</v>
      </c>
      <c r="L13" s="17">
        <v>7.3753090056509596E-2</v>
      </c>
      <c r="M13" s="17"/>
      <c r="N13" s="17">
        <v>9.2625055059031097E-2</v>
      </c>
      <c r="O13" s="17">
        <v>6.9822117334108605E-2</v>
      </c>
      <c r="P13" s="17">
        <v>6.2758284016031701E-2</v>
      </c>
      <c r="Q13" s="17">
        <v>0.101586115118611</v>
      </c>
      <c r="R13" s="17"/>
      <c r="S13" s="17">
        <v>0.100279692559501</v>
      </c>
      <c r="T13" s="17">
        <v>8.8571976771492505E-2</v>
      </c>
      <c r="U13" s="17">
        <v>0.108310056928554</v>
      </c>
      <c r="V13" s="17">
        <v>7.7713239058846306E-2</v>
      </c>
      <c r="W13" s="17">
        <v>6.4971499106529704E-2</v>
      </c>
      <c r="X13" s="17">
        <v>6.7589957157022401E-2</v>
      </c>
      <c r="Y13" s="17">
        <v>2.18474876154315E-2</v>
      </c>
      <c r="Z13" s="17">
        <v>9.4516643179004406E-2</v>
      </c>
      <c r="AA13" s="17">
        <v>7.0958818382600999E-2</v>
      </c>
      <c r="AB13" s="17">
        <v>0.11337836480201401</v>
      </c>
      <c r="AC13" s="17">
        <v>9.5003047029889806E-2</v>
      </c>
      <c r="AD13" s="17">
        <v>6.9115540835422401E-2</v>
      </c>
      <c r="AE13" s="17"/>
      <c r="AF13" s="17">
        <v>0.177718545434184</v>
      </c>
      <c r="AG13" s="17">
        <v>9.9297605813687004E-2</v>
      </c>
      <c r="AH13" s="17">
        <v>0.103611565428411</v>
      </c>
      <c r="AI13" s="17">
        <v>9.7276306095928397E-2</v>
      </c>
      <c r="AJ13" s="17">
        <v>9.17997300826906E-2</v>
      </c>
      <c r="AK13" s="17">
        <v>8.8427963736550999E-2</v>
      </c>
      <c r="AL13" s="17">
        <v>7.5744740506574496E-2</v>
      </c>
      <c r="AM13" s="17">
        <v>7.5246440875537002E-2</v>
      </c>
      <c r="AN13" s="17">
        <v>3.70832431686531E-2</v>
      </c>
      <c r="AO13" s="17">
        <v>5.3840719623987898E-2</v>
      </c>
      <c r="AP13" s="17">
        <v>6.1462328179792303E-2</v>
      </c>
      <c r="AQ13" s="17">
        <v>0.110234197241942</v>
      </c>
      <c r="AR13" s="17">
        <v>0.112372103628051</v>
      </c>
      <c r="AS13" s="17">
        <v>0.121758965798619</v>
      </c>
      <c r="AT13" s="17">
        <v>1.3523635550272301E-2</v>
      </c>
      <c r="AU13" s="17">
        <v>7.8626228682451005E-2</v>
      </c>
      <c r="AV13" s="17"/>
      <c r="AW13" s="17">
        <v>7.9960471441738401E-2</v>
      </c>
      <c r="AX13" s="17">
        <v>8.4693896419505393E-2</v>
      </c>
      <c r="AY13" s="17"/>
      <c r="AZ13" s="17">
        <v>8.2789585653676306E-2</v>
      </c>
      <c r="BA13" s="17">
        <v>8.2069250537436106E-2</v>
      </c>
      <c r="BB13" s="17"/>
      <c r="BC13" s="17">
        <v>8.7613614939434703E-2</v>
      </c>
      <c r="BD13" s="17">
        <v>7.9198962063553396E-2</v>
      </c>
      <c r="BE13" s="17"/>
      <c r="BF13" s="17">
        <v>6.0402294428510701E-2</v>
      </c>
      <c r="BG13" s="17">
        <v>8.3952111017960199E-2</v>
      </c>
      <c r="BH13" s="17"/>
      <c r="BI13" s="17">
        <v>4.1040805276645699E-2</v>
      </c>
      <c r="BJ13" s="17">
        <v>0.11370447595824799</v>
      </c>
      <c r="BK13" s="17">
        <v>0.105032977848975</v>
      </c>
      <c r="BL13" s="17">
        <v>4.8614115018998198E-2</v>
      </c>
      <c r="BM13" s="17">
        <v>8.5739599746060199E-2</v>
      </c>
      <c r="BN13" s="17"/>
      <c r="BO13" s="17">
        <v>0.116718365571645</v>
      </c>
      <c r="BP13" s="17">
        <v>4.03267279032287E-2</v>
      </c>
      <c r="BQ13" s="17">
        <v>0.11315757078852801</v>
      </c>
      <c r="BR13" s="17">
        <v>5.1549373028351803E-2</v>
      </c>
      <c r="BS13" s="17">
        <v>0.14504907621428401</v>
      </c>
      <c r="BT13" s="17">
        <v>4.8322261082703502E-2</v>
      </c>
      <c r="BU13" s="17"/>
      <c r="BV13" s="17">
        <v>0.115087924947161</v>
      </c>
      <c r="BW13" s="17">
        <v>0.111138552314686</v>
      </c>
      <c r="BX13" s="17"/>
      <c r="BY13" s="17">
        <v>6.5448460172452094E-2</v>
      </c>
      <c r="BZ13" s="17"/>
      <c r="CA13" s="17">
        <v>0.12871771311847499</v>
      </c>
      <c r="CB13" s="17"/>
      <c r="CC13" s="17">
        <v>0.104163630312332</v>
      </c>
    </row>
    <row r="14" spans="2:81" x14ac:dyDescent="0.3">
      <c r="B14" s="18" t="s">
        <v>92</v>
      </c>
      <c r="C14" s="17">
        <v>3.8255780113868501E-2</v>
      </c>
      <c r="D14" s="17">
        <v>1.94864360026024E-2</v>
      </c>
      <c r="E14" s="17">
        <v>5.6733338613323102E-2</v>
      </c>
      <c r="F14" s="17"/>
      <c r="G14" s="17">
        <v>4.2788885525776997E-2</v>
      </c>
      <c r="H14" s="17">
        <v>4.3618805462983197E-2</v>
      </c>
      <c r="I14" s="17">
        <v>3.4656673408488103E-2</v>
      </c>
      <c r="J14" s="17">
        <v>4.2891862783483399E-2</v>
      </c>
      <c r="K14" s="17">
        <v>3.1453653598856601E-2</v>
      </c>
      <c r="L14" s="17">
        <v>3.4588890449133498E-2</v>
      </c>
      <c r="M14" s="17"/>
      <c r="N14" s="17">
        <v>2.0808824009858701E-2</v>
      </c>
      <c r="O14" s="17">
        <v>3.0793391582979401E-2</v>
      </c>
      <c r="P14" s="17">
        <v>4.5826788885916098E-2</v>
      </c>
      <c r="Q14" s="17">
        <v>5.6136395013152998E-2</v>
      </c>
      <c r="R14" s="17"/>
      <c r="S14" s="17">
        <v>3.3073522845031497E-2</v>
      </c>
      <c r="T14" s="17">
        <v>2.71224451763084E-2</v>
      </c>
      <c r="U14" s="17">
        <v>3.7324936614069597E-2</v>
      </c>
      <c r="V14" s="17">
        <v>5.2317597709949301E-2</v>
      </c>
      <c r="W14" s="17">
        <v>3.4198551691921798E-2</v>
      </c>
      <c r="X14" s="17">
        <v>4.2418963103168797E-2</v>
      </c>
      <c r="Y14" s="17">
        <v>1.0842760855766201E-2</v>
      </c>
      <c r="Z14" s="17">
        <v>4.2384849775509902E-2</v>
      </c>
      <c r="AA14" s="17">
        <v>5.6184358371506801E-2</v>
      </c>
      <c r="AB14" s="17">
        <v>3.48074579860677E-2</v>
      </c>
      <c r="AC14" s="17">
        <v>3.8066979920619103E-2</v>
      </c>
      <c r="AD14" s="17">
        <v>8.0675260049372505E-2</v>
      </c>
      <c r="AE14" s="17"/>
      <c r="AF14" s="17">
        <v>0.39987595581101998</v>
      </c>
      <c r="AG14" s="17">
        <v>6.4970379501193207E-2</v>
      </c>
      <c r="AH14" s="17">
        <v>5.3737672336618802E-2</v>
      </c>
      <c r="AI14" s="17">
        <v>3.7850451121335602E-2</v>
      </c>
      <c r="AJ14" s="17">
        <v>2.8081402606961601E-2</v>
      </c>
      <c r="AK14" s="17">
        <v>2.7673783535078499E-2</v>
      </c>
      <c r="AL14" s="17">
        <v>4.2023253903202003E-2</v>
      </c>
      <c r="AM14" s="17">
        <v>3.2192145610537501E-2</v>
      </c>
      <c r="AN14" s="17">
        <v>3.0842421332696799E-2</v>
      </c>
      <c r="AO14" s="17">
        <v>2.96247864543739E-2</v>
      </c>
      <c r="AP14" s="17">
        <v>4.9983261548937001E-2</v>
      </c>
      <c r="AQ14" s="17">
        <v>0</v>
      </c>
      <c r="AR14" s="17">
        <v>1.7861004202292401E-2</v>
      </c>
      <c r="AS14" s="17">
        <v>1.9139626303193401E-2</v>
      </c>
      <c r="AT14" s="17">
        <v>0</v>
      </c>
      <c r="AU14" s="17">
        <v>2.2785311805294799E-2</v>
      </c>
      <c r="AV14" s="17"/>
      <c r="AW14" s="17">
        <v>3.5473692105313301E-2</v>
      </c>
      <c r="AX14" s="17">
        <v>4.2578145226647997E-2</v>
      </c>
      <c r="AY14" s="17"/>
      <c r="AZ14" s="17">
        <v>3.7556234517435803E-2</v>
      </c>
      <c r="BA14" s="17">
        <v>3.8411583378683799E-2</v>
      </c>
      <c r="BB14" s="17"/>
      <c r="BC14" s="17">
        <v>3.5698679035557401E-2</v>
      </c>
      <c r="BD14" s="17">
        <v>4.0742972354949697E-2</v>
      </c>
      <c r="BE14" s="17"/>
      <c r="BF14" s="17">
        <v>4.0687997851993701E-2</v>
      </c>
      <c r="BG14" s="17">
        <v>3.8060332725548103E-2</v>
      </c>
      <c r="BH14" s="17"/>
      <c r="BI14" s="17">
        <v>2.4995343090547999E-2</v>
      </c>
      <c r="BJ14" s="17">
        <v>2.7476274907835E-2</v>
      </c>
      <c r="BK14" s="17">
        <v>3.5755265466257298E-2</v>
      </c>
      <c r="BL14" s="17">
        <v>3.3150339712251203E-2</v>
      </c>
      <c r="BM14" s="17">
        <v>5.7896400702573202E-2</v>
      </c>
      <c r="BN14" s="17"/>
      <c r="BO14" s="17">
        <v>2.8944241633996001E-2</v>
      </c>
      <c r="BP14" s="17">
        <v>2.0209635612272799E-2</v>
      </c>
      <c r="BQ14" s="17">
        <v>4.0963004525678297E-2</v>
      </c>
      <c r="BR14" s="17">
        <v>1.7127392904009199E-2</v>
      </c>
      <c r="BS14" s="17">
        <v>5.3739288660633898E-2</v>
      </c>
      <c r="BT14" s="17">
        <v>8.2792210781207298E-2</v>
      </c>
      <c r="BU14" s="17"/>
      <c r="BV14" s="17">
        <v>2.62691470886624E-2</v>
      </c>
      <c r="BW14" s="17">
        <v>2.9715170477415301E-2</v>
      </c>
      <c r="BX14" s="17"/>
      <c r="BY14" s="17">
        <v>9.2079481077784395E-3</v>
      </c>
      <c r="BZ14" s="17"/>
      <c r="CA14" s="17">
        <v>2.72939716898403E-2</v>
      </c>
      <c r="CB14" s="17"/>
      <c r="CC14" s="17">
        <v>2.3490836298769701E-2</v>
      </c>
    </row>
    <row r="15" spans="2:81" x14ac:dyDescent="0.3">
      <c r="B15" s="18" t="s">
        <v>192</v>
      </c>
      <c r="C15" s="21">
        <v>0.44175833781940499</v>
      </c>
      <c r="D15" s="21">
        <v>0.46671204616057899</v>
      </c>
      <c r="E15" s="21">
        <v>0.41913554866432801</v>
      </c>
      <c r="F15" s="21"/>
      <c r="G15" s="21">
        <v>0.367443162639152</v>
      </c>
      <c r="H15" s="21">
        <v>0.452589641150763</v>
      </c>
      <c r="I15" s="21">
        <v>0.470619284055252</v>
      </c>
      <c r="J15" s="21">
        <v>0.409314293094521</v>
      </c>
      <c r="K15" s="21">
        <v>0.46740781686703298</v>
      </c>
      <c r="L15" s="21">
        <v>0.46828415618637798</v>
      </c>
      <c r="M15" s="21"/>
      <c r="N15" s="21">
        <v>0.467271028774632</v>
      </c>
      <c r="O15" s="21">
        <v>0.435443085056399</v>
      </c>
      <c r="P15" s="21">
        <v>0.44764419912771097</v>
      </c>
      <c r="Q15" s="21">
        <v>0.41526668176834503</v>
      </c>
      <c r="R15" s="21"/>
      <c r="S15" s="21">
        <v>0.45710101219968102</v>
      </c>
      <c r="T15" s="21">
        <v>0.41901584986972301</v>
      </c>
      <c r="U15" s="21">
        <v>0.42505756929695898</v>
      </c>
      <c r="V15" s="21">
        <v>0.53359396177955898</v>
      </c>
      <c r="W15" s="21">
        <v>0.36785055308039699</v>
      </c>
      <c r="X15" s="21">
        <v>0.44062722305128299</v>
      </c>
      <c r="Y15" s="21">
        <v>0.49398478604828999</v>
      </c>
      <c r="Z15" s="21">
        <v>0.37008956200200899</v>
      </c>
      <c r="AA15" s="21">
        <v>0.46622590333758701</v>
      </c>
      <c r="AB15" s="21">
        <v>0.40584315364151602</v>
      </c>
      <c r="AC15" s="21">
        <v>0.43264956606343902</v>
      </c>
      <c r="AD15" s="21">
        <v>0.40130029885471502</v>
      </c>
      <c r="AE15" s="21"/>
      <c r="AF15" s="21">
        <v>0.42240549875479599</v>
      </c>
      <c r="AG15" s="21">
        <v>0.46351585866457501</v>
      </c>
      <c r="AH15" s="21">
        <v>0.27336036967240201</v>
      </c>
      <c r="AI15" s="21">
        <v>0.38919103080456702</v>
      </c>
      <c r="AJ15" s="21">
        <v>0.49036492488225902</v>
      </c>
      <c r="AK15" s="21">
        <v>0.47295051938217902</v>
      </c>
      <c r="AL15" s="21">
        <v>0.49453622141151898</v>
      </c>
      <c r="AM15" s="21">
        <v>0.39054505141078699</v>
      </c>
      <c r="AN15" s="21">
        <v>0.43600501328094998</v>
      </c>
      <c r="AO15" s="21">
        <v>0.49190103782099998</v>
      </c>
      <c r="AP15" s="21">
        <v>0.42870719769990601</v>
      </c>
      <c r="AQ15" s="21">
        <v>0.38893309275517302</v>
      </c>
      <c r="AR15" s="21">
        <v>0.37870572951845</v>
      </c>
      <c r="AS15" s="21">
        <v>0.45780552863622898</v>
      </c>
      <c r="AT15" s="21">
        <v>0.61361608636480303</v>
      </c>
      <c r="AU15" s="21">
        <v>0.59095281108499798</v>
      </c>
      <c r="AV15" s="21"/>
      <c r="AW15" s="21">
        <v>0.437532202604627</v>
      </c>
      <c r="AX15" s="21">
        <v>0.447497290851888</v>
      </c>
      <c r="AY15" s="21"/>
      <c r="AZ15" s="21">
        <v>0.39002065209596198</v>
      </c>
      <c r="BA15" s="21">
        <v>0.45328138991323502</v>
      </c>
      <c r="BB15" s="21"/>
      <c r="BC15" s="21">
        <v>0.42135743986861601</v>
      </c>
      <c r="BD15" s="21">
        <v>0.45348224098940798</v>
      </c>
      <c r="BE15" s="21"/>
      <c r="BF15" s="21">
        <v>0.42757558888760799</v>
      </c>
      <c r="BG15" s="21">
        <v>0.44289803069906403</v>
      </c>
      <c r="BH15" s="21"/>
      <c r="BI15" s="21">
        <v>0.54011041224173295</v>
      </c>
      <c r="BJ15" s="21">
        <v>0.358278006279109</v>
      </c>
      <c r="BK15" s="21">
        <v>0.39422081430496902</v>
      </c>
      <c r="BL15" s="21">
        <v>0.56049009533875205</v>
      </c>
      <c r="BM15" s="21">
        <v>0.48017501210865299</v>
      </c>
      <c r="BN15" s="21"/>
      <c r="BO15" s="21">
        <v>0.38303330765072302</v>
      </c>
      <c r="BP15" s="21">
        <v>0.548287246850514</v>
      </c>
      <c r="BQ15" s="21">
        <v>0.36911920680777699</v>
      </c>
      <c r="BR15" s="21">
        <v>0.55579844842799797</v>
      </c>
      <c r="BS15" s="21">
        <v>0.38537247778133998</v>
      </c>
      <c r="BT15" s="21">
        <v>0.35218724520274097</v>
      </c>
      <c r="BU15" s="21"/>
      <c r="BV15" s="21">
        <v>0.370980672605284</v>
      </c>
      <c r="BW15" s="21">
        <v>0.33471799638800698</v>
      </c>
      <c r="BX15" s="21"/>
      <c r="BY15" s="21">
        <v>0.45369820031924502</v>
      </c>
      <c r="BZ15" s="21"/>
      <c r="CA15" s="21">
        <v>0.36313081478506398</v>
      </c>
      <c r="CB15" s="21"/>
      <c r="CC15" s="21">
        <v>0.36929893500116501</v>
      </c>
    </row>
    <row r="16" spans="2:81" x14ac:dyDescent="0.3">
      <c r="B16" s="18" t="s">
        <v>193</v>
      </c>
      <c r="C16" s="21">
        <v>0.25711081570014999</v>
      </c>
      <c r="D16" s="21">
        <v>0.282099317387077</v>
      </c>
      <c r="E16" s="21">
        <v>0.23066487210087699</v>
      </c>
      <c r="F16" s="21"/>
      <c r="G16" s="21">
        <v>0.28652875200740302</v>
      </c>
      <c r="H16" s="21">
        <v>0.21557070441863199</v>
      </c>
      <c r="I16" s="21">
        <v>0.27842579723254401</v>
      </c>
      <c r="J16" s="21">
        <v>0.28955536123491099</v>
      </c>
      <c r="K16" s="21">
        <v>0.23814784683866</v>
      </c>
      <c r="L16" s="21">
        <v>0.24037656685181499</v>
      </c>
      <c r="M16" s="21"/>
      <c r="N16" s="21">
        <v>0.29697195826026601</v>
      </c>
      <c r="O16" s="21">
        <v>0.25325249350194901</v>
      </c>
      <c r="P16" s="21">
        <v>0.23201973792762001</v>
      </c>
      <c r="Q16" s="21">
        <v>0.240450561789704</v>
      </c>
      <c r="R16" s="21"/>
      <c r="S16" s="21">
        <v>0.263330946811489</v>
      </c>
      <c r="T16" s="21">
        <v>0.29223115125153198</v>
      </c>
      <c r="U16" s="21">
        <v>0.26568200963820598</v>
      </c>
      <c r="V16" s="21">
        <v>0.204024362960573</v>
      </c>
      <c r="W16" s="21">
        <v>0.27517481066070398</v>
      </c>
      <c r="X16" s="21">
        <v>0.25737267850864998</v>
      </c>
      <c r="Y16" s="21">
        <v>0.235447949128474</v>
      </c>
      <c r="Z16" s="21">
        <v>0.31015414976461603</v>
      </c>
      <c r="AA16" s="21">
        <v>0.20516447426034501</v>
      </c>
      <c r="AB16" s="21">
        <v>0.28883099316496202</v>
      </c>
      <c r="AC16" s="21">
        <v>0.21953678821273501</v>
      </c>
      <c r="AD16" s="21">
        <v>0.31508750190423701</v>
      </c>
      <c r="AE16" s="21"/>
      <c r="AF16" s="21">
        <v>0.177718545434184</v>
      </c>
      <c r="AG16" s="21">
        <v>0.26207652390466701</v>
      </c>
      <c r="AH16" s="21">
        <v>0.28035707294238599</v>
      </c>
      <c r="AI16" s="21">
        <v>0.26754179585134003</v>
      </c>
      <c r="AJ16" s="21">
        <v>0.235331925446785</v>
      </c>
      <c r="AK16" s="21">
        <v>0.24487363409485899</v>
      </c>
      <c r="AL16" s="21">
        <v>0.222789977202243</v>
      </c>
      <c r="AM16" s="21">
        <v>0.27276423286207302</v>
      </c>
      <c r="AN16" s="21">
        <v>0.28711385301689102</v>
      </c>
      <c r="AO16" s="21">
        <v>0.23089373246626099</v>
      </c>
      <c r="AP16" s="21">
        <v>0.25934855457167699</v>
      </c>
      <c r="AQ16" s="21">
        <v>0.32521007158736498</v>
      </c>
      <c r="AR16" s="21">
        <v>0.31144413831415602</v>
      </c>
      <c r="AS16" s="21">
        <v>0.301027202241757</v>
      </c>
      <c r="AT16" s="21">
        <v>0.192516063853229</v>
      </c>
      <c r="AU16" s="21">
        <v>0.23283587786087001</v>
      </c>
      <c r="AV16" s="21"/>
      <c r="AW16" s="21">
        <v>0.25721728787625397</v>
      </c>
      <c r="AX16" s="21">
        <v>0.25623185538674198</v>
      </c>
      <c r="AY16" s="21"/>
      <c r="AZ16" s="21">
        <v>0.24218965660849101</v>
      </c>
      <c r="BA16" s="21">
        <v>0.26043406626903998</v>
      </c>
      <c r="BB16" s="21"/>
      <c r="BC16" s="21">
        <v>0.25243320967569199</v>
      </c>
      <c r="BD16" s="21">
        <v>0.25852271986203701</v>
      </c>
      <c r="BE16" s="21"/>
      <c r="BF16" s="21">
        <v>0.20519581937543399</v>
      </c>
      <c r="BG16" s="21">
        <v>0.26128258465293602</v>
      </c>
      <c r="BH16" s="21"/>
      <c r="BI16" s="21">
        <v>0.172779144257384</v>
      </c>
      <c r="BJ16" s="21">
        <v>0.34305711388979399</v>
      </c>
      <c r="BK16" s="21">
        <v>0.342339076288175</v>
      </c>
      <c r="BL16" s="21">
        <v>0.144075153356654</v>
      </c>
      <c r="BM16" s="21">
        <v>0.220274667896068</v>
      </c>
      <c r="BN16" s="21"/>
      <c r="BO16" s="21">
        <v>0.33483394734458599</v>
      </c>
      <c r="BP16" s="21">
        <v>0.18777893136401799</v>
      </c>
      <c r="BQ16" s="21">
        <v>0.32923590847402501</v>
      </c>
      <c r="BR16" s="21">
        <v>0.17830904096990199</v>
      </c>
      <c r="BS16" s="21">
        <v>0.30097681219100297</v>
      </c>
      <c r="BT16" s="21">
        <v>0.25475555530597899</v>
      </c>
      <c r="BU16" s="21"/>
      <c r="BV16" s="21">
        <v>0.33879228782698401</v>
      </c>
      <c r="BW16" s="21">
        <v>0.35096721257644298</v>
      </c>
      <c r="BX16" s="21"/>
      <c r="BY16" s="21">
        <v>0.26484364366128199</v>
      </c>
      <c r="BZ16" s="21"/>
      <c r="CA16" s="21">
        <v>0.36294070992113903</v>
      </c>
      <c r="CB16" s="21"/>
      <c r="CC16" s="21">
        <v>0.32871298577212998</v>
      </c>
    </row>
    <row r="17" spans="2:81" x14ac:dyDescent="0.3">
      <c r="B17" s="18" t="s">
        <v>194</v>
      </c>
      <c r="C17" s="22">
        <v>0.184647522119255</v>
      </c>
      <c r="D17" s="22">
        <v>0.18461272877350199</v>
      </c>
      <c r="E17" s="22">
        <v>0.18847067656345101</v>
      </c>
      <c r="F17" s="22"/>
      <c r="G17" s="22">
        <v>8.0914410631748895E-2</v>
      </c>
      <c r="H17" s="22">
        <v>0.23701893673213101</v>
      </c>
      <c r="I17" s="22">
        <v>0.19219348682270801</v>
      </c>
      <c r="J17" s="22">
        <v>0.11975893185960999</v>
      </c>
      <c r="K17" s="22">
        <v>0.22925997002837301</v>
      </c>
      <c r="L17" s="22">
        <v>0.22790758933456401</v>
      </c>
      <c r="M17" s="22"/>
      <c r="N17" s="22">
        <v>0.17029907051436599</v>
      </c>
      <c r="O17" s="22">
        <v>0.18219059155445</v>
      </c>
      <c r="P17" s="22">
        <v>0.21562446120008999</v>
      </c>
      <c r="Q17" s="22">
        <v>0.17481611997864099</v>
      </c>
      <c r="R17" s="22"/>
      <c r="S17" s="22">
        <v>0.193770065388191</v>
      </c>
      <c r="T17" s="22">
        <v>0.126784698618191</v>
      </c>
      <c r="U17" s="22">
        <v>0.159375559658753</v>
      </c>
      <c r="V17" s="22">
        <v>0.32956959881898601</v>
      </c>
      <c r="W17" s="22">
        <v>9.2675742419693605E-2</v>
      </c>
      <c r="X17" s="22">
        <v>0.18325454454263301</v>
      </c>
      <c r="Y17" s="22">
        <v>0.25853683691981499</v>
      </c>
      <c r="Z17" s="22">
        <v>5.9935412237393799E-2</v>
      </c>
      <c r="AA17" s="22">
        <v>0.261061429077242</v>
      </c>
      <c r="AB17" s="22">
        <v>0.11701216047655399</v>
      </c>
      <c r="AC17" s="22">
        <v>0.21311277785070301</v>
      </c>
      <c r="AD17" s="22">
        <v>8.6212796950478301E-2</v>
      </c>
      <c r="AE17" s="22"/>
      <c r="AF17" s="22">
        <v>0.24468695332061199</v>
      </c>
      <c r="AG17" s="22">
        <v>0.201439334759908</v>
      </c>
      <c r="AH17" s="22">
        <v>-6.9967032699842502E-3</v>
      </c>
      <c r="AI17" s="22">
        <v>0.12164923495322599</v>
      </c>
      <c r="AJ17" s="22">
        <v>0.25503299943547397</v>
      </c>
      <c r="AK17" s="22">
        <v>0.22807688528732001</v>
      </c>
      <c r="AL17" s="22">
        <v>0.27174624420927601</v>
      </c>
      <c r="AM17" s="22">
        <v>0.117780818548713</v>
      </c>
      <c r="AN17" s="22">
        <v>0.14889116026405899</v>
      </c>
      <c r="AO17" s="22">
        <v>0.26100730535473898</v>
      </c>
      <c r="AP17" s="22">
        <v>0.16935864312822899</v>
      </c>
      <c r="AQ17" s="22">
        <v>6.3723021167807606E-2</v>
      </c>
      <c r="AR17" s="22">
        <v>6.72615912042933E-2</v>
      </c>
      <c r="AS17" s="22">
        <v>0.15677832639447301</v>
      </c>
      <c r="AT17" s="22">
        <v>0.42110002251157502</v>
      </c>
      <c r="AU17" s="22">
        <v>0.35811693322412902</v>
      </c>
      <c r="AV17" s="22"/>
      <c r="AW17" s="22">
        <v>0.18031491472837299</v>
      </c>
      <c r="AX17" s="22">
        <v>0.19126543546514499</v>
      </c>
      <c r="AY17" s="22"/>
      <c r="AZ17" s="22">
        <v>0.147830995487471</v>
      </c>
      <c r="BA17" s="22">
        <v>0.19284732364419499</v>
      </c>
      <c r="BB17" s="22"/>
      <c r="BC17" s="22">
        <v>0.16892423019292299</v>
      </c>
      <c r="BD17" s="22">
        <v>0.194959521127371</v>
      </c>
      <c r="BE17" s="22"/>
      <c r="BF17" s="22">
        <v>0.222379769512174</v>
      </c>
      <c r="BG17" s="22">
        <v>0.181615446046128</v>
      </c>
      <c r="BH17" s="22"/>
      <c r="BI17" s="22">
        <v>0.36733126798434901</v>
      </c>
      <c r="BJ17" s="22">
        <v>1.5220892389315E-2</v>
      </c>
      <c r="BK17" s="22">
        <v>5.1881738016793501E-2</v>
      </c>
      <c r="BL17" s="22">
        <v>0.416414941982098</v>
      </c>
      <c r="BM17" s="22">
        <v>0.25990034421258501</v>
      </c>
      <c r="BN17" s="22"/>
      <c r="BO17" s="22">
        <v>4.8199360306136897E-2</v>
      </c>
      <c r="BP17" s="22">
        <v>0.36050831548649598</v>
      </c>
      <c r="BQ17" s="22">
        <v>3.98832983337516E-2</v>
      </c>
      <c r="BR17" s="22">
        <v>0.377489407458096</v>
      </c>
      <c r="BS17" s="22">
        <v>8.4395665590336899E-2</v>
      </c>
      <c r="BT17" s="22">
        <v>9.7431689896761597E-2</v>
      </c>
      <c r="BU17" s="22"/>
      <c r="BV17" s="22">
        <v>3.2188384778299897E-2</v>
      </c>
      <c r="BW17" s="22">
        <v>-1.6249216188435601E-2</v>
      </c>
      <c r="BX17" s="22"/>
      <c r="BY17" s="22">
        <v>0.188854556657963</v>
      </c>
      <c r="BZ17" s="22"/>
      <c r="CA17" s="22">
        <v>1.9010486392495601E-4</v>
      </c>
      <c r="CB17" s="22"/>
      <c r="CC17" s="22">
        <v>4.05859492290351E-2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235</v>
      </c>
      <c r="E2" s="26"/>
      <c r="F2" s="26"/>
      <c r="G2" s="26"/>
      <c r="H2" s="26"/>
      <c r="I2" s="26"/>
      <c r="J2" s="26"/>
    </row>
    <row r="6" spans="2:10" ht="49.95" customHeight="1" x14ac:dyDescent="0.3">
      <c r="B6" s="20" t="s">
        <v>15</v>
      </c>
      <c r="C6" s="20" t="s">
        <v>240</v>
      </c>
      <c r="D6" s="20" t="s">
        <v>241</v>
      </c>
      <c r="E6" s="20" t="s">
        <v>242</v>
      </c>
      <c r="F6" s="20" t="s">
        <v>243</v>
      </c>
      <c r="G6" s="20" t="s">
        <v>244</v>
      </c>
      <c r="H6" s="20" t="s">
        <v>245</v>
      </c>
      <c r="I6" s="20" t="s">
        <v>246</v>
      </c>
    </row>
    <row r="7" spans="2:10" x14ac:dyDescent="0.3">
      <c r="B7" s="18" t="s">
        <v>230</v>
      </c>
      <c r="C7" s="17">
        <v>0.29758581690969099</v>
      </c>
      <c r="D7" s="17">
        <v>0.27902181034104601</v>
      </c>
      <c r="E7" s="17">
        <v>0.221097972254444</v>
      </c>
      <c r="F7" s="17">
        <v>0.21604760187727701</v>
      </c>
      <c r="G7" s="17">
        <v>0.19633591298820099</v>
      </c>
      <c r="H7" s="17">
        <v>0.146747444754419</v>
      </c>
      <c r="I7" s="17">
        <v>0.16058089485878199</v>
      </c>
    </row>
    <row r="8" spans="2:10" x14ac:dyDescent="0.3">
      <c r="B8" s="18" t="s">
        <v>231</v>
      </c>
      <c r="C8" s="17">
        <v>0.44961186292288502</v>
      </c>
      <c r="D8" s="17">
        <v>0.41478137574810198</v>
      </c>
      <c r="E8" s="17">
        <v>0.39852974794232798</v>
      </c>
      <c r="F8" s="17">
        <v>0.379610407847149</v>
      </c>
      <c r="G8" s="17">
        <v>0.36138373173847599</v>
      </c>
      <c r="H8" s="17">
        <v>0.275887814811479</v>
      </c>
      <c r="I8" s="17">
        <v>0.24010182226999499</v>
      </c>
    </row>
    <row r="9" spans="2:10" x14ac:dyDescent="0.3">
      <c r="B9" s="18" t="s">
        <v>232</v>
      </c>
      <c r="C9" s="17">
        <v>0.15409389715011601</v>
      </c>
      <c r="D9" s="17">
        <v>0.159524426957908</v>
      </c>
      <c r="E9" s="17">
        <v>0.20817591102521801</v>
      </c>
      <c r="F9" s="17">
        <v>0.23026609593577099</v>
      </c>
      <c r="G9" s="17">
        <v>0.232316810357444</v>
      </c>
      <c r="H9" s="17">
        <v>0.32574854172209899</v>
      </c>
      <c r="I9" s="17">
        <v>0.30069603554082902</v>
      </c>
    </row>
    <row r="10" spans="2:10" x14ac:dyDescent="0.3">
      <c r="B10" s="18" t="s">
        <v>233</v>
      </c>
      <c r="C10" s="17">
        <v>4.8744882703133402E-2</v>
      </c>
      <c r="D10" s="17">
        <v>7.15127946166947E-2</v>
      </c>
      <c r="E10" s="17">
        <v>8.8246695426348803E-2</v>
      </c>
      <c r="F10" s="17">
        <v>9.7048501139809507E-2</v>
      </c>
      <c r="G10" s="17">
        <v>0.11254331312028901</v>
      </c>
      <c r="H10" s="17">
        <v>0.163280568877678</v>
      </c>
      <c r="I10" s="17">
        <v>0.15050188112884899</v>
      </c>
    </row>
    <row r="11" spans="2:10" x14ac:dyDescent="0.3">
      <c r="B11" s="18" t="s">
        <v>234</v>
      </c>
      <c r="C11" s="17">
        <v>1.4678957191769801E-2</v>
      </c>
      <c r="D11" s="17">
        <v>3.4309587112180497E-2</v>
      </c>
      <c r="E11" s="17">
        <v>2.5848578395752501E-2</v>
      </c>
      <c r="F11" s="17">
        <v>2.9397583757865001E-2</v>
      </c>
      <c r="G11" s="17">
        <v>3.4860162035357398E-2</v>
      </c>
      <c r="H11" s="17">
        <v>3.6863711927366302E-2</v>
      </c>
      <c r="I11" s="17">
        <v>7.0240280176874295E-2</v>
      </c>
    </row>
    <row r="12" spans="2:10" x14ac:dyDescent="0.3">
      <c r="B12" s="18" t="s">
        <v>92</v>
      </c>
      <c r="C12" s="17">
        <v>3.5284583122404997E-2</v>
      </c>
      <c r="D12" s="17">
        <v>4.0850005224069598E-2</v>
      </c>
      <c r="E12" s="17">
        <v>5.8101094955908601E-2</v>
      </c>
      <c r="F12" s="17">
        <v>4.76298094421281E-2</v>
      </c>
      <c r="G12" s="17">
        <v>6.2560069760232304E-2</v>
      </c>
      <c r="H12" s="17">
        <v>5.14719179069585E-2</v>
      </c>
      <c r="I12" s="17">
        <v>7.7879086024671904E-2</v>
      </c>
    </row>
    <row r="13" spans="2:10" x14ac:dyDescent="0.3">
      <c r="B13" s="23" t="s">
        <v>192</v>
      </c>
      <c r="C13" s="21">
        <v>0.74719767983257601</v>
      </c>
      <c r="D13" s="21">
        <v>0.69380318608914804</v>
      </c>
      <c r="E13" s="21">
        <v>0.61962772019677304</v>
      </c>
      <c r="F13" s="21">
        <v>0.59565800972442595</v>
      </c>
      <c r="G13" s="21">
        <v>0.55771964472667801</v>
      </c>
      <c r="H13" s="21">
        <v>0.42263525956589798</v>
      </c>
      <c r="I13" s="21">
        <v>0.40068271712877701</v>
      </c>
    </row>
    <row r="14" spans="2:10" x14ac:dyDescent="0.3">
      <c r="B14" s="23" t="s">
        <v>193</v>
      </c>
      <c r="C14" s="21">
        <v>6.3423839894903203E-2</v>
      </c>
      <c r="D14" s="21">
        <v>0.105822381728875</v>
      </c>
      <c r="E14" s="21">
        <v>0.114095273822101</v>
      </c>
      <c r="F14" s="21">
        <v>0.126446084897675</v>
      </c>
      <c r="G14" s="21">
        <v>0.147403475155646</v>
      </c>
      <c r="H14" s="21">
        <v>0.20014428080504401</v>
      </c>
      <c r="I14" s="21">
        <v>0.22074216130572299</v>
      </c>
    </row>
    <row r="15" spans="2:10" x14ac:dyDescent="0.3">
      <c r="B15" s="23" t="s">
        <v>194</v>
      </c>
      <c r="C15" s="22">
        <v>0.68377383993767304</v>
      </c>
      <c r="D15" s="22">
        <v>0.587980804360272</v>
      </c>
      <c r="E15" s="22">
        <v>0.50553244637467099</v>
      </c>
      <c r="F15" s="22">
        <v>0.469211924826752</v>
      </c>
      <c r="G15" s="22">
        <v>0.41031616957103101</v>
      </c>
      <c r="H15" s="22">
        <v>0.222490978760854</v>
      </c>
      <c r="I15" s="22">
        <v>0.17994055582305399</v>
      </c>
    </row>
    <row r="16" spans="2:10" x14ac:dyDescent="0.3">
      <c r="B16" s="16"/>
      <c r="C16" s="16"/>
      <c r="D16" s="16"/>
      <c r="E16" s="16"/>
      <c r="F16" s="16"/>
      <c r="G16" s="16"/>
      <c r="H16" s="16"/>
      <c r="I16" s="16"/>
    </row>
    <row r="17" spans="2:2" x14ac:dyDescent="0.3">
      <c r="B17" t="s">
        <v>95</v>
      </c>
    </row>
    <row r="18" spans="2:2" x14ac:dyDescent="0.3">
      <c r="B18" t="s">
        <v>96</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0.19633591298820099</v>
      </c>
      <c r="D9" s="17">
        <v>0.20848528260385299</v>
      </c>
      <c r="E9" s="17">
        <v>0.18320562486137901</v>
      </c>
      <c r="F9" s="17"/>
      <c r="G9" s="17">
        <v>0.260275778156212</v>
      </c>
      <c r="H9" s="17">
        <v>0.25220305776558199</v>
      </c>
      <c r="I9" s="17">
        <v>0.224600845788091</v>
      </c>
      <c r="J9" s="17">
        <v>0.19121378221754401</v>
      </c>
      <c r="K9" s="17">
        <v>0.130338830124059</v>
      </c>
      <c r="L9" s="17">
        <v>0.13371958338770701</v>
      </c>
      <c r="M9" s="17"/>
      <c r="N9" s="17">
        <v>0.21640151775956101</v>
      </c>
      <c r="O9" s="17">
        <v>0.183764091138091</v>
      </c>
      <c r="P9" s="17">
        <v>0.19256651351175799</v>
      </c>
      <c r="Q9" s="17">
        <v>0.190266746521777</v>
      </c>
      <c r="R9" s="17"/>
      <c r="S9" s="17">
        <v>0.248268900558299</v>
      </c>
      <c r="T9" s="17">
        <v>0.188605922903403</v>
      </c>
      <c r="U9" s="17">
        <v>0.165884385035826</v>
      </c>
      <c r="V9" s="17">
        <v>0.15208652430724701</v>
      </c>
      <c r="W9" s="17">
        <v>0.201808923122725</v>
      </c>
      <c r="X9" s="17">
        <v>0.219242812308961</v>
      </c>
      <c r="Y9" s="17">
        <v>0.117237509322578</v>
      </c>
      <c r="Z9" s="17">
        <v>0.184867686876035</v>
      </c>
      <c r="AA9" s="17">
        <v>0.19854321051636101</v>
      </c>
      <c r="AB9" s="17">
        <v>0.28196522280964298</v>
      </c>
      <c r="AC9" s="17">
        <v>0.134286734921996</v>
      </c>
      <c r="AD9" s="17">
        <v>0.18459433128914199</v>
      </c>
      <c r="AE9" s="17"/>
      <c r="AF9" s="17">
        <v>0.42136351938077099</v>
      </c>
      <c r="AG9" s="17">
        <v>0.26148815288975003</v>
      </c>
      <c r="AH9" s="17">
        <v>0.25439762026757501</v>
      </c>
      <c r="AI9" s="17">
        <v>0.18992814671827399</v>
      </c>
      <c r="AJ9" s="17">
        <v>0.223971287939951</v>
      </c>
      <c r="AK9" s="17">
        <v>0.15045400228592001</v>
      </c>
      <c r="AL9" s="17">
        <v>0.220016776615342</v>
      </c>
      <c r="AM9" s="17">
        <v>0.1067140674134</v>
      </c>
      <c r="AN9" s="17">
        <v>0.16407903467056301</v>
      </c>
      <c r="AO9" s="17">
        <v>0.195097931956041</v>
      </c>
      <c r="AP9" s="17">
        <v>0.199340382864444</v>
      </c>
      <c r="AQ9" s="17">
        <v>0.16697900228904</v>
      </c>
      <c r="AR9" s="17">
        <v>0.246839408400924</v>
      </c>
      <c r="AS9" s="17">
        <v>0.116405371810063</v>
      </c>
      <c r="AT9" s="17">
        <v>0.21015217283204099</v>
      </c>
      <c r="AU9" s="17">
        <v>0.31618672056285402</v>
      </c>
      <c r="AV9" s="17"/>
      <c r="AW9" s="17">
        <v>0.19695445419371199</v>
      </c>
      <c r="AX9" s="17">
        <v>0.19550366436453701</v>
      </c>
      <c r="AY9" s="17"/>
      <c r="AZ9" s="17">
        <v>0.21942623935873101</v>
      </c>
      <c r="BA9" s="17">
        <v>0.19119321999931499</v>
      </c>
      <c r="BB9" s="17"/>
      <c r="BC9" s="17">
        <v>0.243626393533421</v>
      </c>
      <c r="BD9" s="17">
        <v>0.161355408416299</v>
      </c>
      <c r="BE9" s="17"/>
      <c r="BF9" s="17">
        <v>0.18693000164187201</v>
      </c>
      <c r="BG9" s="17">
        <v>0.19709175025498701</v>
      </c>
      <c r="BH9" s="17"/>
      <c r="BI9" s="17">
        <v>0.13280368743756199</v>
      </c>
      <c r="BJ9" s="17">
        <v>0.242845974748509</v>
      </c>
      <c r="BK9" s="17">
        <v>0.20890551491876699</v>
      </c>
      <c r="BL9" s="17">
        <v>0.14264326704133201</v>
      </c>
      <c r="BM9" s="17">
        <v>0.21275739449754799</v>
      </c>
      <c r="BN9" s="17"/>
      <c r="BO9" s="17">
        <v>0.23927446374318401</v>
      </c>
      <c r="BP9" s="17">
        <v>0.14969014157871</v>
      </c>
      <c r="BQ9" s="17">
        <v>0.234838436247189</v>
      </c>
      <c r="BR9" s="17">
        <v>0.15785598894942801</v>
      </c>
      <c r="BS9" s="17">
        <v>0.28391999567245302</v>
      </c>
      <c r="BT9" s="17">
        <v>0.14977311079435199</v>
      </c>
      <c r="BU9" s="17"/>
      <c r="BV9" s="17">
        <v>0.23501552469732701</v>
      </c>
      <c r="BW9" s="17">
        <v>0.257369341411889</v>
      </c>
      <c r="BX9" s="17"/>
      <c r="BY9" s="17">
        <v>0.25796407433312402</v>
      </c>
      <c r="BZ9" s="17"/>
      <c r="CA9" s="17">
        <v>0.28327074390036799</v>
      </c>
      <c r="CB9" s="17"/>
      <c r="CC9" s="17">
        <v>0.24590221496694101</v>
      </c>
    </row>
    <row r="10" spans="2:81" x14ac:dyDescent="0.3">
      <c r="B10" s="18" t="s">
        <v>231</v>
      </c>
      <c r="C10" s="17">
        <v>0.36138373173847599</v>
      </c>
      <c r="D10" s="17">
        <v>0.36832693887254297</v>
      </c>
      <c r="E10" s="17">
        <v>0.35412729517859398</v>
      </c>
      <c r="F10" s="17"/>
      <c r="G10" s="17">
        <v>0.37147887873123098</v>
      </c>
      <c r="H10" s="17">
        <v>0.36954617333420903</v>
      </c>
      <c r="I10" s="17">
        <v>0.36618517860120198</v>
      </c>
      <c r="J10" s="17">
        <v>0.36456314309944898</v>
      </c>
      <c r="K10" s="17">
        <v>0.35118275000090698</v>
      </c>
      <c r="L10" s="17">
        <v>0.34838042570524103</v>
      </c>
      <c r="M10" s="17"/>
      <c r="N10" s="17">
        <v>0.346008089003563</v>
      </c>
      <c r="O10" s="17">
        <v>0.36318629031248501</v>
      </c>
      <c r="P10" s="17">
        <v>0.34675503074259401</v>
      </c>
      <c r="Q10" s="17">
        <v>0.38981436355015298</v>
      </c>
      <c r="R10" s="17"/>
      <c r="S10" s="17">
        <v>0.38270364891282699</v>
      </c>
      <c r="T10" s="17">
        <v>0.35812495954916002</v>
      </c>
      <c r="U10" s="17">
        <v>0.33850242450176499</v>
      </c>
      <c r="V10" s="17">
        <v>0.388524588442899</v>
      </c>
      <c r="W10" s="17">
        <v>0.39284766699541701</v>
      </c>
      <c r="X10" s="17">
        <v>0.32434710820340401</v>
      </c>
      <c r="Y10" s="17">
        <v>0.35442821601386998</v>
      </c>
      <c r="Z10" s="17">
        <v>0.346717230573442</v>
      </c>
      <c r="AA10" s="17">
        <v>0.373339705912419</v>
      </c>
      <c r="AB10" s="17">
        <v>0.31381173838808302</v>
      </c>
      <c r="AC10" s="17">
        <v>0.46513678454669399</v>
      </c>
      <c r="AD10" s="17">
        <v>0.258325702148331</v>
      </c>
      <c r="AE10" s="17"/>
      <c r="AF10" s="17">
        <v>0.29493846240232102</v>
      </c>
      <c r="AG10" s="17">
        <v>0.30203384725885202</v>
      </c>
      <c r="AH10" s="17">
        <v>0.27405767694760402</v>
      </c>
      <c r="AI10" s="17">
        <v>0.34632770162409598</v>
      </c>
      <c r="AJ10" s="17">
        <v>0.374635070501804</v>
      </c>
      <c r="AK10" s="17">
        <v>0.45364408166470599</v>
      </c>
      <c r="AL10" s="17">
        <v>0.344849838430698</v>
      </c>
      <c r="AM10" s="17">
        <v>0.38333167605076701</v>
      </c>
      <c r="AN10" s="17">
        <v>0.37059430750667299</v>
      </c>
      <c r="AO10" s="17">
        <v>0.314156632641235</v>
      </c>
      <c r="AP10" s="17">
        <v>0.31495932520453601</v>
      </c>
      <c r="AQ10" s="17">
        <v>0.38399272449320798</v>
      </c>
      <c r="AR10" s="17">
        <v>0.41194986228550001</v>
      </c>
      <c r="AS10" s="17">
        <v>0.42175488942441403</v>
      </c>
      <c r="AT10" s="17">
        <v>0.31329710845254699</v>
      </c>
      <c r="AU10" s="17">
        <v>0.38868606762658398</v>
      </c>
      <c r="AV10" s="17"/>
      <c r="AW10" s="17">
        <v>0.36649273365924401</v>
      </c>
      <c r="AX10" s="17">
        <v>0.354023779737417</v>
      </c>
      <c r="AY10" s="17"/>
      <c r="AZ10" s="17">
        <v>0.339235275290654</v>
      </c>
      <c r="BA10" s="17">
        <v>0.36631665082593701</v>
      </c>
      <c r="BB10" s="17"/>
      <c r="BC10" s="17">
        <v>0.36412411588510302</v>
      </c>
      <c r="BD10" s="17">
        <v>0.35844910738020103</v>
      </c>
      <c r="BE10" s="17"/>
      <c r="BF10" s="17">
        <v>0.38664252274315197</v>
      </c>
      <c r="BG10" s="17">
        <v>0.35935399375218902</v>
      </c>
      <c r="BH10" s="17"/>
      <c r="BI10" s="17">
        <v>0.34668308049644603</v>
      </c>
      <c r="BJ10" s="17">
        <v>0.40770326891708197</v>
      </c>
      <c r="BK10" s="17">
        <v>0.39679570440482798</v>
      </c>
      <c r="BL10" s="17">
        <v>0.33067979937775299</v>
      </c>
      <c r="BM10" s="17">
        <v>0.36384310854324198</v>
      </c>
      <c r="BN10" s="17"/>
      <c r="BO10" s="17">
        <v>0.41922191241307599</v>
      </c>
      <c r="BP10" s="17">
        <v>0.38097721008283603</v>
      </c>
      <c r="BQ10" s="17">
        <v>0.36638439393216898</v>
      </c>
      <c r="BR10" s="17">
        <v>0.333971973191798</v>
      </c>
      <c r="BS10" s="17">
        <v>0.35885882528367602</v>
      </c>
      <c r="BT10" s="17">
        <v>0.32101313335146497</v>
      </c>
      <c r="BU10" s="17"/>
      <c r="BV10" s="17">
        <v>0.41818615559334799</v>
      </c>
      <c r="BW10" s="17">
        <v>0.38826034981345903</v>
      </c>
      <c r="BX10" s="17"/>
      <c r="BY10" s="17">
        <v>0.35233352473352397</v>
      </c>
      <c r="BZ10" s="17"/>
      <c r="CA10" s="17">
        <v>0.39629840574245501</v>
      </c>
      <c r="CB10" s="17"/>
      <c r="CC10" s="17">
        <v>0.42062967761290698</v>
      </c>
    </row>
    <row r="11" spans="2:81" x14ac:dyDescent="0.3">
      <c r="B11" s="18" t="s">
        <v>232</v>
      </c>
      <c r="C11" s="17">
        <v>0.232316810357444</v>
      </c>
      <c r="D11" s="17">
        <v>0.220965866296469</v>
      </c>
      <c r="E11" s="17">
        <v>0.244316348606228</v>
      </c>
      <c r="F11" s="17"/>
      <c r="G11" s="17">
        <v>0.24426080752356599</v>
      </c>
      <c r="H11" s="17">
        <v>0.19709317221377001</v>
      </c>
      <c r="I11" s="17">
        <v>0.18321149962387701</v>
      </c>
      <c r="J11" s="17">
        <v>0.22160533270807001</v>
      </c>
      <c r="K11" s="17">
        <v>0.27912773058576101</v>
      </c>
      <c r="L11" s="17">
        <v>0.27006787786837499</v>
      </c>
      <c r="M11" s="17"/>
      <c r="N11" s="17">
        <v>0.22910730291214401</v>
      </c>
      <c r="O11" s="17">
        <v>0.23285969422622199</v>
      </c>
      <c r="P11" s="17">
        <v>0.26121271663786999</v>
      </c>
      <c r="Q11" s="17">
        <v>0.20984223966573001</v>
      </c>
      <c r="R11" s="17"/>
      <c r="S11" s="17">
        <v>0.22340039767727901</v>
      </c>
      <c r="T11" s="17">
        <v>0.24261888592018599</v>
      </c>
      <c r="U11" s="17">
        <v>0.268873969680895</v>
      </c>
      <c r="V11" s="17">
        <v>0.214234222019653</v>
      </c>
      <c r="W11" s="17">
        <v>0.22784631237339301</v>
      </c>
      <c r="X11" s="17">
        <v>0.23267691153047301</v>
      </c>
      <c r="Y11" s="17">
        <v>0.26989706992413498</v>
      </c>
      <c r="Z11" s="17">
        <v>0.187753349519342</v>
      </c>
      <c r="AA11" s="17">
        <v>0.24062648933532399</v>
      </c>
      <c r="AB11" s="17">
        <v>0.21318185646668</v>
      </c>
      <c r="AC11" s="17">
        <v>0.17654277399355101</v>
      </c>
      <c r="AD11" s="17">
        <v>0.273702978641154</v>
      </c>
      <c r="AE11" s="17"/>
      <c r="AF11" s="17">
        <v>0</v>
      </c>
      <c r="AG11" s="17">
        <v>0.225350268173135</v>
      </c>
      <c r="AH11" s="17">
        <v>0.25317915518834599</v>
      </c>
      <c r="AI11" s="17">
        <v>0.210926266927804</v>
      </c>
      <c r="AJ11" s="17">
        <v>0.23101951577362401</v>
      </c>
      <c r="AK11" s="17">
        <v>0.21435948149692799</v>
      </c>
      <c r="AL11" s="17">
        <v>0.23157175357821599</v>
      </c>
      <c r="AM11" s="17">
        <v>0.30116504604246003</v>
      </c>
      <c r="AN11" s="17">
        <v>0.24248134750949299</v>
      </c>
      <c r="AO11" s="17">
        <v>0.214096190917305</v>
      </c>
      <c r="AP11" s="17">
        <v>0.25757583934809403</v>
      </c>
      <c r="AQ11" s="17">
        <v>0.24459601414155199</v>
      </c>
      <c r="AR11" s="17">
        <v>0.17567288098397399</v>
      </c>
      <c r="AS11" s="17">
        <v>0.30119645755376501</v>
      </c>
      <c r="AT11" s="17">
        <v>0.22826601241699199</v>
      </c>
      <c r="AU11" s="17">
        <v>0.14989659992329099</v>
      </c>
      <c r="AV11" s="17"/>
      <c r="AW11" s="17">
        <v>0.239299560565506</v>
      </c>
      <c r="AX11" s="17">
        <v>0.22156637057182699</v>
      </c>
      <c r="AY11" s="17"/>
      <c r="AZ11" s="17">
        <v>0.22865579634452299</v>
      </c>
      <c r="BA11" s="17">
        <v>0.23313219385589801</v>
      </c>
      <c r="BB11" s="17"/>
      <c r="BC11" s="17">
        <v>0.200765996042511</v>
      </c>
      <c r="BD11" s="17">
        <v>0.25501447029596302</v>
      </c>
      <c r="BE11" s="17"/>
      <c r="BF11" s="17">
        <v>0.25675687137706998</v>
      </c>
      <c r="BG11" s="17">
        <v>0.23035286361789001</v>
      </c>
      <c r="BH11" s="17"/>
      <c r="BI11" s="17">
        <v>0.27175133162458198</v>
      </c>
      <c r="BJ11" s="17">
        <v>0.208022630494238</v>
      </c>
      <c r="BK11" s="17">
        <v>0.20366283011612099</v>
      </c>
      <c r="BL11" s="17">
        <v>0.25656852938271602</v>
      </c>
      <c r="BM11" s="17">
        <v>0.20490336509710999</v>
      </c>
      <c r="BN11" s="17"/>
      <c r="BO11" s="17">
        <v>0.19252718285991499</v>
      </c>
      <c r="BP11" s="17">
        <v>0.24498072007761901</v>
      </c>
      <c r="BQ11" s="17">
        <v>0.21446756216802401</v>
      </c>
      <c r="BR11" s="17">
        <v>0.26221861559395898</v>
      </c>
      <c r="BS11" s="17">
        <v>0.20847134302629</v>
      </c>
      <c r="BT11" s="17">
        <v>0.26797424703233602</v>
      </c>
      <c r="BU11" s="17"/>
      <c r="BV11" s="17">
        <v>0.20200521885322001</v>
      </c>
      <c r="BW11" s="17">
        <v>0.21918330134403299</v>
      </c>
      <c r="BX11" s="17"/>
      <c r="BY11" s="17">
        <v>0.25952674603225201</v>
      </c>
      <c r="BZ11" s="17"/>
      <c r="CA11" s="17">
        <v>0.21060781782430599</v>
      </c>
      <c r="CB11" s="17"/>
      <c r="CC11" s="17">
        <v>0.210989051800647</v>
      </c>
    </row>
    <row r="12" spans="2:81" x14ac:dyDescent="0.3">
      <c r="B12" s="18" t="s">
        <v>233</v>
      </c>
      <c r="C12" s="17">
        <v>0.11254331312028901</v>
      </c>
      <c r="D12" s="17">
        <v>0.115464576418804</v>
      </c>
      <c r="E12" s="17">
        <v>0.11013484196231101</v>
      </c>
      <c r="F12" s="17"/>
      <c r="G12" s="17">
        <v>4.6305584625731797E-2</v>
      </c>
      <c r="H12" s="17">
        <v>9.2789604624374203E-2</v>
      </c>
      <c r="I12" s="17">
        <v>0.14365227008628401</v>
      </c>
      <c r="J12" s="17">
        <v>0.104179907172473</v>
      </c>
      <c r="K12" s="17">
        <v>0.10960355130318999</v>
      </c>
      <c r="L12" s="17">
        <v>0.156349740764856</v>
      </c>
      <c r="M12" s="17"/>
      <c r="N12" s="17">
        <v>0.13025988264406799</v>
      </c>
      <c r="O12" s="17">
        <v>0.12670144177333001</v>
      </c>
      <c r="P12" s="17">
        <v>9.5617577112380198E-2</v>
      </c>
      <c r="Q12" s="17">
        <v>9.2718304199015097E-2</v>
      </c>
      <c r="R12" s="17"/>
      <c r="S12" s="17">
        <v>8.6054272324495307E-2</v>
      </c>
      <c r="T12" s="17">
        <v>0.10413520365728</v>
      </c>
      <c r="U12" s="17">
        <v>0.129910427980133</v>
      </c>
      <c r="V12" s="17">
        <v>0.136616133666108</v>
      </c>
      <c r="W12" s="17">
        <v>7.23168420566416E-2</v>
      </c>
      <c r="X12" s="17">
        <v>0.106341446929535</v>
      </c>
      <c r="Y12" s="17">
        <v>0.142649070096141</v>
      </c>
      <c r="Z12" s="17">
        <v>0.189902491733552</v>
      </c>
      <c r="AA12" s="17">
        <v>0.106405137520455</v>
      </c>
      <c r="AB12" s="17">
        <v>9.6586896579982595E-2</v>
      </c>
      <c r="AC12" s="17">
        <v>0.11913033874786499</v>
      </c>
      <c r="AD12" s="17">
        <v>0.142351204285697</v>
      </c>
      <c r="AE12" s="17"/>
      <c r="AF12" s="17">
        <v>8.8927453862851502E-2</v>
      </c>
      <c r="AG12" s="17">
        <v>6.9530179977105103E-2</v>
      </c>
      <c r="AH12" s="17">
        <v>9.0189620414807006E-2</v>
      </c>
      <c r="AI12" s="17">
        <v>0.123215367101291</v>
      </c>
      <c r="AJ12" s="17">
        <v>6.5395272609504104E-2</v>
      </c>
      <c r="AK12" s="17">
        <v>9.2292861020858805E-2</v>
      </c>
      <c r="AL12" s="17">
        <v>0.14343234320001</v>
      </c>
      <c r="AM12" s="17">
        <v>0.129762969559125</v>
      </c>
      <c r="AN12" s="17">
        <v>0.12633036649548701</v>
      </c>
      <c r="AO12" s="17">
        <v>0.17729844114357099</v>
      </c>
      <c r="AP12" s="17">
        <v>0.114850772235459</v>
      </c>
      <c r="AQ12" s="17">
        <v>0.13084364578775301</v>
      </c>
      <c r="AR12" s="17">
        <v>9.8223656859855901E-2</v>
      </c>
      <c r="AS12" s="17">
        <v>0.10157969125069199</v>
      </c>
      <c r="AT12" s="17">
        <v>0.181734925514624</v>
      </c>
      <c r="AU12" s="17">
        <v>9.2172244860784097E-2</v>
      </c>
      <c r="AV12" s="17"/>
      <c r="AW12" s="17">
        <v>0.115945318585899</v>
      </c>
      <c r="AX12" s="17">
        <v>0.10841601629891801</v>
      </c>
      <c r="AY12" s="17"/>
      <c r="AZ12" s="17">
        <v>0.11306875950959</v>
      </c>
      <c r="BA12" s="17">
        <v>0.11242628534775199</v>
      </c>
      <c r="BB12" s="17"/>
      <c r="BC12" s="17">
        <v>0.102557742984758</v>
      </c>
      <c r="BD12" s="17">
        <v>0.12090212335596</v>
      </c>
      <c r="BE12" s="17"/>
      <c r="BF12" s="17">
        <v>0.102813314987362</v>
      </c>
      <c r="BG12" s="17">
        <v>0.113325193251181</v>
      </c>
      <c r="BH12" s="17"/>
      <c r="BI12" s="17">
        <v>0.159434851108394</v>
      </c>
      <c r="BJ12" s="17">
        <v>7.9690010692171506E-2</v>
      </c>
      <c r="BK12" s="17">
        <v>0.102712919090628</v>
      </c>
      <c r="BL12" s="17">
        <v>0.151570047256117</v>
      </c>
      <c r="BM12" s="17">
        <v>8.6891204570884395E-2</v>
      </c>
      <c r="BN12" s="17"/>
      <c r="BO12" s="17">
        <v>8.4203975592468894E-2</v>
      </c>
      <c r="BP12" s="17">
        <v>0.13933793200151801</v>
      </c>
      <c r="BQ12" s="17">
        <v>0.10344172817146401</v>
      </c>
      <c r="BR12" s="17">
        <v>0.148314498193061</v>
      </c>
      <c r="BS12" s="17">
        <v>4.6348816117227097E-2</v>
      </c>
      <c r="BT12" s="17">
        <v>9.7746374865415403E-2</v>
      </c>
      <c r="BU12" s="17"/>
      <c r="BV12" s="17">
        <v>8.1358589874860096E-2</v>
      </c>
      <c r="BW12" s="17">
        <v>7.6595247668504299E-2</v>
      </c>
      <c r="BX12" s="17"/>
      <c r="BY12" s="17">
        <v>9.4070083778466901E-2</v>
      </c>
      <c r="BZ12" s="17"/>
      <c r="CA12" s="17">
        <v>6.4613446271914399E-2</v>
      </c>
      <c r="CB12" s="17"/>
      <c r="CC12" s="17">
        <v>7.3966580274114804E-2</v>
      </c>
    </row>
    <row r="13" spans="2:81" x14ac:dyDescent="0.3">
      <c r="B13" s="18" t="s">
        <v>234</v>
      </c>
      <c r="C13" s="17">
        <v>3.4860162035357398E-2</v>
      </c>
      <c r="D13" s="17">
        <v>3.1138810159098401E-2</v>
      </c>
      <c r="E13" s="17">
        <v>3.8631241680793897E-2</v>
      </c>
      <c r="F13" s="17"/>
      <c r="G13" s="17">
        <v>2.1713433544244199E-2</v>
      </c>
      <c r="H13" s="17">
        <v>2.6954738318275401E-2</v>
      </c>
      <c r="I13" s="17">
        <v>2.0397741271031101E-2</v>
      </c>
      <c r="J13" s="17">
        <v>3.8816460078010498E-2</v>
      </c>
      <c r="K13" s="17">
        <v>7.0247293352180204E-2</v>
      </c>
      <c r="L13" s="17">
        <v>3.4867358848289398E-2</v>
      </c>
      <c r="M13" s="17"/>
      <c r="N13" s="17">
        <v>3.4697042645407697E-2</v>
      </c>
      <c r="O13" s="17">
        <v>2.4883456802504401E-2</v>
      </c>
      <c r="P13" s="17">
        <v>4.6146829790777798E-2</v>
      </c>
      <c r="Q13" s="17">
        <v>3.5754635720621E-2</v>
      </c>
      <c r="R13" s="17"/>
      <c r="S13" s="17">
        <v>6.6260634153514804E-3</v>
      </c>
      <c r="T13" s="17">
        <v>4.3644215167278302E-2</v>
      </c>
      <c r="U13" s="17">
        <v>3.5412244644433398E-2</v>
      </c>
      <c r="V13" s="17">
        <v>5.9002568437221001E-2</v>
      </c>
      <c r="W13" s="17">
        <v>2.4589628807797099E-2</v>
      </c>
      <c r="X13" s="17">
        <v>4.2591713062118702E-2</v>
      </c>
      <c r="Y13" s="17">
        <v>4.4699386468292898E-2</v>
      </c>
      <c r="Z13" s="17">
        <v>3.56451080865407E-2</v>
      </c>
      <c r="AA13" s="17">
        <v>2.31622445821567E-2</v>
      </c>
      <c r="AB13" s="17">
        <v>3.4353352478606901E-2</v>
      </c>
      <c r="AC13" s="17">
        <v>4.2071026558357497E-2</v>
      </c>
      <c r="AD13" s="17">
        <v>6.0350523586303002E-2</v>
      </c>
      <c r="AE13" s="17"/>
      <c r="AF13" s="17">
        <v>0.104423181261926</v>
      </c>
      <c r="AG13" s="17">
        <v>1.9400696555786301E-2</v>
      </c>
      <c r="AH13" s="17">
        <v>5.2940601823184302E-2</v>
      </c>
      <c r="AI13" s="17">
        <v>6.7430188522727599E-2</v>
      </c>
      <c r="AJ13" s="17">
        <v>2.81067849465707E-2</v>
      </c>
      <c r="AK13" s="17">
        <v>4.83304158309757E-2</v>
      </c>
      <c r="AL13" s="17">
        <v>1.5147133567388201E-2</v>
      </c>
      <c r="AM13" s="17">
        <v>1.6800090878946301E-2</v>
      </c>
      <c r="AN13" s="17">
        <v>5.1923057731170001E-2</v>
      </c>
      <c r="AO13" s="17">
        <v>1.8616672451166501E-2</v>
      </c>
      <c r="AP13" s="17">
        <v>2.8883295125385799E-2</v>
      </c>
      <c r="AQ13" s="17">
        <v>4.0328734545978698E-2</v>
      </c>
      <c r="AR13" s="17">
        <v>3.9175228726446798E-2</v>
      </c>
      <c r="AS13" s="17">
        <v>2.7024604323441399E-2</v>
      </c>
      <c r="AT13" s="17">
        <v>2.96772655677978E-2</v>
      </c>
      <c r="AU13" s="17">
        <v>2.1323320346962198E-2</v>
      </c>
      <c r="AV13" s="17"/>
      <c r="AW13" s="17">
        <v>3.53392969459254E-2</v>
      </c>
      <c r="AX13" s="17">
        <v>3.4417068189425103E-2</v>
      </c>
      <c r="AY13" s="17"/>
      <c r="AZ13" s="17">
        <v>3.8808133614916702E-2</v>
      </c>
      <c r="BA13" s="17">
        <v>3.3980867155037502E-2</v>
      </c>
      <c r="BB13" s="17"/>
      <c r="BC13" s="17">
        <v>3.1949604285903002E-2</v>
      </c>
      <c r="BD13" s="17">
        <v>3.6689819100081199E-2</v>
      </c>
      <c r="BE13" s="17"/>
      <c r="BF13" s="17">
        <v>2.6795731449343201E-2</v>
      </c>
      <c r="BG13" s="17">
        <v>3.5508201012962502E-2</v>
      </c>
      <c r="BH13" s="17"/>
      <c r="BI13" s="17">
        <v>4.5223213376548797E-2</v>
      </c>
      <c r="BJ13" s="17">
        <v>1.45965273031351E-2</v>
      </c>
      <c r="BK13" s="17">
        <v>2.2272477380461099E-2</v>
      </c>
      <c r="BL13" s="17">
        <v>5.6720749245523498E-2</v>
      </c>
      <c r="BM13" s="17">
        <v>4.6587778479068302E-2</v>
      </c>
      <c r="BN13" s="17"/>
      <c r="BO13" s="17">
        <v>1.33132743739716E-2</v>
      </c>
      <c r="BP13" s="17">
        <v>4.1989011384920401E-2</v>
      </c>
      <c r="BQ13" s="17">
        <v>2.6378682297475701E-2</v>
      </c>
      <c r="BR13" s="17">
        <v>5.1332729280002098E-2</v>
      </c>
      <c r="BS13" s="17">
        <v>4.6194323491232599E-2</v>
      </c>
      <c r="BT13" s="17">
        <v>1.3634229782571901E-2</v>
      </c>
      <c r="BU13" s="17"/>
      <c r="BV13" s="17">
        <v>1.3301371250136701E-2</v>
      </c>
      <c r="BW13" s="17">
        <v>1.69986914343212E-2</v>
      </c>
      <c r="BX13" s="17"/>
      <c r="BY13" s="17">
        <v>1.41154694164252E-2</v>
      </c>
      <c r="BZ13" s="17"/>
      <c r="CA13" s="17">
        <v>1.2553267509468001E-2</v>
      </c>
      <c r="CB13" s="17"/>
      <c r="CC13" s="17">
        <v>1.3444281768187001E-2</v>
      </c>
    </row>
    <row r="14" spans="2:81" x14ac:dyDescent="0.3">
      <c r="B14" s="18" t="s">
        <v>92</v>
      </c>
      <c r="C14" s="17">
        <v>6.2560069760232304E-2</v>
      </c>
      <c r="D14" s="17">
        <v>5.56185256492326E-2</v>
      </c>
      <c r="E14" s="17">
        <v>6.95846477106946E-2</v>
      </c>
      <c r="F14" s="17"/>
      <c r="G14" s="17">
        <v>5.5965517419014003E-2</v>
      </c>
      <c r="H14" s="17">
        <v>6.1413253743789302E-2</v>
      </c>
      <c r="I14" s="17">
        <v>6.1952464629514002E-2</v>
      </c>
      <c r="J14" s="17">
        <v>7.9621374724453298E-2</v>
      </c>
      <c r="K14" s="17">
        <v>5.94998446339026E-2</v>
      </c>
      <c r="L14" s="17">
        <v>5.6615013425531997E-2</v>
      </c>
      <c r="M14" s="17"/>
      <c r="N14" s="17">
        <v>4.3526165035256498E-2</v>
      </c>
      <c r="O14" s="17">
        <v>6.8605025747367002E-2</v>
      </c>
      <c r="P14" s="17">
        <v>5.7701332204619503E-2</v>
      </c>
      <c r="Q14" s="17">
        <v>8.1603710342702807E-2</v>
      </c>
      <c r="R14" s="17"/>
      <c r="S14" s="17">
        <v>5.2946717111746998E-2</v>
      </c>
      <c r="T14" s="17">
        <v>6.2870812802692397E-2</v>
      </c>
      <c r="U14" s="17">
        <v>6.1416548156948199E-2</v>
      </c>
      <c r="V14" s="17">
        <v>4.9535963126871203E-2</v>
      </c>
      <c r="W14" s="17">
        <v>8.05906266440269E-2</v>
      </c>
      <c r="X14" s="17">
        <v>7.4800007965508994E-2</v>
      </c>
      <c r="Y14" s="17">
        <v>7.1088748174983105E-2</v>
      </c>
      <c r="Z14" s="17">
        <v>5.5114133211088302E-2</v>
      </c>
      <c r="AA14" s="17">
        <v>5.7923212133284101E-2</v>
      </c>
      <c r="AB14" s="17">
        <v>6.0100933277004498E-2</v>
      </c>
      <c r="AC14" s="17">
        <v>6.2832341231536998E-2</v>
      </c>
      <c r="AD14" s="17">
        <v>8.0675260049372505E-2</v>
      </c>
      <c r="AE14" s="17"/>
      <c r="AF14" s="17">
        <v>9.0347383092131098E-2</v>
      </c>
      <c r="AG14" s="17">
        <v>0.12219685514537</v>
      </c>
      <c r="AH14" s="17">
        <v>7.5235325358484997E-2</v>
      </c>
      <c r="AI14" s="17">
        <v>6.2172329105807903E-2</v>
      </c>
      <c r="AJ14" s="17">
        <v>7.6872068228545601E-2</v>
      </c>
      <c r="AK14" s="17">
        <v>4.0919157700611102E-2</v>
      </c>
      <c r="AL14" s="17">
        <v>4.49821546083451E-2</v>
      </c>
      <c r="AM14" s="17">
        <v>6.2226150055301098E-2</v>
      </c>
      <c r="AN14" s="17">
        <v>4.45918860866132E-2</v>
      </c>
      <c r="AO14" s="17">
        <v>8.0734130890681696E-2</v>
      </c>
      <c r="AP14" s="17">
        <v>8.4390385222081393E-2</v>
      </c>
      <c r="AQ14" s="17">
        <v>3.3259878742468399E-2</v>
      </c>
      <c r="AR14" s="17">
        <v>2.8138962743299301E-2</v>
      </c>
      <c r="AS14" s="17">
        <v>3.2038985637625E-2</v>
      </c>
      <c r="AT14" s="17">
        <v>3.6872515215997902E-2</v>
      </c>
      <c r="AU14" s="17">
        <v>3.17350466795241E-2</v>
      </c>
      <c r="AV14" s="17"/>
      <c r="AW14" s="17">
        <v>4.59686360497134E-2</v>
      </c>
      <c r="AX14" s="17">
        <v>8.60731008378747E-2</v>
      </c>
      <c r="AY14" s="17"/>
      <c r="AZ14" s="17">
        <v>6.0805795881585002E-2</v>
      </c>
      <c r="BA14" s="17">
        <v>6.2950782816060799E-2</v>
      </c>
      <c r="BB14" s="17"/>
      <c r="BC14" s="17">
        <v>5.6976147268303502E-2</v>
      </c>
      <c r="BD14" s="17">
        <v>6.75890714514958E-2</v>
      </c>
      <c r="BE14" s="17"/>
      <c r="BF14" s="17">
        <v>4.0061557801200499E-2</v>
      </c>
      <c r="BG14" s="17">
        <v>6.4367998110790706E-2</v>
      </c>
      <c r="BH14" s="17"/>
      <c r="BI14" s="17">
        <v>4.4103835956466997E-2</v>
      </c>
      <c r="BJ14" s="17">
        <v>4.7141587844864899E-2</v>
      </c>
      <c r="BK14" s="17">
        <v>6.5650554089195096E-2</v>
      </c>
      <c r="BL14" s="17">
        <v>6.1817607696558398E-2</v>
      </c>
      <c r="BM14" s="17">
        <v>8.5017148812146795E-2</v>
      </c>
      <c r="BN14" s="17"/>
      <c r="BO14" s="17">
        <v>5.14591910173849E-2</v>
      </c>
      <c r="BP14" s="17">
        <v>4.30249848743968E-2</v>
      </c>
      <c r="BQ14" s="17">
        <v>5.4489197183678298E-2</v>
      </c>
      <c r="BR14" s="17">
        <v>4.63061947917522E-2</v>
      </c>
      <c r="BS14" s="17">
        <v>5.6206696409121799E-2</v>
      </c>
      <c r="BT14" s="17">
        <v>0.14985890417386</v>
      </c>
      <c r="BU14" s="17"/>
      <c r="BV14" s="17">
        <v>5.0133139731107897E-2</v>
      </c>
      <c r="BW14" s="17">
        <v>4.15930683277934E-2</v>
      </c>
      <c r="BX14" s="17"/>
      <c r="BY14" s="17">
        <v>2.1990101706207701E-2</v>
      </c>
      <c r="BZ14" s="17"/>
      <c r="CA14" s="17">
        <v>3.2656318751488798E-2</v>
      </c>
      <c r="CB14" s="17"/>
      <c r="CC14" s="17">
        <v>3.5068193577202901E-2</v>
      </c>
    </row>
    <row r="15" spans="2:81" x14ac:dyDescent="0.3">
      <c r="B15" s="18" t="s">
        <v>192</v>
      </c>
      <c r="C15" s="21">
        <v>0.55771964472667801</v>
      </c>
      <c r="D15" s="21">
        <v>0.57681222147639599</v>
      </c>
      <c r="E15" s="21">
        <v>0.53733292003997302</v>
      </c>
      <c r="F15" s="21"/>
      <c r="G15" s="21">
        <v>0.63175465688744403</v>
      </c>
      <c r="H15" s="21">
        <v>0.62174923109979097</v>
      </c>
      <c r="I15" s="21">
        <v>0.59078602438929295</v>
      </c>
      <c r="J15" s="21">
        <v>0.55577692531699296</v>
      </c>
      <c r="K15" s="21">
        <v>0.48152158012496599</v>
      </c>
      <c r="L15" s="21">
        <v>0.48210000909294798</v>
      </c>
      <c r="M15" s="21"/>
      <c r="N15" s="21">
        <v>0.56240960676312401</v>
      </c>
      <c r="O15" s="21">
        <v>0.54695038145057595</v>
      </c>
      <c r="P15" s="21">
        <v>0.53932154425435197</v>
      </c>
      <c r="Q15" s="21">
        <v>0.58008111007193097</v>
      </c>
      <c r="R15" s="21"/>
      <c r="S15" s="21">
        <v>0.63097254947112702</v>
      </c>
      <c r="T15" s="21">
        <v>0.54673088245256296</v>
      </c>
      <c r="U15" s="21">
        <v>0.50438680953758996</v>
      </c>
      <c r="V15" s="21">
        <v>0.54061111275014695</v>
      </c>
      <c r="W15" s="21">
        <v>0.59465659011814098</v>
      </c>
      <c r="X15" s="21">
        <v>0.54358992051236499</v>
      </c>
      <c r="Y15" s="21">
        <v>0.47166572533644902</v>
      </c>
      <c r="Z15" s="21">
        <v>0.531584917449477</v>
      </c>
      <c r="AA15" s="21">
        <v>0.57188291642877997</v>
      </c>
      <c r="AB15" s="21">
        <v>0.59577696119772605</v>
      </c>
      <c r="AC15" s="21">
        <v>0.59942351946868999</v>
      </c>
      <c r="AD15" s="21">
        <v>0.44292003343747299</v>
      </c>
      <c r="AE15" s="21"/>
      <c r="AF15" s="21">
        <v>0.71630198178309201</v>
      </c>
      <c r="AG15" s="21">
        <v>0.56352200014860299</v>
      </c>
      <c r="AH15" s="21">
        <v>0.52845529721517803</v>
      </c>
      <c r="AI15" s="21">
        <v>0.53625584834236995</v>
      </c>
      <c r="AJ15" s="21">
        <v>0.59860635844175503</v>
      </c>
      <c r="AK15" s="21">
        <v>0.60409808395062703</v>
      </c>
      <c r="AL15" s="21">
        <v>0.56486661504603997</v>
      </c>
      <c r="AM15" s="21">
        <v>0.49004574346416702</v>
      </c>
      <c r="AN15" s="21">
        <v>0.53467334217723606</v>
      </c>
      <c r="AO15" s="21">
        <v>0.50925456459727603</v>
      </c>
      <c r="AP15" s="21">
        <v>0.51429970806897995</v>
      </c>
      <c r="AQ15" s="21">
        <v>0.55097172678224804</v>
      </c>
      <c r="AR15" s="21">
        <v>0.65878927068642401</v>
      </c>
      <c r="AS15" s="21">
        <v>0.53816026123447702</v>
      </c>
      <c r="AT15" s="21">
        <v>0.52344928128458801</v>
      </c>
      <c r="AU15" s="21">
        <v>0.70487278818943899</v>
      </c>
      <c r="AV15" s="21"/>
      <c r="AW15" s="21">
        <v>0.563447187852956</v>
      </c>
      <c r="AX15" s="21">
        <v>0.54952744410195498</v>
      </c>
      <c r="AY15" s="21"/>
      <c r="AZ15" s="21">
        <v>0.55866151464938496</v>
      </c>
      <c r="BA15" s="21">
        <v>0.55750987082525205</v>
      </c>
      <c r="BB15" s="21"/>
      <c r="BC15" s="21">
        <v>0.60775050941852404</v>
      </c>
      <c r="BD15" s="21">
        <v>0.5198045157965</v>
      </c>
      <c r="BE15" s="21"/>
      <c r="BF15" s="21">
        <v>0.57357252438502404</v>
      </c>
      <c r="BG15" s="21">
        <v>0.55644574400717695</v>
      </c>
      <c r="BH15" s="21"/>
      <c r="BI15" s="21">
        <v>0.47948676793400902</v>
      </c>
      <c r="BJ15" s="21">
        <v>0.65054924366558997</v>
      </c>
      <c r="BK15" s="21">
        <v>0.605701219323595</v>
      </c>
      <c r="BL15" s="21">
        <v>0.473323066419086</v>
      </c>
      <c r="BM15" s="21">
        <v>0.57660050304079002</v>
      </c>
      <c r="BN15" s="21"/>
      <c r="BO15" s="21">
        <v>0.658496376156259</v>
      </c>
      <c r="BP15" s="21">
        <v>0.53066735166154599</v>
      </c>
      <c r="BQ15" s="21">
        <v>0.60122283017935796</v>
      </c>
      <c r="BR15" s="21">
        <v>0.49182796214122598</v>
      </c>
      <c r="BS15" s="21">
        <v>0.64277882095612904</v>
      </c>
      <c r="BT15" s="21">
        <v>0.47078624414581699</v>
      </c>
      <c r="BU15" s="21"/>
      <c r="BV15" s="21">
        <v>0.65320168029067505</v>
      </c>
      <c r="BW15" s="21">
        <v>0.64562969122534797</v>
      </c>
      <c r="BX15" s="21"/>
      <c r="BY15" s="21">
        <v>0.61029759906664804</v>
      </c>
      <c r="BZ15" s="21"/>
      <c r="CA15" s="21">
        <v>0.679569149642823</v>
      </c>
      <c r="CB15" s="21"/>
      <c r="CC15" s="21">
        <v>0.66653189257984802</v>
      </c>
    </row>
    <row r="16" spans="2:81" x14ac:dyDescent="0.3">
      <c r="B16" s="18" t="s">
        <v>193</v>
      </c>
      <c r="C16" s="21">
        <v>0.147403475155646</v>
      </c>
      <c r="D16" s="21">
        <v>0.14660338657790201</v>
      </c>
      <c r="E16" s="21">
        <v>0.14876608364310501</v>
      </c>
      <c r="F16" s="21"/>
      <c r="G16" s="21">
        <v>6.8019018169976006E-2</v>
      </c>
      <c r="H16" s="21">
        <v>0.11974434294265</v>
      </c>
      <c r="I16" s="21">
        <v>0.16405001135731501</v>
      </c>
      <c r="J16" s="21">
        <v>0.14299636725048401</v>
      </c>
      <c r="K16" s="21">
        <v>0.17985084465536999</v>
      </c>
      <c r="L16" s="21">
        <v>0.19121709961314501</v>
      </c>
      <c r="M16" s="21"/>
      <c r="N16" s="21">
        <v>0.164956925289475</v>
      </c>
      <c r="O16" s="21">
        <v>0.15158489857583399</v>
      </c>
      <c r="P16" s="21">
        <v>0.141764406903158</v>
      </c>
      <c r="Q16" s="21">
        <v>0.12847293991963599</v>
      </c>
      <c r="R16" s="21"/>
      <c r="S16" s="21">
        <v>9.2680335739846798E-2</v>
      </c>
      <c r="T16" s="21">
        <v>0.147779418824558</v>
      </c>
      <c r="U16" s="21">
        <v>0.16532267262456601</v>
      </c>
      <c r="V16" s="21">
        <v>0.19561870210332899</v>
      </c>
      <c r="W16" s="21">
        <v>9.6906470864438807E-2</v>
      </c>
      <c r="X16" s="21">
        <v>0.14893315999165399</v>
      </c>
      <c r="Y16" s="21">
        <v>0.187348456564433</v>
      </c>
      <c r="Z16" s="21">
        <v>0.22554759982009301</v>
      </c>
      <c r="AA16" s="21">
        <v>0.12956738210261201</v>
      </c>
      <c r="AB16" s="21">
        <v>0.13094024905859</v>
      </c>
      <c r="AC16" s="21">
        <v>0.16120136530622201</v>
      </c>
      <c r="AD16" s="21">
        <v>0.202701727872</v>
      </c>
      <c r="AE16" s="21"/>
      <c r="AF16" s="21">
        <v>0.19335063512477699</v>
      </c>
      <c r="AG16" s="21">
        <v>8.8930876532891306E-2</v>
      </c>
      <c r="AH16" s="21">
        <v>0.14313022223799099</v>
      </c>
      <c r="AI16" s="21">
        <v>0.190645555624018</v>
      </c>
      <c r="AJ16" s="21">
        <v>9.3502057556074797E-2</v>
      </c>
      <c r="AK16" s="21">
        <v>0.14062327685183501</v>
      </c>
      <c r="AL16" s="21">
        <v>0.158579476767398</v>
      </c>
      <c r="AM16" s="21">
        <v>0.14656306043807199</v>
      </c>
      <c r="AN16" s="21">
        <v>0.17825342422665699</v>
      </c>
      <c r="AO16" s="21">
        <v>0.19591511359473701</v>
      </c>
      <c r="AP16" s="21">
        <v>0.14373406736084501</v>
      </c>
      <c r="AQ16" s="21">
        <v>0.171172380333732</v>
      </c>
      <c r="AR16" s="21">
        <v>0.137398885586303</v>
      </c>
      <c r="AS16" s="21">
        <v>0.128604295574133</v>
      </c>
      <c r="AT16" s="21">
        <v>0.21141219108242101</v>
      </c>
      <c r="AU16" s="21">
        <v>0.11349556520774599</v>
      </c>
      <c r="AV16" s="21"/>
      <c r="AW16" s="21">
        <v>0.15128461553182401</v>
      </c>
      <c r="AX16" s="21">
        <v>0.142833084488343</v>
      </c>
      <c r="AY16" s="21"/>
      <c r="AZ16" s="21">
        <v>0.151876893124507</v>
      </c>
      <c r="BA16" s="21">
        <v>0.14640715250278899</v>
      </c>
      <c r="BB16" s="21"/>
      <c r="BC16" s="21">
        <v>0.13450734727066099</v>
      </c>
      <c r="BD16" s="21">
        <v>0.157591942456041</v>
      </c>
      <c r="BE16" s="21"/>
      <c r="BF16" s="21">
        <v>0.12960904643670501</v>
      </c>
      <c r="BG16" s="21">
        <v>0.14883339426414299</v>
      </c>
      <c r="BH16" s="21"/>
      <c r="BI16" s="21">
        <v>0.204658064484942</v>
      </c>
      <c r="BJ16" s="21">
        <v>9.4286537995306605E-2</v>
      </c>
      <c r="BK16" s="21">
        <v>0.12498539647109</v>
      </c>
      <c r="BL16" s="21">
        <v>0.20829079650164001</v>
      </c>
      <c r="BM16" s="21">
        <v>0.13347898304995301</v>
      </c>
      <c r="BN16" s="21"/>
      <c r="BO16" s="21">
        <v>9.7517249966440497E-2</v>
      </c>
      <c r="BP16" s="21">
        <v>0.18132694338643901</v>
      </c>
      <c r="BQ16" s="21">
        <v>0.12982041046894</v>
      </c>
      <c r="BR16" s="21">
        <v>0.19964722747306299</v>
      </c>
      <c r="BS16" s="21">
        <v>9.2543139608459696E-2</v>
      </c>
      <c r="BT16" s="21">
        <v>0.11138060464798701</v>
      </c>
      <c r="BU16" s="21"/>
      <c r="BV16" s="21">
        <v>9.4659961124996805E-2</v>
      </c>
      <c r="BW16" s="21">
        <v>9.3593939102825499E-2</v>
      </c>
      <c r="BX16" s="21"/>
      <c r="BY16" s="21">
        <v>0.108185553194892</v>
      </c>
      <c r="BZ16" s="21"/>
      <c r="CA16" s="21">
        <v>7.7166713781382401E-2</v>
      </c>
      <c r="CB16" s="21"/>
      <c r="CC16" s="21">
        <v>8.7410862042301807E-2</v>
      </c>
    </row>
    <row r="17" spans="2:81" x14ac:dyDescent="0.3">
      <c r="B17" s="18" t="s">
        <v>194</v>
      </c>
      <c r="C17" s="22">
        <v>0.41031616957103101</v>
      </c>
      <c r="D17" s="22">
        <v>0.43020883489849299</v>
      </c>
      <c r="E17" s="22">
        <v>0.38856683639686801</v>
      </c>
      <c r="F17" s="22"/>
      <c r="G17" s="22">
        <v>0.56373563871746801</v>
      </c>
      <c r="H17" s="22">
        <v>0.50200488815714195</v>
      </c>
      <c r="I17" s="22">
        <v>0.426736013031978</v>
      </c>
      <c r="J17" s="22">
        <v>0.41278055806650998</v>
      </c>
      <c r="K17" s="22">
        <v>0.301670735469596</v>
      </c>
      <c r="L17" s="22">
        <v>0.290882909479802</v>
      </c>
      <c r="M17" s="22"/>
      <c r="N17" s="22">
        <v>0.39745268147364798</v>
      </c>
      <c r="O17" s="22">
        <v>0.39536548287474199</v>
      </c>
      <c r="P17" s="22">
        <v>0.39755713735119402</v>
      </c>
      <c r="Q17" s="22">
        <v>0.45160817015229499</v>
      </c>
      <c r="R17" s="22"/>
      <c r="S17" s="22">
        <v>0.53829221373128</v>
      </c>
      <c r="T17" s="22">
        <v>0.39895146362800599</v>
      </c>
      <c r="U17" s="22">
        <v>0.33906413691302401</v>
      </c>
      <c r="V17" s="22">
        <v>0.34499241064681802</v>
      </c>
      <c r="W17" s="22">
        <v>0.49775011925370199</v>
      </c>
      <c r="X17" s="22">
        <v>0.39465676052071103</v>
      </c>
      <c r="Y17" s="22">
        <v>0.28431726877201502</v>
      </c>
      <c r="Z17" s="22">
        <v>0.30603731762938402</v>
      </c>
      <c r="AA17" s="22">
        <v>0.44231553432616799</v>
      </c>
      <c r="AB17" s="22">
        <v>0.46483671213913602</v>
      </c>
      <c r="AC17" s="22">
        <v>0.43822215416246801</v>
      </c>
      <c r="AD17" s="22">
        <v>0.24021830556547299</v>
      </c>
      <c r="AE17" s="22"/>
      <c r="AF17" s="22">
        <v>0.522951346658315</v>
      </c>
      <c r="AG17" s="22">
        <v>0.47459112361571199</v>
      </c>
      <c r="AH17" s="22">
        <v>0.38532507497718699</v>
      </c>
      <c r="AI17" s="22">
        <v>0.34561029271835197</v>
      </c>
      <c r="AJ17" s="22">
        <v>0.50510430088568103</v>
      </c>
      <c r="AK17" s="22">
        <v>0.46347480709879202</v>
      </c>
      <c r="AL17" s="22">
        <v>0.40628713827864099</v>
      </c>
      <c r="AM17" s="22">
        <v>0.34348268302609503</v>
      </c>
      <c r="AN17" s="22">
        <v>0.35641991795057898</v>
      </c>
      <c r="AO17" s="22">
        <v>0.31333945100253802</v>
      </c>
      <c r="AP17" s="22">
        <v>0.37056564070813502</v>
      </c>
      <c r="AQ17" s="22">
        <v>0.37979934644851598</v>
      </c>
      <c r="AR17" s="22">
        <v>0.52139038510012103</v>
      </c>
      <c r="AS17" s="22">
        <v>0.40955596566034402</v>
      </c>
      <c r="AT17" s="22">
        <v>0.31203709020216702</v>
      </c>
      <c r="AU17" s="22">
        <v>0.59137722298169204</v>
      </c>
      <c r="AV17" s="22"/>
      <c r="AW17" s="22">
        <v>0.41216257232113201</v>
      </c>
      <c r="AX17" s="22">
        <v>0.406694359613611</v>
      </c>
      <c r="AY17" s="22"/>
      <c r="AZ17" s="22">
        <v>0.40678462152487799</v>
      </c>
      <c r="BA17" s="22">
        <v>0.41110271832246198</v>
      </c>
      <c r="BB17" s="22"/>
      <c r="BC17" s="22">
        <v>0.47324316214786299</v>
      </c>
      <c r="BD17" s="22">
        <v>0.36221257334045898</v>
      </c>
      <c r="BE17" s="22"/>
      <c r="BF17" s="22">
        <v>0.44396347794831897</v>
      </c>
      <c r="BG17" s="22">
        <v>0.40761234974303401</v>
      </c>
      <c r="BH17" s="22"/>
      <c r="BI17" s="22">
        <v>0.27482870344906601</v>
      </c>
      <c r="BJ17" s="22">
        <v>0.55626270567028402</v>
      </c>
      <c r="BK17" s="22">
        <v>0.48071582285250503</v>
      </c>
      <c r="BL17" s="22">
        <v>0.265032269917445</v>
      </c>
      <c r="BM17" s="22">
        <v>0.44312151999083799</v>
      </c>
      <c r="BN17" s="22"/>
      <c r="BO17" s="22">
        <v>0.56097912618981904</v>
      </c>
      <c r="BP17" s="22">
        <v>0.34934040827510698</v>
      </c>
      <c r="BQ17" s="22">
        <v>0.47140241971041802</v>
      </c>
      <c r="BR17" s="22">
        <v>0.29218073466816302</v>
      </c>
      <c r="BS17" s="22">
        <v>0.55023568134766898</v>
      </c>
      <c r="BT17" s="22">
        <v>0.35940563949783</v>
      </c>
      <c r="BU17" s="22"/>
      <c r="BV17" s="22">
        <v>0.55854171916567796</v>
      </c>
      <c r="BW17" s="22">
        <v>0.55203575212252298</v>
      </c>
      <c r="BX17" s="22"/>
      <c r="BY17" s="22">
        <v>0.50211204587175595</v>
      </c>
      <c r="BZ17" s="22"/>
      <c r="CA17" s="22">
        <v>0.60240243586144104</v>
      </c>
      <c r="CB17" s="22"/>
      <c r="CC17" s="22">
        <v>0.57912103053754604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0.221097972254444</v>
      </c>
      <c r="D9" s="17">
        <v>0.24444381667565099</v>
      </c>
      <c r="E9" s="17">
        <v>0.198168416679946</v>
      </c>
      <c r="F9" s="17"/>
      <c r="G9" s="17">
        <v>0.231252613380068</v>
      </c>
      <c r="H9" s="17">
        <v>0.237980240682856</v>
      </c>
      <c r="I9" s="17">
        <v>0.25078590544542401</v>
      </c>
      <c r="J9" s="17">
        <v>0.18525529637263599</v>
      </c>
      <c r="K9" s="17">
        <v>0.20859665131812399</v>
      </c>
      <c r="L9" s="17">
        <v>0.213959828925436</v>
      </c>
      <c r="M9" s="17"/>
      <c r="N9" s="17">
        <v>0.21890381563276601</v>
      </c>
      <c r="O9" s="17">
        <v>0.22358281401233099</v>
      </c>
      <c r="P9" s="17">
        <v>0.227331745786471</v>
      </c>
      <c r="Q9" s="17">
        <v>0.21716131368996699</v>
      </c>
      <c r="R9" s="17"/>
      <c r="S9" s="17">
        <v>0.27142096358596202</v>
      </c>
      <c r="T9" s="17">
        <v>0.19205593877249399</v>
      </c>
      <c r="U9" s="17">
        <v>0.18185641542294101</v>
      </c>
      <c r="V9" s="17">
        <v>0.21117775830565499</v>
      </c>
      <c r="W9" s="17">
        <v>0.22988291496029101</v>
      </c>
      <c r="X9" s="17">
        <v>0.25229562377980602</v>
      </c>
      <c r="Y9" s="17">
        <v>0.19833720424166201</v>
      </c>
      <c r="Z9" s="17">
        <v>0.18128327536386099</v>
      </c>
      <c r="AA9" s="17">
        <v>0.18145997255496199</v>
      </c>
      <c r="AB9" s="17">
        <v>0.29335230811225699</v>
      </c>
      <c r="AC9" s="17">
        <v>0.19320716218199399</v>
      </c>
      <c r="AD9" s="17">
        <v>0.221061565159311</v>
      </c>
      <c r="AE9" s="17"/>
      <c r="AF9" s="17">
        <v>0.31139976898813598</v>
      </c>
      <c r="AG9" s="17">
        <v>0.24339850919578701</v>
      </c>
      <c r="AH9" s="17">
        <v>0.25634382572270298</v>
      </c>
      <c r="AI9" s="17">
        <v>0.19799853947309101</v>
      </c>
      <c r="AJ9" s="17">
        <v>0.25022878635029799</v>
      </c>
      <c r="AK9" s="17">
        <v>0.19211490274889501</v>
      </c>
      <c r="AL9" s="17">
        <v>0.19553260545180401</v>
      </c>
      <c r="AM9" s="17">
        <v>0.21187701488660801</v>
      </c>
      <c r="AN9" s="17">
        <v>0.170488606109192</v>
      </c>
      <c r="AO9" s="17">
        <v>0.21130918977879901</v>
      </c>
      <c r="AP9" s="17">
        <v>0.26165869583489498</v>
      </c>
      <c r="AQ9" s="17">
        <v>0.190297197585442</v>
      </c>
      <c r="AR9" s="17">
        <v>0.28877682912199099</v>
      </c>
      <c r="AS9" s="17">
        <v>0.181360648422038</v>
      </c>
      <c r="AT9" s="17">
        <v>0.23467776428475001</v>
      </c>
      <c r="AU9" s="17">
        <v>0.30422592094204698</v>
      </c>
      <c r="AV9" s="17"/>
      <c r="AW9" s="17">
        <v>0.22830470252791099</v>
      </c>
      <c r="AX9" s="17">
        <v>0.21086861191815201</v>
      </c>
      <c r="AY9" s="17"/>
      <c r="AZ9" s="17">
        <v>0.22416539076991701</v>
      </c>
      <c r="BA9" s="17">
        <v>0.22041479474363901</v>
      </c>
      <c r="BB9" s="17"/>
      <c r="BC9" s="17">
        <v>0.26239293325466401</v>
      </c>
      <c r="BD9" s="17">
        <v>0.19395384308922101</v>
      </c>
      <c r="BE9" s="17"/>
      <c r="BF9" s="17">
        <v>0.24214549885109099</v>
      </c>
      <c r="BG9" s="17">
        <v>0.21940664172945201</v>
      </c>
      <c r="BH9" s="17"/>
      <c r="BI9" s="17">
        <v>0.17176399834783301</v>
      </c>
      <c r="BJ9" s="17">
        <v>0.25163267945240703</v>
      </c>
      <c r="BK9" s="17">
        <v>0.25639346613453901</v>
      </c>
      <c r="BL9" s="17">
        <v>0.16273334535385101</v>
      </c>
      <c r="BM9" s="17">
        <v>0.29418630408039897</v>
      </c>
      <c r="BN9" s="17"/>
      <c r="BO9" s="17">
        <v>0.255689036019008</v>
      </c>
      <c r="BP9" s="17">
        <v>0.161561200051034</v>
      </c>
      <c r="BQ9" s="17">
        <v>0.30201852945611901</v>
      </c>
      <c r="BR9" s="17">
        <v>0.20518669540381701</v>
      </c>
      <c r="BS9" s="17">
        <v>0.24954593071252701</v>
      </c>
      <c r="BT9" s="17">
        <v>0.16030075080356301</v>
      </c>
      <c r="BU9" s="17"/>
      <c r="BV9" s="17">
        <v>0.24818002611847301</v>
      </c>
      <c r="BW9" s="17">
        <v>0.25803641742436301</v>
      </c>
      <c r="BX9" s="17"/>
      <c r="BY9" s="17">
        <v>0.222504140924</v>
      </c>
      <c r="BZ9" s="17"/>
      <c r="CA9" s="17">
        <v>0.27983540907207699</v>
      </c>
      <c r="CB9" s="17"/>
      <c r="CC9" s="17">
        <v>0.26348749180549202</v>
      </c>
    </row>
    <row r="10" spans="2:81" x14ac:dyDescent="0.3">
      <c r="B10" s="18" t="s">
        <v>231</v>
      </c>
      <c r="C10" s="17">
        <v>0.39852974794232798</v>
      </c>
      <c r="D10" s="17">
        <v>0.39507930212925901</v>
      </c>
      <c r="E10" s="17">
        <v>0.400532869828363</v>
      </c>
      <c r="F10" s="17"/>
      <c r="G10" s="17">
        <v>0.39084278326077698</v>
      </c>
      <c r="H10" s="17">
        <v>0.36980526904121502</v>
      </c>
      <c r="I10" s="17">
        <v>0.38909917004971301</v>
      </c>
      <c r="J10" s="17">
        <v>0.43997681115044202</v>
      </c>
      <c r="K10" s="17">
        <v>0.368344187431904</v>
      </c>
      <c r="L10" s="17">
        <v>0.42128437339129599</v>
      </c>
      <c r="M10" s="17"/>
      <c r="N10" s="17">
        <v>0.403676173083518</v>
      </c>
      <c r="O10" s="17">
        <v>0.42482918072210102</v>
      </c>
      <c r="P10" s="17">
        <v>0.361067251189015</v>
      </c>
      <c r="Q10" s="17">
        <v>0.39736007938599699</v>
      </c>
      <c r="R10" s="17"/>
      <c r="S10" s="17">
        <v>0.38296194093782698</v>
      </c>
      <c r="T10" s="17">
        <v>0.45123973207804602</v>
      </c>
      <c r="U10" s="17">
        <v>0.36632717800526698</v>
      </c>
      <c r="V10" s="17">
        <v>0.40309639203532099</v>
      </c>
      <c r="W10" s="17">
        <v>0.43578916053370398</v>
      </c>
      <c r="X10" s="17">
        <v>0.40324254233468498</v>
      </c>
      <c r="Y10" s="17">
        <v>0.36403570149020298</v>
      </c>
      <c r="Z10" s="17">
        <v>0.33429681217439</v>
      </c>
      <c r="AA10" s="17">
        <v>0.43957127005497398</v>
      </c>
      <c r="AB10" s="17">
        <v>0.38002020072130199</v>
      </c>
      <c r="AC10" s="17">
        <v>0.41614834636788001</v>
      </c>
      <c r="AD10" s="17">
        <v>0.26713365081861001</v>
      </c>
      <c r="AE10" s="17"/>
      <c r="AF10" s="17">
        <v>0.49382966665780698</v>
      </c>
      <c r="AG10" s="17">
        <v>0.33122658361641</v>
      </c>
      <c r="AH10" s="17">
        <v>0.338440718665516</v>
      </c>
      <c r="AI10" s="17">
        <v>0.35181689148036699</v>
      </c>
      <c r="AJ10" s="17">
        <v>0.41663650326026502</v>
      </c>
      <c r="AK10" s="17">
        <v>0.43912750267838602</v>
      </c>
      <c r="AL10" s="17">
        <v>0.41411049027191599</v>
      </c>
      <c r="AM10" s="17">
        <v>0.38008574417998497</v>
      </c>
      <c r="AN10" s="17">
        <v>0.44543985741680497</v>
      </c>
      <c r="AO10" s="17">
        <v>0.39828922473238998</v>
      </c>
      <c r="AP10" s="17">
        <v>0.37713609639193701</v>
      </c>
      <c r="AQ10" s="17">
        <v>0.428167719456783</v>
      </c>
      <c r="AR10" s="17">
        <v>0.39676114008470298</v>
      </c>
      <c r="AS10" s="17">
        <v>0.429985962545891</v>
      </c>
      <c r="AT10" s="17">
        <v>0.35333793308991301</v>
      </c>
      <c r="AU10" s="17">
        <v>0.45663379382302099</v>
      </c>
      <c r="AV10" s="17"/>
      <c r="AW10" s="17">
        <v>0.411035703658583</v>
      </c>
      <c r="AX10" s="17">
        <v>0.37962664056569301</v>
      </c>
      <c r="AY10" s="17"/>
      <c r="AZ10" s="17">
        <v>0.40271179570375398</v>
      </c>
      <c r="BA10" s="17">
        <v>0.397598319457657</v>
      </c>
      <c r="BB10" s="17"/>
      <c r="BC10" s="17">
        <v>0.37933997959974602</v>
      </c>
      <c r="BD10" s="17">
        <v>0.40958412266202099</v>
      </c>
      <c r="BE10" s="17"/>
      <c r="BF10" s="17">
        <v>0.42731422024840499</v>
      </c>
      <c r="BG10" s="17">
        <v>0.39621669436648399</v>
      </c>
      <c r="BH10" s="17"/>
      <c r="BI10" s="17">
        <v>0.38102080005058703</v>
      </c>
      <c r="BJ10" s="17">
        <v>0.44308193057679102</v>
      </c>
      <c r="BK10" s="17">
        <v>0.40891942778025497</v>
      </c>
      <c r="BL10" s="17">
        <v>0.35882715708293</v>
      </c>
      <c r="BM10" s="17">
        <v>0.42093036625991298</v>
      </c>
      <c r="BN10" s="17"/>
      <c r="BO10" s="17">
        <v>0.432132278063042</v>
      </c>
      <c r="BP10" s="17">
        <v>0.41223078579551498</v>
      </c>
      <c r="BQ10" s="17">
        <v>0.40669560119474202</v>
      </c>
      <c r="BR10" s="17">
        <v>0.34550440141038902</v>
      </c>
      <c r="BS10" s="17">
        <v>0.447833803138033</v>
      </c>
      <c r="BT10" s="17">
        <v>0.41897566320841301</v>
      </c>
      <c r="BU10" s="17"/>
      <c r="BV10" s="17">
        <v>0.44386293877612598</v>
      </c>
      <c r="BW10" s="17">
        <v>0.44163337163421301</v>
      </c>
      <c r="BX10" s="17"/>
      <c r="BY10" s="17">
        <v>0.43762285319234601</v>
      </c>
      <c r="BZ10" s="17"/>
      <c r="CA10" s="17">
        <v>0.450210543043011</v>
      </c>
      <c r="CB10" s="17"/>
      <c r="CC10" s="17">
        <v>0.45201262787819801</v>
      </c>
    </row>
    <row r="11" spans="2:81" x14ac:dyDescent="0.3">
      <c r="B11" s="18" t="s">
        <v>232</v>
      </c>
      <c r="C11" s="17">
        <v>0.20817591102521801</v>
      </c>
      <c r="D11" s="17">
        <v>0.20272731454489301</v>
      </c>
      <c r="E11" s="17">
        <v>0.21431709163879001</v>
      </c>
      <c r="F11" s="17"/>
      <c r="G11" s="17">
        <v>0.233194035817398</v>
      </c>
      <c r="H11" s="17">
        <v>0.20449132320540001</v>
      </c>
      <c r="I11" s="17">
        <v>0.20427167728311499</v>
      </c>
      <c r="J11" s="17">
        <v>0.19851388592219399</v>
      </c>
      <c r="K11" s="17">
        <v>0.21108913344572999</v>
      </c>
      <c r="L11" s="17">
        <v>0.20350814460973601</v>
      </c>
      <c r="M11" s="17"/>
      <c r="N11" s="17">
        <v>0.22257208323317901</v>
      </c>
      <c r="O11" s="17">
        <v>0.194332957129562</v>
      </c>
      <c r="P11" s="17">
        <v>0.23257627455691701</v>
      </c>
      <c r="Q11" s="17">
        <v>0.18364668246853699</v>
      </c>
      <c r="R11" s="17"/>
      <c r="S11" s="17">
        <v>0.19242338137117401</v>
      </c>
      <c r="T11" s="17">
        <v>0.18149686719532801</v>
      </c>
      <c r="U11" s="17">
        <v>0.264653985164582</v>
      </c>
      <c r="V11" s="17">
        <v>0.203187777828506</v>
      </c>
      <c r="W11" s="17">
        <v>0.189936712708135</v>
      </c>
      <c r="X11" s="17">
        <v>0.17944116763103399</v>
      </c>
      <c r="Y11" s="17">
        <v>0.27560067030806501</v>
      </c>
      <c r="Z11" s="17">
        <v>0.25388897936002203</v>
      </c>
      <c r="AA11" s="17">
        <v>0.20712402570847199</v>
      </c>
      <c r="AB11" s="17">
        <v>0.16227371262017001</v>
      </c>
      <c r="AC11" s="17">
        <v>0.21079500379094701</v>
      </c>
      <c r="AD11" s="17">
        <v>0.28683909007783398</v>
      </c>
      <c r="AE11" s="17"/>
      <c r="AF11" s="17">
        <v>0</v>
      </c>
      <c r="AG11" s="17">
        <v>0.238192129581764</v>
      </c>
      <c r="AH11" s="17">
        <v>0.18384861004334199</v>
      </c>
      <c r="AI11" s="17">
        <v>0.19260777867957901</v>
      </c>
      <c r="AJ11" s="17">
        <v>0.187020176007554</v>
      </c>
      <c r="AK11" s="17">
        <v>0.20678237555922399</v>
      </c>
      <c r="AL11" s="17">
        <v>0.20751690786504301</v>
      </c>
      <c r="AM11" s="17">
        <v>0.27535679469129798</v>
      </c>
      <c r="AN11" s="17">
        <v>0.25335209966445399</v>
      </c>
      <c r="AO11" s="17">
        <v>0.18529683713387299</v>
      </c>
      <c r="AP11" s="17">
        <v>0.18078197982699101</v>
      </c>
      <c r="AQ11" s="17">
        <v>0.220839269610829</v>
      </c>
      <c r="AR11" s="17">
        <v>0.21426764425217401</v>
      </c>
      <c r="AS11" s="17">
        <v>0.193113760486641</v>
      </c>
      <c r="AT11" s="17">
        <v>0.24529935994593899</v>
      </c>
      <c r="AU11" s="17">
        <v>0.14468983483452</v>
      </c>
      <c r="AV11" s="17"/>
      <c r="AW11" s="17">
        <v>0.20388713656834001</v>
      </c>
      <c r="AX11" s="17">
        <v>0.21469084819293599</v>
      </c>
      <c r="AY11" s="17"/>
      <c r="AZ11" s="17">
        <v>0.19734838321866599</v>
      </c>
      <c r="BA11" s="17">
        <v>0.21058742528639299</v>
      </c>
      <c r="BB11" s="17"/>
      <c r="BC11" s="17">
        <v>0.18561922901591399</v>
      </c>
      <c r="BD11" s="17">
        <v>0.22275554820250201</v>
      </c>
      <c r="BE11" s="17"/>
      <c r="BF11" s="17">
        <v>0.15396930725124</v>
      </c>
      <c r="BG11" s="17">
        <v>0.21253182824893899</v>
      </c>
      <c r="BH11" s="17"/>
      <c r="BI11" s="17">
        <v>0.24108966821009201</v>
      </c>
      <c r="BJ11" s="17">
        <v>0.17602149344552601</v>
      </c>
      <c r="BK11" s="17">
        <v>0.180706937849932</v>
      </c>
      <c r="BL11" s="17">
        <v>0.278438998996278</v>
      </c>
      <c r="BM11" s="17">
        <v>0.158623747931286</v>
      </c>
      <c r="BN11" s="17"/>
      <c r="BO11" s="17">
        <v>0.17717366074549601</v>
      </c>
      <c r="BP11" s="17">
        <v>0.231994051044357</v>
      </c>
      <c r="BQ11" s="17">
        <v>0.167754875620239</v>
      </c>
      <c r="BR11" s="17">
        <v>0.25843728080994799</v>
      </c>
      <c r="BS11" s="17">
        <v>0.17495288403114501</v>
      </c>
      <c r="BT11" s="17">
        <v>0.23869506971780999</v>
      </c>
      <c r="BU11" s="17"/>
      <c r="BV11" s="17">
        <v>0.17820415775794299</v>
      </c>
      <c r="BW11" s="17">
        <v>0.17197324156918301</v>
      </c>
      <c r="BX11" s="17"/>
      <c r="BY11" s="17">
        <v>0.23624380038746801</v>
      </c>
      <c r="BZ11" s="17"/>
      <c r="CA11" s="17">
        <v>0.1775321888153</v>
      </c>
      <c r="CB11" s="17"/>
      <c r="CC11" s="17">
        <v>0.16725499672580399</v>
      </c>
    </row>
    <row r="12" spans="2:81" x14ac:dyDescent="0.3">
      <c r="B12" s="18" t="s">
        <v>233</v>
      </c>
      <c r="C12" s="17">
        <v>8.8246695426348803E-2</v>
      </c>
      <c r="D12" s="17">
        <v>8.7356220819024E-2</v>
      </c>
      <c r="E12" s="17">
        <v>8.9464231545267101E-2</v>
      </c>
      <c r="F12" s="17"/>
      <c r="G12" s="17">
        <v>5.3513069882739302E-2</v>
      </c>
      <c r="H12" s="17">
        <v>9.2668949540303094E-2</v>
      </c>
      <c r="I12" s="17">
        <v>9.3863888058943606E-2</v>
      </c>
      <c r="J12" s="17">
        <v>8.0633537214476705E-2</v>
      </c>
      <c r="K12" s="17">
        <v>0.11046856347849</v>
      </c>
      <c r="L12" s="17">
        <v>9.4570410321877393E-2</v>
      </c>
      <c r="M12" s="17"/>
      <c r="N12" s="17">
        <v>9.5319729404176906E-2</v>
      </c>
      <c r="O12" s="17">
        <v>8.0833054358722303E-2</v>
      </c>
      <c r="P12" s="17">
        <v>8.11373925903872E-2</v>
      </c>
      <c r="Q12" s="17">
        <v>9.5280996301825099E-2</v>
      </c>
      <c r="R12" s="17"/>
      <c r="S12" s="17">
        <v>0.101206170634055</v>
      </c>
      <c r="T12" s="17">
        <v>9.5448294768164701E-2</v>
      </c>
      <c r="U12" s="17">
        <v>9.0383603495268097E-2</v>
      </c>
      <c r="V12" s="17">
        <v>9.2388055391486895E-2</v>
      </c>
      <c r="W12" s="17">
        <v>5.58707395187951E-2</v>
      </c>
      <c r="X12" s="17">
        <v>6.5175695818392207E-2</v>
      </c>
      <c r="Y12" s="17">
        <v>8.0286162397060906E-2</v>
      </c>
      <c r="Z12" s="17">
        <v>0.104895232574705</v>
      </c>
      <c r="AA12" s="17">
        <v>8.15818486665916E-2</v>
      </c>
      <c r="AB12" s="17">
        <v>9.0106372567531498E-2</v>
      </c>
      <c r="AC12" s="17">
        <v>0.111761707982025</v>
      </c>
      <c r="AD12" s="17">
        <v>0.102055870953042</v>
      </c>
      <c r="AE12" s="17"/>
      <c r="AF12" s="17">
        <v>0</v>
      </c>
      <c r="AG12" s="17">
        <v>6.1740030651533002E-2</v>
      </c>
      <c r="AH12" s="17">
        <v>8.4922905504030796E-2</v>
      </c>
      <c r="AI12" s="17">
        <v>9.8320117413166999E-2</v>
      </c>
      <c r="AJ12" s="17">
        <v>5.0107593824161398E-2</v>
      </c>
      <c r="AK12" s="17">
        <v>8.4147623836770505E-2</v>
      </c>
      <c r="AL12" s="17">
        <v>0.10205332531172399</v>
      </c>
      <c r="AM12" s="17">
        <v>7.1785222446278399E-2</v>
      </c>
      <c r="AN12" s="17">
        <v>0.109874067819777</v>
      </c>
      <c r="AO12" s="17">
        <v>9.5731899471981102E-2</v>
      </c>
      <c r="AP12" s="17">
        <v>0.11113113593408</v>
      </c>
      <c r="AQ12" s="17">
        <v>0.10665070684032101</v>
      </c>
      <c r="AR12" s="17">
        <v>6.2390242020515803E-2</v>
      </c>
      <c r="AS12" s="17">
        <v>0.15558030440780399</v>
      </c>
      <c r="AT12" s="17">
        <v>0.100135161895602</v>
      </c>
      <c r="AU12" s="17">
        <v>7.2826871889183603E-2</v>
      </c>
      <c r="AV12" s="17"/>
      <c r="AW12" s="17">
        <v>8.6311233184775404E-2</v>
      </c>
      <c r="AX12" s="17">
        <v>9.0646066835950098E-2</v>
      </c>
      <c r="AY12" s="17"/>
      <c r="AZ12" s="17">
        <v>8.9320945553050604E-2</v>
      </c>
      <c r="BA12" s="17">
        <v>8.8007437717027195E-2</v>
      </c>
      <c r="BB12" s="17"/>
      <c r="BC12" s="17">
        <v>8.7430976905899793E-2</v>
      </c>
      <c r="BD12" s="17">
        <v>9.0498213379366296E-2</v>
      </c>
      <c r="BE12" s="17"/>
      <c r="BF12" s="17">
        <v>0.10181185580348801</v>
      </c>
      <c r="BG12" s="17">
        <v>8.7156630533596804E-2</v>
      </c>
      <c r="BH12" s="17"/>
      <c r="BI12" s="17">
        <v>0.115202844341927</v>
      </c>
      <c r="BJ12" s="17">
        <v>6.1550433338385599E-2</v>
      </c>
      <c r="BK12" s="17">
        <v>7.2857820356366995E-2</v>
      </c>
      <c r="BL12" s="17">
        <v>0.112186815077767</v>
      </c>
      <c r="BM12" s="17">
        <v>3.5753055921766599E-2</v>
      </c>
      <c r="BN12" s="17"/>
      <c r="BO12" s="17">
        <v>7.02848481527312E-2</v>
      </c>
      <c r="BP12" s="17">
        <v>0.118524531424684</v>
      </c>
      <c r="BQ12" s="17">
        <v>5.3741088345330999E-2</v>
      </c>
      <c r="BR12" s="17">
        <v>0.10931799391045401</v>
      </c>
      <c r="BS12" s="17">
        <v>4.7131922607440598E-2</v>
      </c>
      <c r="BT12" s="17">
        <v>6.3255795555649197E-2</v>
      </c>
      <c r="BU12" s="17"/>
      <c r="BV12" s="17">
        <v>6.4556067523256502E-2</v>
      </c>
      <c r="BW12" s="17">
        <v>5.5975794966701901E-2</v>
      </c>
      <c r="BX12" s="17"/>
      <c r="BY12" s="17">
        <v>6.9695807232150506E-2</v>
      </c>
      <c r="BZ12" s="17"/>
      <c r="CA12" s="17">
        <v>5.37105318811954E-2</v>
      </c>
      <c r="CB12" s="17"/>
      <c r="CC12" s="17">
        <v>6.9449729668765406E-2</v>
      </c>
    </row>
    <row r="13" spans="2:81" x14ac:dyDescent="0.3">
      <c r="B13" s="18" t="s">
        <v>234</v>
      </c>
      <c r="C13" s="17">
        <v>2.5848578395752501E-2</v>
      </c>
      <c r="D13" s="17">
        <v>2.7076487379831999E-2</v>
      </c>
      <c r="E13" s="17">
        <v>2.4751581775816701E-2</v>
      </c>
      <c r="F13" s="17"/>
      <c r="G13" s="17">
        <v>1.64354100063724E-2</v>
      </c>
      <c r="H13" s="17">
        <v>3.2899651173093798E-2</v>
      </c>
      <c r="I13" s="17">
        <v>6.9816260558832298E-3</v>
      </c>
      <c r="J13" s="17">
        <v>3.2741272134698497E-2</v>
      </c>
      <c r="K13" s="17">
        <v>4.5251008160862402E-2</v>
      </c>
      <c r="L13" s="17">
        <v>2.3108045274984501E-2</v>
      </c>
      <c r="M13" s="17"/>
      <c r="N13" s="17">
        <v>1.8281526600667099E-2</v>
      </c>
      <c r="O13" s="17">
        <v>2.2866089058000801E-2</v>
      </c>
      <c r="P13" s="17">
        <v>3.8761792766152499E-2</v>
      </c>
      <c r="Q13" s="17">
        <v>2.5960991519726199E-2</v>
      </c>
      <c r="R13" s="17"/>
      <c r="S13" s="17">
        <v>6.4525091217664298E-3</v>
      </c>
      <c r="T13" s="17">
        <v>3.5837193560622399E-2</v>
      </c>
      <c r="U13" s="17">
        <v>1.19493313397588E-2</v>
      </c>
      <c r="V13" s="17">
        <v>4.0150477457127499E-2</v>
      </c>
      <c r="W13" s="17">
        <v>2.7770680797067699E-2</v>
      </c>
      <c r="X13" s="17">
        <v>3.7071102937202997E-2</v>
      </c>
      <c r="Y13" s="17">
        <v>2.67469826592103E-2</v>
      </c>
      <c r="Z13" s="17">
        <v>4.5173428639581799E-2</v>
      </c>
      <c r="AA13" s="17">
        <v>1.5039091119488901E-2</v>
      </c>
      <c r="AB13" s="17">
        <v>2.6193576877352999E-2</v>
      </c>
      <c r="AC13" s="17">
        <v>2.42925022357286E-2</v>
      </c>
      <c r="AD13" s="17">
        <v>4.2234562941829701E-2</v>
      </c>
      <c r="AE13" s="17"/>
      <c r="AF13" s="17">
        <v>0.104423181261926</v>
      </c>
      <c r="AG13" s="17">
        <v>2.2333208122037498E-2</v>
      </c>
      <c r="AH13" s="17">
        <v>4.2127402787818999E-2</v>
      </c>
      <c r="AI13" s="17">
        <v>7.9323373717703205E-2</v>
      </c>
      <c r="AJ13" s="17">
        <v>2.7964740684232599E-2</v>
      </c>
      <c r="AK13" s="17">
        <v>2.6912604487613099E-2</v>
      </c>
      <c r="AL13" s="17">
        <v>2.8257172038499801E-2</v>
      </c>
      <c r="AM13" s="17">
        <v>2.3508091331773999E-2</v>
      </c>
      <c r="AN13" s="17">
        <v>0</v>
      </c>
      <c r="AO13" s="17">
        <v>3.7270168472143698E-2</v>
      </c>
      <c r="AP13" s="17">
        <v>1.6952097968136098E-2</v>
      </c>
      <c r="AQ13" s="17">
        <v>2.9019038434284199E-2</v>
      </c>
      <c r="AR13" s="17">
        <v>9.0923899650619394E-3</v>
      </c>
      <c r="AS13" s="17">
        <v>0</v>
      </c>
      <c r="AT13" s="17">
        <v>1.2885178851666601E-2</v>
      </c>
      <c r="AU13" s="17">
        <v>1.11046654832635E-2</v>
      </c>
      <c r="AV13" s="17"/>
      <c r="AW13" s="17">
        <v>2.5683416312469499E-2</v>
      </c>
      <c r="AX13" s="17">
        <v>2.6276576755501699E-2</v>
      </c>
      <c r="AY13" s="17"/>
      <c r="AZ13" s="17">
        <v>3.1009416832998401E-2</v>
      </c>
      <c r="BA13" s="17">
        <v>2.4699152994738099E-2</v>
      </c>
      <c r="BB13" s="17"/>
      <c r="BC13" s="17">
        <v>2.8554481917535499E-2</v>
      </c>
      <c r="BD13" s="17">
        <v>2.3006456333137599E-2</v>
      </c>
      <c r="BE13" s="17"/>
      <c r="BF13" s="17">
        <v>3.8838927115158801E-2</v>
      </c>
      <c r="BG13" s="17">
        <v>2.4804704037474101E-2</v>
      </c>
      <c r="BH13" s="17"/>
      <c r="BI13" s="17">
        <v>3.6323824242779398E-2</v>
      </c>
      <c r="BJ13" s="17">
        <v>1.73363014255167E-2</v>
      </c>
      <c r="BK13" s="17">
        <v>2.4110972218809201E-2</v>
      </c>
      <c r="BL13" s="17">
        <v>4.7063167365579001E-2</v>
      </c>
      <c r="BM13" s="17">
        <v>2.7144042466311E-2</v>
      </c>
      <c r="BN13" s="17"/>
      <c r="BO13" s="17">
        <v>1.4166062809997E-2</v>
      </c>
      <c r="BP13" s="17">
        <v>2.8744904952510301E-2</v>
      </c>
      <c r="BQ13" s="17">
        <v>1.7904793786178E-2</v>
      </c>
      <c r="BR13" s="17">
        <v>5.0451055942626798E-2</v>
      </c>
      <c r="BS13" s="17">
        <v>2.1668973621765501E-2</v>
      </c>
      <c r="BT13" s="17">
        <v>9.2271119838763706E-3</v>
      </c>
      <c r="BU13" s="17"/>
      <c r="BV13" s="17">
        <v>1.63014020949259E-2</v>
      </c>
      <c r="BW13" s="17">
        <v>1.9255759737569701E-2</v>
      </c>
      <c r="BX13" s="17"/>
      <c r="BY13" s="17">
        <v>2.08916065438217E-2</v>
      </c>
      <c r="BZ13" s="17"/>
      <c r="CA13" s="17">
        <v>1.1200982045605301E-2</v>
      </c>
      <c r="CB13" s="17"/>
      <c r="CC13" s="17">
        <v>9.5871233781447997E-3</v>
      </c>
    </row>
    <row r="14" spans="2:81" x14ac:dyDescent="0.3">
      <c r="B14" s="18" t="s">
        <v>92</v>
      </c>
      <c r="C14" s="17">
        <v>5.8101094955908601E-2</v>
      </c>
      <c r="D14" s="17">
        <v>4.3316858451340499E-2</v>
      </c>
      <c r="E14" s="17">
        <v>7.2765808531816398E-2</v>
      </c>
      <c r="F14" s="17"/>
      <c r="G14" s="17">
        <v>7.4762087652645595E-2</v>
      </c>
      <c r="H14" s="17">
        <v>6.2154566357131902E-2</v>
      </c>
      <c r="I14" s="17">
        <v>5.4997733106921798E-2</v>
      </c>
      <c r="J14" s="17">
        <v>6.2879197205553197E-2</v>
      </c>
      <c r="K14" s="17">
        <v>5.6250456164888898E-2</v>
      </c>
      <c r="L14" s="17">
        <v>4.3569197476669798E-2</v>
      </c>
      <c r="M14" s="17"/>
      <c r="N14" s="17">
        <v>4.12466720456931E-2</v>
      </c>
      <c r="O14" s="17">
        <v>5.3555904719282003E-2</v>
      </c>
      <c r="P14" s="17">
        <v>5.91255431110565E-2</v>
      </c>
      <c r="Q14" s="17">
        <v>8.0589936633948395E-2</v>
      </c>
      <c r="R14" s="17"/>
      <c r="S14" s="17">
        <v>4.5535034349215901E-2</v>
      </c>
      <c r="T14" s="17">
        <v>4.3921973625345903E-2</v>
      </c>
      <c r="U14" s="17">
        <v>8.4829486572184004E-2</v>
      </c>
      <c r="V14" s="17">
        <v>4.9999538981903797E-2</v>
      </c>
      <c r="W14" s="17">
        <v>6.0749791482006203E-2</v>
      </c>
      <c r="X14" s="17">
        <v>6.2773867498879504E-2</v>
      </c>
      <c r="Y14" s="17">
        <v>5.4993278903799001E-2</v>
      </c>
      <c r="Z14" s="17">
        <v>8.0462271887439499E-2</v>
      </c>
      <c r="AA14" s="17">
        <v>7.5223791895510705E-2</v>
      </c>
      <c r="AB14" s="17">
        <v>4.8053829101385698E-2</v>
      </c>
      <c r="AC14" s="17">
        <v>4.3795277441425397E-2</v>
      </c>
      <c r="AD14" s="17">
        <v>8.0675260049372505E-2</v>
      </c>
      <c r="AE14" s="17"/>
      <c r="AF14" s="17">
        <v>9.0347383092131098E-2</v>
      </c>
      <c r="AG14" s="17">
        <v>0.103109538832469</v>
      </c>
      <c r="AH14" s="17">
        <v>9.4316537276588799E-2</v>
      </c>
      <c r="AI14" s="17">
        <v>7.9933299236092895E-2</v>
      </c>
      <c r="AJ14" s="17">
        <v>6.8042199873488904E-2</v>
      </c>
      <c r="AK14" s="17">
        <v>5.0914990689110901E-2</v>
      </c>
      <c r="AL14" s="17">
        <v>5.2529499061012501E-2</v>
      </c>
      <c r="AM14" s="17">
        <v>3.7387132464055901E-2</v>
      </c>
      <c r="AN14" s="17">
        <v>2.0845368989771899E-2</v>
      </c>
      <c r="AO14" s="17">
        <v>7.2102680410812303E-2</v>
      </c>
      <c r="AP14" s="17">
        <v>5.2339994043960301E-2</v>
      </c>
      <c r="AQ14" s="17">
        <v>2.5026068072340101E-2</v>
      </c>
      <c r="AR14" s="17">
        <v>2.8711754555554501E-2</v>
      </c>
      <c r="AS14" s="17">
        <v>3.9959324137625797E-2</v>
      </c>
      <c r="AT14" s="17">
        <v>5.3664601932129102E-2</v>
      </c>
      <c r="AU14" s="17">
        <v>1.05189130279647E-2</v>
      </c>
      <c r="AV14" s="17"/>
      <c r="AW14" s="17">
        <v>4.4777807747921901E-2</v>
      </c>
      <c r="AX14" s="17">
        <v>7.7891255731767806E-2</v>
      </c>
      <c r="AY14" s="17"/>
      <c r="AZ14" s="17">
        <v>5.54440679216135E-2</v>
      </c>
      <c r="BA14" s="17">
        <v>5.86928698005462E-2</v>
      </c>
      <c r="BB14" s="17"/>
      <c r="BC14" s="17">
        <v>5.6662399306240903E-2</v>
      </c>
      <c r="BD14" s="17">
        <v>6.02018163337514E-2</v>
      </c>
      <c r="BE14" s="17"/>
      <c r="BF14" s="17">
        <v>3.59201907306173E-2</v>
      </c>
      <c r="BG14" s="17">
        <v>5.9883501084053603E-2</v>
      </c>
      <c r="BH14" s="17"/>
      <c r="BI14" s="17">
        <v>5.4598864806781403E-2</v>
      </c>
      <c r="BJ14" s="17">
        <v>5.0377161761374002E-2</v>
      </c>
      <c r="BK14" s="17">
        <v>5.7011375660098E-2</v>
      </c>
      <c r="BL14" s="17">
        <v>4.07505161235951E-2</v>
      </c>
      <c r="BM14" s="17">
        <v>6.3362483340323406E-2</v>
      </c>
      <c r="BN14" s="17"/>
      <c r="BO14" s="17">
        <v>5.0554114209726199E-2</v>
      </c>
      <c r="BP14" s="17">
        <v>4.6944526731900298E-2</v>
      </c>
      <c r="BQ14" s="17">
        <v>5.1885111597391301E-2</v>
      </c>
      <c r="BR14" s="17">
        <v>3.1102572522765898E-2</v>
      </c>
      <c r="BS14" s="17">
        <v>5.8866485889089E-2</v>
      </c>
      <c r="BT14" s="17">
        <v>0.109545608730688</v>
      </c>
      <c r="BU14" s="17"/>
      <c r="BV14" s="17">
        <v>4.8895407729275003E-2</v>
      </c>
      <c r="BW14" s="17">
        <v>5.3125414667970002E-2</v>
      </c>
      <c r="BX14" s="17"/>
      <c r="BY14" s="17">
        <v>1.3041791720214E-2</v>
      </c>
      <c r="BZ14" s="17"/>
      <c r="CA14" s="17">
        <v>2.7510345142811799E-2</v>
      </c>
      <c r="CB14" s="17"/>
      <c r="CC14" s="17">
        <v>3.8208030543596498E-2</v>
      </c>
    </row>
    <row r="15" spans="2:81" x14ac:dyDescent="0.3">
      <c r="B15" s="18" t="s">
        <v>192</v>
      </c>
      <c r="C15" s="21">
        <v>0.61962772019677304</v>
      </c>
      <c r="D15" s="21">
        <v>0.63952311880490997</v>
      </c>
      <c r="E15" s="21">
        <v>0.59870128650830901</v>
      </c>
      <c r="F15" s="21"/>
      <c r="G15" s="21">
        <v>0.62209539664084501</v>
      </c>
      <c r="H15" s="21">
        <v>0.60778550972407097</v>
      </c>
      <c r="I15" s="21">
        <v>0.63988507549513696</v>
      </c>
      <c r="J15" s="21">
        <v>0.62523210752307701</v>
      </c>
      <c r="K15" s="21">
        <v>0.576940838750028</v>
      </c>
      <c r="L15" s="21">
        <v>0.63524420231673295</v>
      </c>
      <c r="M15" s="21"/>
      <c r="N15" s="21">
        <v>0.62257998871628395</v>
      </c>
      <c r="O15" s="21">
        <v>0.64841199473443301</v>
      </c>
      <c r="P15" s="21">
        <v>0.58839899697548603</v>
      </c>
      <c r="Q15" s="21">
        <v>0.61452139307596398</v>
      </c>
      <c r="R15" s="21"/>
      <c r="S15" s="21">
        <v>0.654382904523789</v>
      </c>
      <c r="T15" s="21">
        <v>0.64329567085053896</v>
      </c>
      <c r="U15" s="21">
        <v>0.54818359342820699</v>
      </c>
      <c r="V15" s="21">
        <v>0.61427415034097599</v>
      </c>
      <c r="W15" s="21">
        <v>0.66567207549399598</v>
      </c>
      <c r="X15" s="21">
        <v>0.65553816611449101</v>
      </c>
      <c r="Y15" s="21">
        <v>0.56237290573186405</v>
      </c>
      <c r="Z15" s="21">
        <v>0.51558008753825102</v>
      </c>
      <c r="AA15" s="21">
        <v>0.62103124260993603</v>
      </c>
      <c r="AB15" s="21">
        <v>0.67337250883356004</v>
      </c>
      <c r="AC15" s="21">
        <v>0.60935550854987397</v>
      </c>
      <c r="AD15" s="21">
        <v>0.48819521597792098</v>
      </c>
      <c r="AE15" s="21"/>
      <c r="AF15" s="21">
        <v>0.80522943564594296</v>
      </c>
      <c r="AG15" s="21">
        <v>0.57462509281219698</v>
      </c>
      <c r="AH15" s="21">
        <v>0.59478454438822004</v>
      </c>
      <c r="AI15" s="21">
        <v>0.54981543095345797</v>
      </c>
      <c r="AJ15" s="21">
        <v>0.66686528961056302</v>
      </c>
      <c r="AK15" s="21">
        <v>0.63124240542728105</v>
      </c>
      <c r="AL15" s="21">
        <v>0.60964309572372</v>
      </c>
      <c r="AM15" s="21">
        <v>0.59196275906659301</v>
      </c>
      <c r="AN15" s="21">
        <v>0.61592846352599695</v>
      </c>
      <c r="AO15" s="21">
        <v>0.60959841451118901</v>
      </c>
      <c r="AP15" s="21">
        <v>0.638794792226832</v>
      </c>
      <c r="AQ15" s="21">
        <v>0.61846491704222495</v>
      </c>
      <c r="AR15" s="21">
        <v>0.68553796920669396</v>
      </c>
      <c r="AS15" s="21">
        <v>0.61134661096792897</v>
      </c>
      <c r="AT15" s="21">
        <v>0.58801569737466297</v>
      </c>
      <c r="AU15" s="21">
        <v>0.76085971476506797</v>
      </c>
      <c r="AV15" s="21"/>
      <c r="AW15" s="21">
        <v>0.63934040618649302</v>
      </c>
      <c r="AX15" s="21">
        <v>0.59049525248384405</v>
      </c>
      <c r="AY15" s="21"/>
      <c r="AZ15" s="21">
        <v>0.62687718647367097</v>
      </c>
      <c r="BA15" s="21">
        <v>0.61801311420129601</v>
      </c>
      <c r="BB15" s="21"/>
      <c r="BC15" s="21">
        <v>0.64173291285441003</v>
      </c>
      <c r="BD15" s="21">
        <v>0.60353796575124197</v>
      </c>
      <c r="BE15" s="21"/>
      <c r="BF15" s="21">
        <v>0.66945971909949598</v>
      </c>
      <c r="BG15" s="21">
        <v>0.615623336095936</v>
      </c>
      <c r="BH15" s="21"/>
      <c r="BI15" s="21">
        <v>0.55278479839841999</v>
      </c>
      <c r="BJ15" s="21">
        <v>0.69471461002919799</v>
      </c>
      <c r="BK15" s="21">
        <v>0.66531289391479398</v>
      </c>
      <c r="BL15" s="21">
        <v>0.52156050243677998</v>
      </c>
      <c r="BM15" s="21">
        <v>0.71511667034031201</v>
      </c>
      <c r="BN15" s="21"/>
      <c r="BO15" s="21">
        <v>0.68782131408205005</v>
      </c>
      <c r="BP15" s="21">
        <v>0.573791985846548</v>
      </c>
      <c r="BQ15" s="21">
        <v>0.70871413065086097</v>
      </c>
      <c r="BR15" s="21">
        <v>0.55069109681420503</v>
      </c>
      <c r="BS15" s="21">
        <v>0.69737973385055996</v>
      </c>
      <c r="BT15" s="21">
        <v>0.57927641401197605</v>
      </c>
      <c r="BU15" s="21"/>
      <c r="BV15" s="21">
        <v>0.69204296489460004</v>
      </c>
      <c r="BW15" s="21">
        <v>0.69966978905857602</v>
      </c>
      <c r="BX15" s="21"/>
      <c r="BY15" s="21">
        <v>0.66012699411634601</v>
      </c>
      <c r="BZ15" s="21"/>
      <c r="CA15" s="21">
        <v>0.73004595211508805</v>
      </c>
      <c r="CB15" s="21"/>
      <c r="CC15" s="21">
        <v>0.71550011968368998</v>
      </c>
    </row>
    <row r="16" spans="2:81" x14ac:dyDescent="0.3">
      <c r="B16" s="18" t="s">
        <v>193</v>
      </c>
      <c r="C16" s="21">
        <v>0.114095273822101</v>
      </c>
      <c r="D16" s="21">
        <v>0.114432708198856</v>
      </c>
      <c r="E16" s="21">
        <v>0.11421581332108401</v>
      </c>
      <c r="F16" s="21"/>
      <c r="G16" s="21">
        <v>6.9948479889111695E-2</v>
      </c>
      <c r="H16" s="21">
        <v>0.12556860071339701</v>
      </c>
      <c r="I16" s="21">
        <v>0.10084551411482701</v>
      </c>
      <c r="J16" s="21">
        <v>0.113374809349175</v>
      </c>
      <c r="K16" s="21">
        <v>0.15571957163935299</v>
      </c>
      <c r="L16" s="21">
        <v>0.11767845559686201</v>
      </c>
      <c r="M16" s="21"/>
      <c r="N16" s="21">
        <v>0.113601256004844</v>
      </c>
      <c r="O16" s="21">
        <v>0.103699143416723</v>
      </c>
      <c r="P16" s="21">
        <v>0.11989918535654</v>
      </c>
      <c r="Q16" s="21">
        <v>0.121241987821551</v>
      </c>
      <c r="R16" s="21"/>
      <c r="S16" s="21">
        <v>0.107658679755821</v>
      </c>
      <c r="T16" s="21">
        <v>0.131285488328787</v>
      </c>
      <c r="U16" s="21">
        <v>0.10233293483502701</v>
      </c>
      <c r="V16" s="21">
        <v>0.132538532848614</v>
      </c>
      <c r="W16" s="21">
        <v>8.3641420315862802E-2</v>
      </c>
      <c r="X16" s="21">
        <v>0.102246798755595</v>
      </c>
      <c r="Y16" s="21">
        <v>0.107033145056271</v>
      </c>
      <c r="Z16" s="21">
        <v>0.150068661214287</v>
      </c>
      <c r="AA16" s="21">
        <v>9.6620939786080495E-2</v>
      </c>
      <c r="AB16" s="21">
        <v>0.116299949444884</v>
      </c>
      <c r="AC16" s="21">
        <v>0.13605421021775299</v>
      </c>
      <c r="AD16" s="21">
        <v>0.14429043389487201</v>
      </c>
      <c r="AE16" s="21"/>
      <c r="AF16" s="21">
        <v>0.104423181261926</v>
      </c>
      <c r="AG16" s="21">
        <v>8.4073238773570605E-2</v>
      </c>
      <c r="AH16" s="21">
        <v>0.12705030829184999</v>
      </c>
      <c r="AI16" s="21">
        <v>0.17764349113087</v>
      </c>
      <c r="AJ16" s="21">
        <v>7.8072334508394001E-2</v>
      </c>
      <c r="AK16" s="21">
        <v>0.111060228324384</v>
      </c>
      <c r="AL16" s="21">
        <v>0.13031049735022401</v>
      </c>
      <c r="AM16" s="21">
        <v>9.5293313778052405E-2</v>
      </c>
      <c r="AN16" s="21">
        <v>0.109874067819777</v>
      </c>
      <c r="AO16" s="21">
        <v>0.133002067944125</v>
      </c>
      <c r="AP16" s="21">
        <v>0.12808323390221599</v>
      </c>
      <c r="AQ16" s="21">
        <v>0.13566974527460501</v>
      </c>
      <c r="AR16" s="21">
        <v>7.1482631985577694E-2</v>
      </c>
      <c r="AS16" s="21">
        <v>0.15558030440780399</v>
      </c>
      <c r="AT16" s="21">
        <v>0.11302034074726899</v>
      </c>
      <c r="AU16" s="21">
        <v>8.3931537372447101E-2</v>
      </c>
      <c r="AV16" s="21"/>
      <c r="AW16" s="21">
        <v>0.111994649497245</v>
      </c>
      <c r="AX16" s="21">
        <v>0.11692264359145201</v>
      </c>
      <c r="AY16" s="21"/>
      <c r="AZ16" s="21">
        <v>0.12033036238604899</v>
      </c>
      <c r="BA16" s="21">
        <v>0.112706590711765</v>
      </c>
      <c r="BB16" s="21"/>
      <c r="BC16" s="21">
        <v>0.115985458823435</v>
      </c>
      <c r="BD16" s="21">
        <v>0.113504669712504</v>
      </c>
      <c r="BE16" s="21"/>
      <c r="BF16" s="21">
        <v>0.14065078291864699</v>
      </c>
      <c r="BG16" s="21">
        <v>0.11196133457107101</v>
      </c>
      <c r="BH16" s="21"/>
      <c r="BI16" s="21">
        <v>0.15152666858470701</v>
      </c>
      <c r="BJ16" s="21">
        <v>7.8886734763902303E-2</v>
      </c>
      <c r="BK16" s="21">
        <v>9.6968792575176196E-2</v>
      </c>
      <c r="BL16" s="21">
        <v>0.15924998244334601</v>
      </c>
      <c r="BM16" s="21">
        <v>6.2897098388077596E-2</v>
      </c>
      <c r="BN16" s="21"/>
      <c r="BO16" s="21">
        <v>8.4450910962728207E-2</v>
      </c>
      <c r="BP16" s="21">
        <v>0.147269436377195</v>
      </c>
      <c r="BQ16" s="21">
        <v>7.1645882131509006E-2</v>
      </c>
      <c r="BR16" s="21">
        <v>0.15976904985308099</v>
      </c>
      <c r="BS16" s="21">
        <v>6.8800896229206099E-2</v>
      </c>
      <c r="BT16" s="21">
        <v>7.2482907539525604E-2</v>
      </c>
      <c r="BU16" s="21"/>
      <c r="BV16" s="21">
        <v>8.0857469618182395E-2</v>
      </c>
      <c r="BW16" s="21">
        <v>7.5231554704271605E-2</v>
      </c>
      <c r="BX16" s="21"/>
      <c r="BY16" s="21">
        <v>9.0587413775972195E-2</v>
      </c>
      <c r="BZ16" s="21"/>
      <c r="CA16" s="21">
        <v>6.4911513926800696E-2</v>
      </c>
      <c r="CB16" s="21"/>
      <c r="CC16" s="21">
        <v>7.9036853046910105E-2</v>
      </c>
    </row>
    <row r="17" spans="2:81" x14ac:dyDescent="0.3">
      <c r="B17" s="18" t="s">
        <v>194</v>
      </c>
      <c r="C17" s="22">
        <v>0.50553244637467099</v>
      </c>
      <c r="D17" s="22">
        <v>0.52509041060605399</v>
      </c>
      <c r="E17" s="22">
        <v>0.48448547318722601</v>
      </c>
      <c r="F17" s="22"/>
      <c r="G17" s="22">
        <v>0.552146916751733</v>
      </c>
      <c r="H17" s="22">
        <v>0.48221690901067399</v>
      </c>
      <c r="I17" s="22">
        <v>0.53903956138030995</v>
      </c>
      <c r="J17" s="22">
        <v>0.51185729817390202</v>
      </c>
      <c r="K17" s="22">
        <v>0.42122126711067498</v>
      </c>
      <c r="L17" s="22">
        <v>0.51756574671987099</v>
      </c>
      <c r="M17" s="22"/>
      <c r="N17" s="22">
        <v>0.50897873271144001</v>
      </c>
      <c r="O17" s="22">
        <v>0.54471285131770997</v>
      </c>
      <c r="P17" s="22">
        <v>0.46849981161894699</v>
      </c>
      <c r="Q17" s="22">
        <v>0.493279405254412</v>
      </c>
      <c r="R17" s="22"/>
      <c r="S17" s="22">
        <v>0.546724224767968</v>
      </c>
      <c r="T17" s="22">
        <v>0.51201018252175201</v>
      </c>
      <c r="U17" s="22">
        <v>0.44585065859318102</v>
      </c>
      <c r="V17" s="22">
        <v>0.48173561749236099</v>
      </c>
      <c r="W17" s="22">
        <v>0.58203065517813302</v>
      </c>
      <c r="X17" s="22">
        <v>0.55329136735889595</v>
      </c>
      <c r="Y17" s="22">
        <v>0.45533976067559301</v>
      </c>
      <c r="Z17" s="22">
        <v>0.36551142632396399</v>
      </c>
      <c r="AA17" s="22">
        <v>0.52441030282385603</v>
      </c>
      <c r="AB17" s="22">
        <v>0.55707255938867495</v>
      </c>
      <c r="AC17" s="22">
        <v>0.47330129833211998</v>
      </c>
      <c r="AD17" s="22">
        <v>0.34390478208304898</v>
      </c>
      <c r="AE17" s="22"/>
      <c r="AF17" s="22">
        <v>0.700806254384018</v>
      </c>
      <c r="AG17" s="22">
        <v>0.490551854038626</v>
      </c>
      <c r="AH17" s="22">
        <v>0.46773423609636999</v>
      </c>
      <c r="AI17" s="22">
        <v>0.372171939822588</v>
      </c>
      <c r="AJ17" s="22">
        <v>0.588792955102169</v>
      </c>
      <c r="AK17" s="22">
        <v>0.52018217710289805</v>
      </c>
      <c r="AL17" s="22">
        <v>0.47933259837349601</v>
      </c>
      <c r="AM17" s="22">
        <v>0.49666944528854101</v>
      </c>
      <c r="AN17" s="22">
        <v>0.50605439570621902</v>
      </c>
      <c r="AO17" s="22">
        <v>0.47659634656706501</v>
      </c>
      <c r="AP17" s="22">
        <v>0.51071155832461601</v>
      </c>
      <c r="AQ17" s="22">
        <v>0.48279517176761999</v>
      </c>
      <c r="AR17" s="22">
        <v>0.61405533722111605</v>
      </c>
      <c r="AS17" s="22">
        <v>0.45576630656012501</v>
      </c>
      <c r="AT17" s="22">
        <v>0.47499535662739401</v>
      </c>
      <c r="AU17" s="22">
        <v>0.67692817739262101</v>
      </c>
      <c r="AV17" s="22"/>
      <c r="AW17" s="22">
        <v>0.52734575668924799</v>
      </c>
      <c r="AX17" s="22">
        <v>0.473572608892392</v>
      </c>
      <c r="AY17" s="22"/>
      <c r="AZ17" s="22">
        <v>0.50654682408762197</v>
      </c>
      <c r="BA17" s="22">
        <v>0.50530652348952998</v>
      </c>
      <c r="BB17" s="22"/>
      <c r="BC17" s="22">
        <v>0.525747454030974</v>
      </c>
      <c r="BD17" s="22">
        <v>0.49003329603873802</v>
      </c>
      <c r="BE17" s="22"/>
      <c r="BF17" s="22">
        <v>0.52880893618084901</v>
      </c>
      <c r="BG17" s="22">
        <v>0.50366200152486496</v>
      </c>
      <c r="BH17" s="22"/>
      <c r="BI17" s="22">
        <v>0.401258129813714</v>
      </c>
      <c r="BJ17" s="22">
        <v>0.61582787526529603</v>
      </c>
      <c r="BK17" s="22">
        <v>0.56834410133961799</v>
      </c>
      <c r="BL17" s="22">
        <v>0.362310519993434</v>
      </c>
      <c r="BM17" s="22">
        <v>0.65221957195223501</v>
      </c>
      <c r="BN17" s="22"/>
      <c r="BO17" s="22">
        <v>0.603370403119322</v>
      </c>
      <c r="BP17" s="22">
        <v>0.42652254946935397</v>
      </c>
      <c r="BQ17" s="22">
        <v>0.63706824851935195</v>
      </c>
      <c r="BR17" s="22">
        <v>0.39092204696112398</v>
      </c>
      <c r="BS17" s="22">
        <v>0.62857883762135403</v>
      </c>
      <c r="BT17" s="22">
        <v>0.50679350647245103</v>
      </c>
      <c r="BU17" s="22"/>
      <c r="BV17" s="22">
        <v>0.61118549527641697</v>
      </c>
      <c r="BW17" s="22">
        <v>0.62443823435430401</v>
      </c>
      <c r="BX17" s="22"/>
      <c r="BY17" s="22">
        <v>0.569539580340374</v>
      </c>
      <c r="BZ17" s="22"/>
      <c r="CA17" s="22">
        <v>0.66513443818828699</v>
      </c>
      <c r="CB17" s="22"/>
      <c r="CC17" s="22">
        <v>0.63646326663677999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0.27902181034104601</v>
      </c>
      <c r="D9" s="17">
        <v>0.26357471348082301</v>
      </c>
      <c r="E9" s="17">
        <v>0.29331541487400298</v>
      </c>
      <c r="F9" s="17"/>
      <c r="G9" s="17">
        <v>0.31341480148100298</v>
      </c>
      <c r="H9" s="17">
        <v>0.314560572787348</v>
      </c>
      <c r="I9" s="17">
        <v>0.29852042683055202</v>
      </c>
      <c r="J9" s="17">
        <v>0.29946547480903202</v>
      </c>
      <c r="K9" s="17">
        <v>0.23525029525418401</v>
      </c>
      <c r="L9" s="17">
        <v>0.22414999339425001</v>
      </c>
      <c r="M9" s="17"/>
      <c r="N9" s="17">
        <v>0.25822526903542797</v>
      </c>
      <c r="O9" s="17">
        <v>0.25243092253274002</v>
      </c>
      <c r="P9" s="17">
        <v>0.29919022552303698</v>
      </c>
      <c r="Q9" s="17">
        <v>0.31124510327794802</v>
      </c>
      <c r="R9" s="17"/>
      <c r="S9" s="17">
        <v>0.32616307478648698</v>
      </c>
      <c r="T9" s="17">
        <v>0.25062990458302697</v>
      </c>
      <c r="U9" s="17">
        <v>0.2607686594518</v>
      </c>
      <c r="V9" s="17">
        <v>0.27185400018684902</v>
      </c>
      <c r="W9" s="17">
        <v>0.235144387836561</v>
      </c>
      <c r="X9" s="17">
        <v>0.26505976513606599</v>
      </c>
      <c r="Y9" s="17">
        <v>0.23453013483037299</v>
      </c>
      <c r="Z9" s="17">
        <v>0.27174153354159097</v>
      </c>
      <c r="AA9" s="17">
        <v>0.27518591458290398</v>
      </c>
      <c r="AB9" s="17">
        <v>0.38695702867637599</v>
      </c>
      <c r="AC9" s="17">
        <v>0.23035233595909299</v>
      </c>
      <c r="AD9" s="17">
        <v>0.29560221786472801</v>
      </c>
      <c r="AE9" s="17"/>
      <c r="AF9" s="17">
        <v>0.70146224852814298</v>
      </c>
      <c r="AG9" s="17">
        <v>0.335648333944148</v>
      </c>
      <c r="AH9" s="17">
        <v>0.3087294981766</v>
      </c>
      <c r="AI9" s="17">
        <v>0.36569732110907899</v>
      </c>
      <c r="AJ9" s="17">
        <v>0.30705225797656099</v>
      </c>
      <c r="AK9" s="17">
        <v>0.22456062151775699</v>
      </c>
      <c r="AL9" s="17">
        <v>0.28704752525589899</v>
      </c>
      <c r="AM9" s="17">
        <v>0.26947001138659799</v>
      </c>
      <c r="AN9" s="17">
        <v>0.208619597622729</v>
      </c>
      <c r="AO9" s="17">
        <v>0.31409881761043501</v>
      </c>
      <c r="AP9" s="17">
        <v>0.28864591942058498</v>
      </c>
      <c r="AQ9" s="17">
        <v>0.24983032497351901</v>
      </c>
      <c r="AR9" s="17">
        <v>0.26050735954315002</v>
      </c>
      <c r="AS9" s="17">
        <v>0.23628371401475201</v>
      </c>
      <c r="AT9" s="17">
        <v>0.210834144914016</v>
      </c>
      <c r="AU9" s="17">
        <v>0.32233626081345801</v>
      </c>
      <c r="AV9" s="17"/>
      <c r="AW9" s="17">
        <v>0.29089657660489199</v>
      </c>
      <c r="AX9" s="17">
        <v>0.26119479739826201</v>
      </c>
      <c r="AY9" s="17"/>
      <c r="AZ9" s="17">
        <v>0.35023605081701298</v>
      </c>
      <c r="BA9" s="17">
        <v>0.26316092689887499</v>
      </c>
      <c r="BB9" s="17"/>
      <c r="BC9" s="17">
        <v>0.34474175489699199</v>
      </c>
      <c r="BD9" s="17">
        <v>0.23356000509173899</v>
      </c>
      <c r="BE9" s="17"/>
      <c r="BF9" s="17">
        <v>0.30819757342651</v>
      </c>
      <c r="BG9" s="17">
        <v>0.27667731354377101</v>
      </c>
      <c r="BH9" s="17"/>
      <c r="BI9" s="17">
        <v>0.20998030036375401</v>
      </c>
      <c r="BJ9" s="17">
        <v>0.31194980433970998</v>
      </c>
      <c r="BK9" s="17">
        <v>0.32287795138001302</v>
      </c>
      <c r="BL9" s="17">
        <v>0.20266443932726799</v>
      </c>
      <c r="BM9" s="17">
        <v>0.31855072697324099</v>
      </c>
      <c r="BN9" s="17"/>
      <c r="BO9" s="17">
        <v>0.28895714055472399</v>
      </c>
      <c r="BP9" s="17">
        <v>0.21712893117361301</v>
      </c>
      <c r="BQ9" s="17">
        <v>0.33949369844843102</v>
      </c>
      <c r="BR9" s="17">
        <v>0.26765724725904999</v>
      </c>
      <c r="BS9" s="17">
        <v>0.326466942716166</v>
      </c>
      <c r="BT9" s="17">
        <v>0.24972680724712101</v>
      </c>
      <c r="BU9" s="17"/>
      <c r="BV9" s="17">
        <v>0.28555776047158998</v>
      </c>
      <c r="BW9" s="17">
        <v>0.36089990651613402</v>
      </c>
      <c r="BX9" s="17"/>
      <c r="BY9" s="17">
        <v>0.34040329322002399</v>
      </c>
      <c r="BZ9" s="17"/>
      <c r="CA9" s="17">
        <v>0.32008798091622798</v>
      </c>
      <c r="CB9" s="17"/>
      <c r="CC9" s="17">
        <v>0.31291135465953401</v>
      </c>
    </row>
    <row r="10" spans="2:81" x14ac:dyDescent="0.3">
      <c r="B10" s="18" t="s">
        <v>231</v>
      </c>
      <c r="C10" s="17">
        <v>0.41478137574810198</v>
      </c>
      <c r="D10" s="17">
        <v>0.41344095266881198</v>
      </c>
      <c r="E10" s="17">
        <v>0.41567165410845403</v>
      </c>
      <c r="F10" s="17"/>
      <c r="G10" s="17">
        <v>0.42133332899109199</v>
      </c>
      <c r="H10" s="17">
        <v>0.40892286477114997</v>
      </c>
      <c r="I10" s="17">
        <v>0.43025171183144501</v>
      </c>
      <c r="J10" s="17">
        <v>0.40946875037401198</v>
      </c>
      <c r="K10" s="17">
        <v>0.38422947267023899</v>
      </c>
      <c r="L10" s="17">
        <v>0.42740304974534599</v>
      </c>
      <c r="M10" s="17"/>
      <c r="N10" s="17">
        <v>0.42015222907969102</v>
      </c>
      <c r="O10" s="17">
        <v>0.45349400571182003</v>
      </c>
      <c r="P10" s="17">
        <v>0.38839089371200802</v>
      </c>
      <c r="Q10" s="17">
        <v>0.39143722021250699</v>
      </c>
      <c r="R10" s="17"/>
      <c r="S10" s="17">
        <v>0.40639858822741098</v>
      </c>
      <c r="T10" s="17">
        <v>0.45174438484699198</v>
      </c>
      <c r="U10" s="17">
        <v>0.41572250195597799</v>
      </c>
      <c r="V10" s="17">
        <v>0.41161378907621798</v>
      </c>
      <c r="W10" s="17">
        <v>0.43254640345270601</v>
      </c>
      <c r="X10" s="17">
        <v>0.39130673291958301</v>
      </c>
      <c r="Y10" s="17">
        <v>0.43939857579874703</v>
      </c>
      <c r="Z10" s="17">
        <v>0.385692205882879</v>
      </c>
      <c r="AA10" s="17">
        <v>0.43782579179588599</v>
      </c>
      <c r="AB10" s="17">
        <v>0.36231435590257699</v>
      </c>
      <c r="AC10" s="17">
        <v>0.41830455780294101</v>
      </c>
      <c r="AD10" s="17">
        <v>0.369894197965208</v>
      </c>
      <c r="AE10" s="17"/>
      <c r="AF10" s="17">
        <v>0.103767187117801</v>
      </c>
      <c r="AG10" s="17">
        <v>0.39006728235935401</v>
      </c>
      <c r="AH10" s="17">
        <v>0.42959435252095002</v>
      </c>
      <c r="AI10" s="17">
        <v>0.294684331488475</v>
      </c>
      <c r="AJ10" s="17">
        <v>0.39263330346403402</v>
      </c>
      <c r="AK10" s="17">
        <v>0.49180515736281</v>
      </c>
      <c r="AL10" s="17">
        <v>0.43692620934322901</v>
      </c>
      <c r="AM10" s="17">
        <v>0.360259595092147</v>
      </c>
      <c r="AN10" s="17">
        <v>0.47011154277691902</v>
      </c>
      <c r="AO10" s="17">
        <v>0.355660936388497</v>
      </c>
      <c r="AP10" s="17">
        <v>0.43644653863482002</v>
      </c>
      <c r="AQ10" s="17">
        <v>0.40281630970649501</v>
      </c>
      <c r="AR10" s="17">
        <v>0.37867599031739502</v>
      </c>
      <c r="AS10" s="17">
        <v>0.408858653881776</v>
      </c>
      <c r="AT10" s="17">
        <v>0.43704885950379302</v>
      </c>
      <c r="AU10" s="17">
        <v>0.48800967717211802</v>
      </c>
      <c r="AV10" s="17"/>
      <c r="AW10" s="17">
        <v>0.428434008468835</v>
      </c>
      <c r="AX10" s="17">
        <v>0.39538989105997302</v>
      </c>
      <c r="AY10" s="17"/>
      <c r="AZ10" s="17">
        <v>0.39006841212375798</v>
      </c>
      <c r="BA10" s="17">
        <v>0.420285463595372</v>
      </c>
      <c r="BB10" s="17"/>
      <c r="BC10" s="17">
        <v>0.40849186239183199</v>
      </c>
      <c r="BD10" s="17">
        <v>0.41760164166033498</v>
      </c>
      <c r="BE10" s="17"/>
      <c r="BF10" s="17">
        <v>0.465037617323379</v>
      </c>
      <c r="BG10" s="17">
        <v>0.41074290048796502</v>
      </c>
      <c r="BH10" s="17"/>
      <c r="BI10" s="17">
        <v>0.394431433402197</v>
      </c>
      <c r="BJ10" s="17">
        <v>0.46838609323677599</v>
      </c>
      <c r="BK10" s="17">
        <v>0.43822492320679102</v>
      </c>
      <c r="BL10" s="17">
        <v>0.36904591901164902</v>
      </c>
      <c r="BM10" s="17">
        <v>0.38294777532476998</v>
      </c>
      <c r="BN10" s="17"/>
      <c r="BO10" s="17">
        <v>0.47181679996569698</v>
      </c>
      <c r="BP10" s="17">
        <v>0.412687324777603</v>
      </c>
      <c r="BQ10" s="17">
        <v>0.42070849709320901</v>
      </c>
      <c r="BR10" s="17">
        <v>0.36843913642002002</v>
      </c>
      <c r="BS10" s="17">
        <v>0.42055413236274097</v>
      </c>
      <c r="BT10" s="17">
        <v>0.433535073532621</v>
      </c>
      <c r="BU10" s="17"/>
      <c r="BV10" s="17">
        <v>0.48119805286388201</v>
      </c>
      <c r="BW10" s="17">
        <v>0.44462337383691303</v>
      </c>
      <c r="BX10" s="17"/>
      <c r="BY10" s="17">
        <v>0.41951618767159299</v>
      </c>
      <c r="BZ10" s="17"/>
      <c r="CA10" s="17">
        <v>0.48365078995302702</v>
      </c>
      <c r="CB10" s="17"/>
      <c r="CC10" s="17">
        <v>0.47790699874324699</v>
      </c>
    </row>
    <row r="11" spans="2:81" x14ac:dyDescent="0.3">
      <c r="B11" s="18" t="s">
        <v>232</v>
      </c>
      <c r="C11" s="17">
        <v>0.159524426957908</v>
      </c>
      <c r="D11" s="17">
        <v>0.17003652845612099</v>
      </c>
      <c r="E11" s="17">
        <v>0.14988945055831801</v>
      </c>
      <c r="F11" s="17"/>
      <c r="G11" s="17">
        <v>0.177514185939984</v>
      </c>
      <c r="H11" s="17">
        <v>0.142409675343631</v>
      </c>
      <c r="I11" s="17">
        <v>0.13516870324070701</v>
      </c>
      <c r="J11" s="17">
        <v>0.171373337997071</v>
      </c>
      <c r="K11" s="17">
        <v>0.18712252907020499</v>
      </c>
      <c r="L11" s="17">
        <v>0.153068882685652</v>
      </c>
      <c r="M11" s="17"/>
      <c r="N11" s="17">
        <v>0.16496389603127801</v>
      </c>
      <c r="O11" s="17">
        <v>0.16462481488842901</v>
      </c>
      <c r="P11" s="17">
        <v>0.14271821771877</v>
      </c>
      <c r="Q11" s="17">
        <v>0.16261853227620601</v>
      </c>
      <c r="R11" s="17"/>
      <c r="S11" s="17">
        <v>0.16091470135227701</v>
      </c>
      <c r="T11" s="17">
        <v>0.14073137532070401</v>
      </c>
      <c r="U11" s="17">
        <v>0.15127774452241</v>
      </c>
      <c r="V11" s="17">
        <v>0.16214949955394301</v>
      </c>
      <c r="W11" s="17">
        <v>0.17924996919074701</v>
      </c>
      <c r="X11" s="17">
        <v>0.18699696735218499</v>
      </c>
      <c r="Y11" s="17">
        <v>0.15959732938398399</v>
      </c>
      <c r="Z11" s="17">
        <v>0.13547367397821899</v>
      </c>
      <c r="AA11" s="17">
        <v>0.15078416987131499</v>
      </c>
      <c r="AB11" s="17">
        <v>0.12443764313373699</v>
      </c>
      <c r="AC11" s="17">
        <v>0.21478429529298301</v>
      </c>
      <c r="AD11" s="17">
        <v>0.197881315283223</v>
      </c>
      <c r="AE11" s="17"/>
      <c r="AF11" s="17">
        <v>0</v>
      </c>
      <c r="AG11" s="17">
        <v>0.130705603692058</v>
      </c>
      <c r="AH11" s="17">
        <v>0.15018813018917301</v>
      </c>
      <c r="AI11" s="17">
        <v>0.116511940729077</v>
      </c>
      <c r="AJ11" s="17">
        <v>0.19003018468741101</v>
      </c>
      <c r="AK11" s="17">
        <v>0.13921851650432401</v>
      </c>
      <c r="AL11" s="17">
        <v>0.16935876271059999</v>
      </c>
      <c r="AM11" s="17">
        <v>0.19356496465200401</v>
      </c>
      <c r="AN11" s="17">
        <v>0.18513523617554201</v>
      </c>
      <c r="AO11" s="17">
        <v>0.148951938520825</v>
      </c>
      <c r="AP11" s="17">
        <v>0.14120174989488099</v>
      </c>
      <c r="AQ11" s="17">
        <v>0.21037477560577</v>
      </c>
      <c r="AR11" s="17">
        <v>0.244408642130065</v>
      </c>
      <c r="AS11" s="17">
        <v>0.167912149837839</v>
      </c>
      <c r="AT11" s="17">
        <v>0.12703246589192399</v>
      </c>
      <c r="AU11" s="17">
        <v>8.7793632563702206E-2</v>
      </c>
      <c r="AV11" s="17"/>
      <c r="AW11" s="17">
        <v>0.149790537083445</v>
      </c>
      <c r="AX11" s="17">
        <v>0.17377366332220301</v>
      </c>
      <c r="AY11" s="17"/>
      <c r="AZ11" s="17">
        <v>0.12572138037111599</v>
      </c>
      <c r="BA11" s="17">
        <v>0.167053064184395</v>
      </c>
      <c r="BB11" s="17"/>
      <c r="BC11" s="17">
        <v>0.12580490721570101</v>
      </c>
      <c r="BD11" s="17">
        <v>0.18406686353523399</v>
      </c>
      <c r="BE11" s="17"/>
      <c r="BF11" s="17">
        <v>0.11284070836247199</v>
      </c>
      <c r="BG11" s="17">
        <v>0.163275822539618</v>
      </c>
      <c r="BH11" s="17"/>
      <c r="BI11" s="17">
        <v>0.17966482688590599</v>
      </c>
      <c r="BJ11" s="17">
        <v>0.14077255368590999</v>
      </c>
      <c r="BK11" s="17">
        <v>0.11070462791881799</v>
      </c>
      <c r="BL11" s="17">
        <v>0.20568245074799199</v>
      </c>
      <c r="BM11" s="17">
        <v>0.14630598374277801</v>
      </c>
      <c r="BN11" s="17"/>
      <c r="BO11" s="17">
        <v>0.144702900869494</v>
      </c>
      <c r="BP11" s="17">
        <v>0.18374314452857601</v>
      </c>
      <c r="BQ11" s="17">
        <v>0.11542877436523701</v>
      </c>
      <c r="BR11" s="17">
        <v>0.164807439677363</v>
      </c>
      <c r="BS11" s="17">
        <v>0.151223111712252</v>
      </c>
      <c r="BT11" s="17">
        <v>0.16928565228286499</v>
      </c>
      <c r="BU11" s="17"/>
      <c r="BV11" s="17">
        <v>0.144370282847501</v>
      </c>
      <c r="BW11" s="17">
        <v>0.13409973929749</v>
      </c>
      <c r="BX11" s="17"/>
      <c r="BY11" s="17">
        <v>0.16342059303654</v>
      </c>
      <c r="BZ11" s="17"/>
      <c r="CA11" s="17">
        <v>0.14086631497923599</v>
      </c>
      <c r="CB11" s="17"/>
      <c r="CC11" s="17">
        <v>0.13470707851121599</v>
      </c>
    </row>
    <row r="12" spans="2:81" x14ac:dyDescent="0.3">
      <c r="B12" s="18" t="s">
        <v>233</v>
      </c>
      <c r="C12" s="17">
        <v>7.15127946166947E-2</v>
      </c>
      <c r="D12" s="17">
        <v>8.1886089457648401E-2</v>
      </c>
      <c r="E12" s="17">
        <v>6.1666214935492403E-2</v>
      </c>
      <c r="F12" s="17"/>
      <c r="G12" s="17">
        <v>3.63047504282226E-2</v>
      </c>
      <c r="H12" s="17">
        <v>5.23713860168201E-2</v>
      </c>
      <c r="I12" s="17">
        <v>7.1881413774031594E-2</v>
      </c>
      <c r="J12" s="17">
        <v>5.5043139210972002E-2</v>
      </c>
      <c r="K12" s="17">
        <v>8.73784536064518E-2</v>
      </c>
      <c r="L12" s="17">
        <v>0.112983248042312</v>
      </c>
      <c r="M12" s="17"/>
      <c r="N12" s="17">
        <v>7.9333233997457397E-2</v>
      </c>
      <c r="O12" s="17">
        <v>7.2290619147682006E-2</v>
      </c>
      <c r="P12" s="17">
        <v>8.8304552237273903E-2</v>
      </c>
      <c r="Q12" s="17">
        <v>4.8049285765494699E-2</v>
      </c>
      <c r="R12" s="17"/>
      <c r="S12" s="17">
        <v>5.0971293252362902E-2</v>
      </c>
      <c r="T12" s="17">
        <v>8.2852803361751604E-2</v>
      </c>
      <c r="U12" s="17">
        <v>7.6310373971753304E-2</v>
      </c>
      <c r="V12" s="17">
        <v>6.4614391925486903E-2</v>
      </c>
      <c r="W12" s="17">
        <v>8.9552743920624497E-2</v>
      </c>
      <c r="X12" s="17">
        <v>6.5772592285870707E-2</v>
      </c>
      <c r="Y12" s="17">
        <v>7.3149696272347894E-2</v>
      </c>
      <c r="Z12" s="17">
        <v>0.14295094797803701</v>
      </c>
      <c r="AA12" s="17">
        <v>5.6297646413302802E-2</v>
      </c>
      <c r="AB12" s="17">
        <v>7.3136973580967393E-2</v>
      </c>
      <c r="AC12" s="17">
        <v>4.2511739914134303E-2</v>
      </c>
      <c r="AD12" s="17">
        <v>0.10137459351219601</v>
      </c>
      <c r="AE12" s="17"/>
      <c r="AF12" s="17">
        <v>0</v>
      </c>
      <c r="AG12" s="17">
        <v>3.4184207653323397E-2</v>
      </c>
      <c r="AH12" s="17">
        <v>5.2284032597659E-2</v>
      </c>
      <c r="AI12" s="17">
        <v>0.105256423254714</v>
      </c>
      <c r="AJ12" s="17">
        <v>4.6003615280136703E-2</v>
      </c>
      <c r="AK12" s="17">
        <v>8.3440657896991594E-2</v>
      </c>
      <c r="AL12" s="17">
        <v>5.3910542194569699E-2</v>
      </c>
      <c r="AM12" s="17">
        <v>9.8778564944375605E-2</v>
      </c>
      <c r="AN12" s="17">
        <v>6.1939146813926697E-2</v>
      </c>
      <c r="AO12" s="17">
        <v>7.4269030252943194E-2</v>
      </c>
      <c r="AP12" s="17">
        <v>6.8337336982483704E-2</v>
      </c>
      <c r="AQ12" s="17">
        <v>9.2858052689020504E-2</v>
      </c>
      <c r="AR12" s="17">
        <v>6.41747499972493E-2</v>
      </c>
      <c r="AS12" s="17">
        <v>9.9120447301891096E-2</v>
      </c>
      <c r="AT12" s="17">
        <v>0.128043248366771</v>
      </c>
      <c r="AU12" s="17">
        <v>3.9906196271189499E-2</v>
      </c>
      <c r="AV12" s="17"/>
      <c r="AW12" s="17">
        <v>6.9903748774599206E-2</v>
      </c>
      <c r="AX12" s="17">
        <v>7.4371692730970301E-2</v>
      </c>
      <c r="AY12" s="17"/>
      <c r="AZ12" s="17">
        <v>6.0963795540283597E-2</v>
      </c>
      <c r="BA12" s="17">
        <v>7.3862274772127604E-2</v>
      </c>
      <c r="BB12" s="17"/>
      <c r="BC12" s="17">
        <v>6.4481051878281903E-2</v>
      </c>
      <c r="BD12" s="17">
        <v>7.7059134504260607E-2</v>
      </c>
      <c r="BE12" s="17"/>
      <c r="BF12" s="17">
        <v>5.7272208112924702E-2</v>
      </c>
      <c r="BG12" s="17">
        <v>7.2657135189779107E-2</v>
      </c>
      <c r="BH12" s="17"/>
      <c r="BI12" s="17">
        <v>0.121109426689804</v>
      </c>
      <c r="BJ12" s="17">
        <v>4.7822344719179802E-2</v>
      </c>
      <c r="BK12" s="17">
        <v>5.6999890681463897E-2</v>
      </c>
      <c r="BL12" s="17">
        <v>8.4254035209195499E-2</v>
      </c>
      <c r="BM12" s="17">
        <v>6.08158082156149E-2</v>
      </c>
      <c r="BN12" s="17"/>
      <c r="BO12" s="17">
        <v>6.0694509491715197E-2</v>
      </c>
      <c r="BP12" s="17">
        <v>0.11648294445644</v>
      </c>
      <c r="BQ12" s="17">
        <v>6.0871074478240098E-2</v>
      </c>
      <c r="BR12" s="17">
        <v>8.5138515719033803E-2</v>
      </c>
      <c r="BS12" s="17">
        <v>2.90665305869552E-2</v>
      </c>
      <c r="BT12" s="17">
        <v>4.4446969640282899E-2</v>
      </c>
      <c r="BU12" s="17"/>
      <c r="BV12" s="17">
        <v>4.9946050749939297E-2</v>
      </c>
      <c r="BW12" s="17">
        <v>4.3883444506758698E-2</v>
      </c>
      <c r="BX12" s="17"/>
      <c r="BY12" s="17">
        <v>5.8544714830506897E-2</v>
      </c>
      <c r="BZ12" s="17"/>
      <c r="CA12" s="17">
        <v>3.6395040886760002E-2</v>
      </c>
      <c r="CB12" s="17"/>
      <c r="CC12" s="17">
        <v>5.1468239465127401E-2</v>
      </c>
    </row>
    <row r="13" spans="2:81" x14ac:dyDescent="0.3">
      <c r="B13" s="18" t="s">
        <v>234</v>
      </c>
      <c r="C13" s="17">
        <v>3.4309587112180497E-2</v>
      </c>
      <c r="D13" s="17">
        <v>3.5368244113597902E-2</v>
      </c>
      <c r="E13" s="17">
        <v>3.3411222651080701E-2</v>
      </c>
      <c r="F13" s="17"/>
      <c r="G13" s="17">
        <v>7.1889960309821296E-3</v>
      </c>
      <c r="H13" s="17">
        <v>3.3141528762342803E-2</v>
      </c>
      <c r="I13" s="17">
        <v>3.3983448962261201E-2</v>
      </c>
      <c r="J13" s="17">
        <v>2.4187015691939501E-2</v>
      </c>
      <c r="K13" s="17">
        <v>7.2412279699015203E-2</v>
      </c>
      <c r="L13" s="17">
        <v>3.6303855919947697E-2</v>
      </c>
      <c r="M13" s="17"/>
      <c r="N13" s="17">
        <v>3.9337430559389402E-2</v>
      </c>
      <c r="O13" s="17">
        <v>2.5446723129000499E-2</v>
      </c>
      <c r="P13" s="17">
        <v>3.9688008255480099E-2</v>
      </c>
      <c r="Q13" s="17">
        <v>3.3636619991704801E-2</v>
      </c>
      <c r="R13" s="17"/>
      <c r="S13" s="17">
        <v>1.26348096423539E-2</v>
      </c>
      <c r="T13" s="17">
        <v>4.5462065310693398E-2</v>
      </c>
      <c r="U13" s="17">
        <v>3.5510063719732497E-2</v>
      </c>
      <c r="V13" s="17">
        <v>6.0853822254565898E-2</v>
      </c>
      <c r="W13" s="17">
        <v>2.6924899008424801E-2</v>
      </c>
      <c r="X13" s="17">
        <v>3.39292470889071E-2</v>
      </c>
      <c r="Y13" s="17">
        <v>5.7192188931317903E-2</v>
      </c>
      <c r="Z13" s="17">
        <v>4.27774051469971E-2</v>
      </c>
      <c r="AA13" s="17">
        <v>2.21535122700789E-2</v>
      </c>
      <c r="AB13" s="17">
        <v>1.5592217312062499E-2</v>
      </c>
      <c r="AC13" s="17">
        <v>4.3718191446202002E-2</v>
      </c>
      <c r="AD13" s="17">
        <v>3.5247675374645002E-2</v>
      </c>
      <c r="AE13" s="17"/>
      <c r="AF13" s="17">
        <v>0.104423181261926</v>
      </c>
      <c r="AG13" s="17">
        <v>3.00833908816787E-2</v>
      </c>
      <c r="AH13" s="17">
        <v>2.2603595479285001E-2</v>
      </c>
      <c r="AI13" s="17">
        <v>4.4565692804697403E-2</v>
      </c>
      <c r="AJ13" s="17">
        <v>3.73342058200073E-2</v>
      </c>
      <c r="AK13" s="17">
        <v>4.13406210940978E-2</v>
      </c>
      <c r="AL13" s="17">
        <v>1.6071872718943801E-2</v>
      </c>
      <c r="AM13" s="17">
        <v>4.1501396322431598E-2</v>
      </c>
      <c r="AN13" s="17">
        <v>4.5686826924927003E-2</v>
      </c>
      <c r="AO13" s="17">
        <v>4.6643337119991801E-2</v>
      </c>
      <c r="AP13" s="17">
        <v>2.43435492683769E-2</v>
      </c>
      <c r="AQ13" s="17">
        <v>2.7689068674942301E-2</v>
      </c>
      <c r="AR13" s="17">
        <v>2.1282049275667399E-2</v>
      </c>
      <c r="AS13" s="17">
        <v>2.7024604323441399E-2</v>
      </c>
      <c r="AT13" s="17">
        <v>6.0168766107498502E-2</v>
      </c>
      <c r="AU13" s="17">
        <v>4.2579964806698997E-2</v>
      </c>
      <c r="AV13" s="17"/>
      <c r="AW13" s="17">
        <v>3.5423309385274E-2</v>
      </c>
      <c r="AX13" s="17">
        <v>3.1884325564475999E-2</v>
      </c>
      <c r="AY13" s="17"/>
      <c r="AZ13" s="17">
        <v>3.5937246990099599E-2</v>
      </c>
      <c r="BA13" s="17">
        <v>3.3947073611585298E-2</v>
      </c>
      <c r="BB13" s="17"/>
      <c r="BC13" s="17">
        <v>2.386049224039E-2</v>
      </c>
      <c r="BD13" s="17">
        <v>4.1269735565144898E-2</v>
      </c>
      <c r="BE13" s="17"/>
      <c r="BF13" s="17">
        <v>2.1631652856144198E-2</v>
      </c>
      <c r="BG13" s="17">
        <v>3.53283565672333E-2</v>
      </c>
      <c r="BH13" s="17"/>
      <c r="BI13" s="17">
        <v>5.9510013746925099E-2</v>
      </c>
      <c r="BJ13" s="17">
        <v>9.1073952201082206E-3</v>
      </c>
      <c r="BK13" s="17">
        <v>1.6296807929829599E-2</v>
      </c>
      <c r="BL13" s="17">
        <v>8.5931474741678199E-2</v>
      </c>
      <c r="BM13" s="17">
        <v>2.01707656847957E-2</v>
      </c>
      <c r="BN13" s="17"/>
      <c r="BO13" s="17">
        <v>7.9243868301154697E-3</v>
      </c>
      <c r="BP13" s="17">
        <v>3.8366450352723597E-2</v>
      </c>
      <c r="BQ13" s="17">
        <v>2.0879498601560201E-2</v>
      </c>
      <c r="BR13" s="17">
        <v>7.84405189858772E-2</v>
      </c>
      <c r="BS13" s="17">
        <v>2.3908423622980499E-2</v>
      </c>
      <c r="BT13" s="17">
        <v>1.18688011962855E-2</v>
      </c>
      <c r="BU13" s="17"/>
      <c r="BV13" s="17">
        <v>9.1188792401997402E-3</v>
      </c>
      <c r="BW13" s="17">
        <v>9.0860954693316193E-3</v>
      </c>
      <c r="BX13" s="17"/>
      <c r="BY13" s="17">
        <v>9.2736593956114898E-3</v>
      </c>
      <c r="BZ13" s="17"/>
      <c r="CA13" s="17">
        <v>6.4137704348164902E-3</v>
      </c>
      <c r="CB13" s="17"/>
      <c r="CC13" s="17">
        <v>9.3601133895196698E-3</v>
      </c>
    </row>
    <row r="14" spans="2:81" x14ac:dyDescent="0.3">
      <c r="B14" s="18" t="s">
        <v>92</v>
      </c>
      <c r="C14" s="17">
        <v>4.0850005224069598E-2</v>
      </c>
      <c r="D14" s="17">
        <v>3.5693471822997203E-2</v>
      </c>
      <c r="E14" s="17">
        <v>4.6046042872652099E-2</v>
      </c>
      <c r="F14" s="17"/>
      <c r="G14" s="17">
        <v>4.4243937128716097E-2</v>
      </c>
      <c r="H14" s="17">
        <v>4.8593972318708101E-2</v>
      </c>
      <c r="I14" s="17">
        <v>3.0194295361003601E-2</v>
      </c>
      <c r="J14" s="17">
        <v>4.0462281916973902E-2</v>
      </c>
      <c r="K14" s="17">
        <v>3.3606969699904801E-2</v>
      </c>
      <c r="L14" s="17">
        <v>4.6090970212490999E-2</v>
      </c>
      <c r="M14" s="17"/>
      <c r="N14" s="17">
        <v>3.7987941296755902E-2</v>
      </c>
      <c r="O14" s="17">
        <v>3.1712914590328399E-2</v>
      </c>
      <c r="P14" s="17">
        <v>4.1708102553430298E-2</v>
      </c>
      <c r="Q14" s="17">
        <v>5.3013238476139403E-2</v>
      </c>
      <c r="R14" s="17"/>
      <c r="S14" s="17">
        <v>4.29175327391089E-2</v>
      </c>
      <c r="T14" s="17">
        <v>2.8579466576832201E-2</v>
      </c>
      <c r="U14" s="17">
        <v>6.0410656378327099E-2</v>
      </c>
      <c r="V14" s="17">
        <v>2.8914497002937401E-2</v>
      </c>
      <c r="W14" s="17">
        <v>3.6581596590936502E-2</v>
      </c>
      <c r="X14" s="17">
        <v>5.6934695217388497E-2</v>
      </c>
      <c r="Y14" s="17">
        <v>3.6132074783230897E-2</v>
      </c>
      <c r="Z14" s="17">
        <v>2.13642334722766E-2</v>
      </c>
      <c r="AA14" s="17">
        <v>5.7752965066512799E-2</v>
      </c>
      <c r="AB14" s="17">
        <v>3.7561781394280597E-2</v>
      </c>
      <c r="AC14" s="17">
        <v>5.0328879584647102E-2</v>
      </c>
      <c r="AD14" s="17">
        <v>0</v>
      </c>
      <c r="AE14" s="17"/>
      <c r="AF14" s="17">
        <v>9.0347383092131098E-2</v>
      </c>
      <c r="AG14" s="17">
        <v>7.9311181469437594E-2</v>
      </c>
      <c r="AH14" s="17">
        <v>3.6600391036333599E-2</v>
      </c>
      <c r="AI14" s="17">
        <v>7.3284290613957595E-2</v>
      </c>
      <c r="AJ14" s="17">
        <v>2.694643277185E-2</v>
      </c>
      <c r="AK14" s="17">
        <v>1.96344256240196E-2</v>
      </c>
      <c r="AL14" s="17">
        <v>3.66850877767581E-2</v>
      </c>
      <c r="AM14" s="17">
        <v>3.6425467602443501E-2</v>
      </c>
      <c r="AN14" s="17">
        <v>2.8507649685956499E-2</v>
      </c>
      <c r="AO14" s="17">
        <v>6.03759401073082E-2</v>
      </c>
      <c r="AP14" s="17">
        <v>4.1024905798853498E-2</v>
      </c>
      <c r="AQ14" s="17">
        <v>1.64314683502539E-2</v>
      </c>
      <c r="AR14" s="17">
        <v>3.0951208736473099E-2</v>
      </c>
      <c r="AS14" s="17">
        <v>6.0800430640300801E-2</v>
      </c>
      <c r="AT14" s="17">
        <v>3.6872515215997902E-2</v>
      </c>
      <c r="AU14" s="17">
        <v>1.9374268372833601E-2</v>
      </c>
      <c r="AV14" s="17"/>
      <c r="AW14" s="17">
        <v>2.5551819682954599E-2</v>
      </c>
      <c r="AX14" s="17">
        <v>6.3385629924116005E-2</v>
      </c>
      <c r="AY14" s="17"/>
      <c r="AZ14" s="17">
        <v>3.7073114157729598E-2</v>
      </c>
      <c r="BA14" s="17">
        <v>4.16911969376456E-2</v>
      </c>
      <c r="BB14" s="17"/>
      <c r="BC14" s="17">
        <v>3.26199313768036E-2</v>
      </c>
      <c r="BD14" s="17">
        <v>4.6442619643286401E-2</v>
      </c>
      <c r="BE14" s="17"/>
      <c r="BF14" s="17">
        <v>3.5020239918570603E-2</v>
      </c>
      <c r="BG14" s="17">
        <v>4.1318471671633099E-2</v>
      </c>
      <c r="BH14" s="17"/>
      <c r="BI14" s="17">
        <v>3.5303998911412802E-2</v>
      </c>
      <c r="BJ14" s="17">
        <v>2.19618087983161E-2</v>
      </c>
      <c r="BK14" s="17">
        <v>5.4895798883083997E-2</v>
      </c>
      <c r="BL14" s="17">
        <v>5.2421680962216298E-2</v>
      </c>
      <c r="BM14" s="17">
        <v>7.1208940058801004E-2</v>
      </c>
      <c r="BN14" s="17"/>
      <c r="BO14" s="17">
        <v>2.5904262288254602E-2</v>
      </c>
      <c r="BP14" s="17">
        <v>3.15912047110435E-2</v>
      </c>
      <c r="BQ14" s="17">
        <v>4.26184570133228E-2</v>
      </c>
      <c r="BR14" s="17">
        <v>3.5517141938655197E-2</v>
      </c>
      <c r="BS14" s="17">
        <v>4.87808589989049E-2</v>
      </c>
      <c r="BT14" s="17">
        <v>9.1136696100823797E-2</v>
      </c>
      <c r="BU14" s="17"/>
      <c r="BV14" s="17">
        <v>2.9808973826888699E-2</v>
      </c>
      <c r="BW14" s="17">
        <v>7.4074403733728703E-3</v>
      </c>
      <c r="BX14" s="17"/>
      <c r="BY14" s="17">
        <v>8.8415518457244397E-3</v>
      </c>
      <c r="BZ14" s="17"/>
      <c r="CA14" s="17">
        <v>1.25861028299326E-2</v>
      </c>
      <c r="CB14" s="17"/>
      <c r="CC14" s="17">
        <v>1.3646215231356E-2</v>
      </c>
    </row>
    <row r="15" spans="2:81" x14ac:dyDescent="0.3">
      <c r="B15" s="18" t="s">
        <v>192</v>
      </c>
      <c r="C15" s="21">
        <v>0.69380318608914804</v>
      </c>
      <c r="D15" s="21">
        <v>0.67701566614963504</v>
      </c>
      <c r="E15" s="21">
        <v>0.708987068982456</v>
      </c>
      <c r="F15" s="21"/>
      <c r="G15" s="21">
        <v>0.73474813047209497</v>
      </c>
      <c r="H15" s="21">
        <v>0.72348343755849798</v>
      </c>
      <c r="I15" s="21">
        <v>0.72877213866199697</v>
      </c>
      <c r="J15" s="21">
        <v>0.70893422518304405</v>
      </c>
      <c r="K15" s="21">
        <v>0.61947976792442305</v>
      </c>
      <c r="L15" s="21">
        <v>0.65155304313959606</v>
      </c>
      <c r="M15" s="21"/>
      <c r="N15" s="21">
        <v>0.67837749811511905</v>
      </c>
      <c r="O15" s="21">
        <v>0.70592492824455999</v>
      </c>
      <c r="P15" s="21">
        <v>0.68758111923504495</v>
      </c>
      <c r="Q15" s="21">
        <v>0.70268232349045501</v>
      </c>
      <c r="R15" s="21"/>
      <c r="S15" s="21">
        <v>0.73256166301389702</v>
      </c>
      <c r="T15" s="21">
        <v>0.70237428943001901</v>
      </c>
      <c r="U15" s="21">
        <v>0.67649116140777699</v>
      </c>
      <c r="V15" s="21">
        <v>0.68346778926306695</v>
      </c>
      <c r="W15" s="21">
        <v>0.667690791289267</v>
      </c>
      <c r="X15" s="21">
        <v>0.65636649805564795</v>
      </c>
      <c r="Y15" s="21">
        <v>0.67392871062911897</v>
      </c>
      <c r="Z15" s="21">
        <v>0.65743373942447003</v>
      </c>
      <c r="AA15" s="21">
        <v>0.71301170637878997</v>
      </c>
      <c r="AB15" s="21">
        <v>0.74927138457895304</v>
      </c>
      <c r="AC15" s="21">
        <v>0.64865689376203395</v>
      </c>
      <c r="AD15" s="21">
        <v>0.66549641582993602</v>
      </c>
      <c r="AE15" s="21"/>
      <c r="AF15" s="21">
        <v>0.80522943564594296</v>
      </c>
      <c r="AG15" s="21">
        <v>0.72571561630350201</v>
      </c>
      <c r="AH15" s="21">
        <v>0.73832385069754902</v>
      </c>
      <c r="AI15" s="21">
        <v>0.66038165259755399</v>
      </c>
      <c r="AJ15" s="21">
        <v>0.69968556144059502</v>
      </c>
      <c r="AK15" s="21">
        <v>0.71636577888056696</v>
      </c>
      <c r="AL15" s="21">
        <v>0.72397373459912795</v>
      </c>
      <c r="AM15" s="21">
        <v>0.62972960647874598</v>
      </c>
      <c r="AN15" s="21">
        <v>0.67873114039964799</v>
      </c>
      <c r="AO15" s="21">
        <v>0.66975975399893195</v>
      </c>
      <c r="AP15" s="21">
        <v>0.72509245805540501</v>
      </c>
      <c r="AQ15" s="21">
        <v>0.65264663468001405</v>
      </c>
      <c r="AR15" s="21">
        <v>0.63918334986054504</v>
      </c>
      <c r="AS15" s="21">
        <v>0.64514236789652801</v>
      </c>
      <c r="AT15" s="21">
        <v>0.64788300441780899</v>
      </c>
      <c r="AU15" s="21">
        <v>0.81034593798557597</v>
      </c>
      <c r="AV15" s="21"/>
      <c r="AW15" s="21">
        <v>0.71933058507372705</v>
      </c>
      <c r="AX15" s="21">
        <v>0.65658468845823503</v>
      </c>
      <c r="AY15" s="21"/>
      <c r="AZ15" s="21">
        <v>0.74030446294077201</v>
      </c>
      <c r="BA15" s="21">
        <v>0.68344639049424705</v>
      </c>
      <c r="BB15" s="21"/>
      <c r="BC15" s="21">
        <v>0.75323361728882399</v>
      </c>
      <c r="BD15" s="21">
        <v>0.651161646752074</v>
      </c>
      <c r="BE15" s="21"/>
      <c r="BF15" s="21">
        <v>0.773235190749889</v>
      </c>
      <c r="BG15" s="21">
        <v>0.68742021403173603</v>
      </c>
      <c r="BH15" s="21"/>
      <c r="BI15" s="21">
        <v>0.60441173376595203</v>
      </c>
      <c r="BJ15" s="21">
        <v>0.78033589757648603</v>
      </c>
      <c r="BK15" s="21">
        <v>0.76110287458680403</v>
      </c>
      <c r="BL15" s="21">
        <v>0.57171035833891803</v>
      </c>
      <c r="BM15" s="21">
        <v>0.70149850229801103</v>
      </c>
      <c r="BN15" s="21"/>
      <c r="BO15" s="21">
        <v>0.76077394052042102</v>
      </c>
      <c r="BP15" s="21">
        <v>0.62981625595121604</v>
      </c>
      <c r="BQ15" s="21">
        <v>0.76020219554164004</v>
      </c>
      <c r="BR15" s="21">
        <v>0.63609638367906995</v>
      </c>
      <c r="BS15" s="21">
        <v>0.74702107507890703</v>
      </c>
      <c r="BT15" s="21">
        <v>0.68326188077974204</v>
      </c>
      <c r="BU15" s="21"/>
      <c r="BV15" s="21">
        <v>0.76675581333547105</v>
      </c>
      <c r="BW15" s="21">
        <v>0.80552328035304599</v>
      </c>
      <c r="BX15" s="21"/>
      <c r="BY15" s="21">
        <v>0.75991948089161698</v>
      </c>
      <c r="BZ15" s="21"/>
      <c r="CA15" s="21">
        <v>0.80373877086925505</v>
      </c>
      <c r="CB15" s="21"/>
      <c r="CC15" s="21">
        <v>0.79081835340278095</v>
      </c>
    </row>
    <row r="16" spans="2:81" x14ac:dyDescent="0.3">
      <c r="B16" s="18" t="s">
        <v>193</v>
      </c>
      <c r="C16" s="21">
        <v>0.105822381728875</v>
      </c>
      <c r="D16" s="21">
        <v>0.117254333571246</v>
      </c>
      <c r="E16" s="21">
        <v>9.5077437586573096E-2</v>
      </c>
      <c r="F16" s="21"/>
      <c r="G16" s="21">
        <v>4.3493746459204702E-2</v>
      </c>
      <c r="H16" s="21">
        <v>8.5512914779162896E-2</v>
      </c>
      <c r="I16" s="21">
        <v>0.105864862736293</v>
      </c>
      <c r="J16" s="21">
        <v>7.9230154902911507E-2</v>
      </c>
      <c r="K16" s="21">
        <v>0.159790733305467</v>
      </c>
      <c r="L16" s="21">
        <v>0.14928710396226</v>
      </c>
      <c r="M16" s="21"/>
      <c r="N16" s="21">
        <v>0.11867066455684699</v>
      </c>
      <c r="O16" s="21">
        <v>9.7737342276682501E-2</v>
      </c>
      <c r="P16" s="21">
        <v>0.12799256049275401</v>
      </c>
      <c r="Q16" s="21">
        <v>8.1685905757199501E-2</v>
      </c>
      <c r="R16" s="21"/>
      <c r="S16" s="21">
        <v>6.3606102894716798E-2</v>
      </c>
      <c r="T16" s="21">
        <v>0.12831486867244499</v>
      </c>
      <c r="U16" s="21">
        <v>0.111820437691486</v>
      </c>
      <c r="V16" s="21">
        <v>0.12546821418005299</v>
      </c>
      <c r="W16" s="21">
        <v>0.116477642929049</v>
      </c>
      <c r="X16" s="21">
        <v>9.9701839374777806E-2</v>
      </c>
      <c r="Y16" s="21">
        <v>0.13034188520366599</v>
      </c>
      <c r="Z16" s="21">
        <v>0.185728353125034</v>
      </c>
      <c r="AA16" s="21">
        <v>7.8451158683381705E-2</v>
      </c>
      <c r="AB16" s="21">
        <v>8.8729190893029997E-2</v>
      </c>
      <c r="AC16" s="21">
        <v>8.6229931360336298E-2</v>
      </c>
      <c r="AD16" s="21">
        <v>0.13662226888684101</v>
      </c>
      <c r="AE16" s="21"/>
      <c r="AF16" s="21">
        <v>0.104423181261926</v>
      </c>
      <c r="AG16" s="21">
        <v>6.4267598535002093E-2</v>
      </c>
      <c r="AH16" s="21">
        <v>7.4887628076944004E-2</v>
      </c>
      <c r="AI16" s="21">
        <v>0.14982211605941101</v>
      </c>
      <c r="AJ16" s="21">
        <v>8.3337821100143997E-2</v>
      </c>
      <c r="AK16" s="21">
        <v>0.124781278991089</v>
      </c>
      <c r="AL16" s="21">
        <v>6.9982414913513494E-2</v>
      </c>
      <c r="AM16" s="21">
        <v>0.140279961266807</v>
      </c>
      <c r="AN16" s="21">
        <v>0.10762597373885401</v>
      </c>
      <c r="AO16" s="21">
        <v>0.120912367372935</v>
      </c>
      <c r="AP16" s="21">
        <v>9.2680886250860503E-2</v>
      </c>
      <c r="AQ16" s="21">
        <v>0.12054712136396301</v>
      </c>
      <c r="AR16" s="21">
        <v>8.5456799272916703E-2</v>
      </c>
      <c r="AS16" s="21">
        <v>0.12614505162533199</v>
      </c>
      <c r="AT16" s="21">
        <v>0.188212014474269</v>
      </c>
      <c r="AU16" s="21">
        <v>8.2486161077888503E-2</v>
      </c>
      <c r="AV16" s="21"/>
      <c r="AW16" s="21">
        <v>0.105327058159873</v>
      </c>
      <c r="AX16" s="21">
        <v>0.10625601829544599</v>
      </c>
      <c r="AY16" s="21"/>
      <c r="AZ16" s="21">
        <v>9.6901042530383105E-2</v>
      </c>
      <c r="BA16" s="21">
        <v>0.10780934838371301</v>
      </c>
      <c r="BB16" s="21"/>
      <c r="BC16" s="21">
        <v>8.83415441186719E-2</v>
      </c>
      <c r="BD16" s="21">
        <v>0.118328870069405</v>
      </c>
      <c r="BE16" s="21"/>
      <c r="BF16" s="21">
        <v>7.8903860969068998E-2</v>
      </c>
      <c r="BG16" s="21">
        <v>0.107985491757012</v>
      </c>
      <c r="BH16" s="21"/>
      <c r="BI16" s="21">
        <v>0.18061944043672901</v>
      </c>
      <c r="BJ16" s="21">
        <v>5.6929739939288002E-2</v>
      </c>
      <c r="BK16" s="21">
        <v>7.3296698611293495E-2</v>
      </c>
      <c r="BL16" s="21">
        <v>0.170185509950874</v>
      </c>
      <c r="BM16" s="21">
        <v>8.0986573900410599E-2</v>
      </c>
      <c r="BN16" s="21"/>
      <c r="BO16" s="21">
        <v>6.86188963218307E-2</v>
      </c>
      <c r="BP16" s="21">
        <v>0.15484939480916399</v>
      </c>
      <c r="BQ16" s="21">
        <v>8.1750573079800201E-2</v>
      </c>
      <c r="BR16" s="21">
        <v>0.163579034704911</v>
      </c>
      <c r="BS16" s="21">
        <v>5.2974954209935698E-2</v>
      </c>
      <c r="BT16" s="21">
        <v>5.6315770836568399E-2</v>
      </c>
      <c r="BU16" s="21"/>
      <c r="BV16" s="21">
        <v>5.9064929990139001E-2</v>
      </c>
      <c r="BW16" s="21">
        <v>5.2969539976090302E-2</v>
      </c>
      <c r="BX16" s="21"/>
      <c r="BY16" s="21">
        <v>6.7818374226118402E-2</v>
      </c>
      <c r="BZ16" s="21"/>
      <c r="CA16" s="21">
        <v>4.2808811321576497E-2</v>
      </c>
      <c r="CB16" s="21"/>
      <c r="CC16" s="21">
        <v>6.0828352854647098E-2</v>
      </c>
    </row>
    <row r="17" spans="2:81" x14ac:dyDescent="0.3">
      <c r="B17" s="18" t="s">
        <v>194</v>
      </c>
      <c r="C17" s="22">
        <v>0.587980804360272</v>
      </c>
      <c r="D17" s="22">
        <v>0.559761332578389</v>
      </c>
      <c r="E17" s="22">
        <v>0.61390963139588295</v>
      </c>
      <c r="F17" s="22"/>
      <c r="G17" s="22">
        <v>0.69125438401288997</v>
      </c>
      <c r="H17" s="22">
        <v>0.63797052277933497</v>
      </c>
      <c r="I17" s="22">
        <v>0.62290727592570405</v>
      </c>
      <c r="J17" s="22">
        <v>0.62970407028013198</v>
      </c>
      <c r="K17" s="22">
        <v>0.45968903461895599</v>
      </c>
      <c r="L17" s="22">
        <v>0.50226593917733597</v>
      </c>
      <c r="M17" s="22"/>
      <c r="N17" s="22">
        <v>0.559706833558272</v>
      </c>
      <c r="O17" s="22">
        <v>0.60818758596787703</v>
      </c>
      <c r="P17" s="22">
        <v>0.55958855874229096</v>
      </c>
      <c r="Q17" s="22">
        <v>0.62099641773325498</v>
      </c>
      <c r="R17" s="22"/>
      <c r="S17" s="22">
        <v>0.668955560119181</v>
      </c>
      <c r="T17" s="22">
        <v>0.57405942075757399</v>
      </c>
      <c r="U17" s="22">
        <v>0.56467072371629101</v>
      </c>
      <c r="V17" s="22">
        <v>0.55799957508301401</v>
      </c>
      <c r="W17" s="22">
        <v>0.55121314836021795</v>
      </c>
      <c r="X17" s="22">
        <v>0.55666465868087101</v>
      </c>
      <c r="Y17" s="22">
        <v>0.543586825425454</v>
      </c>
      <c r="Z17" s="22">
        <v>0.47170538629943598</v>
      </c>
      <c r="AA17" s="22">
        <v>0.63456054769540904</v>
      </c>
      <c r="AB17" s="22">
        <v>0.66054219368592304</v>
      </c>
      <c r="AC17" s="22">
        <v>0.56242696240169698</v>
      </c>
      <c r="AD17" s="22">
        <v>0.52887414694309498</v>
      </c>
      <c r="AE17" s="22"/>
      <c r="AF17" s="22">
        <v>0.700806254384018</v>
      </c>
      <c r="AG17" s="22">
        <v>0.66144801776850004</v>
      </c>
      <c r="AH17" s="22">
        <v>0.66343622262060498</v>
      </c>
      <c r="AI17" s="22">
        <v>0.51055953653814301</v>
      </c>
      <c r="AJ17" s="22">
        <v>0.61634774034045103</v>
      </c>
      <c r="AK17" s="22">
        <v>0.59158449988947703</v>
      </c>
      <c r="AL17" s="22">
        <v>0.65399131968561497</v>
      </c>
      <c r="AM17" s="22">
        <v>0.48944964521193801</v>
      </c>
      <c r="AN17" s="22">
        <v>0.57110516666079403</v>
      </c>
      <c r="AO17" s="22">
        <v>0.54884738662599697</v>
      </c>
      <c r="AP17" s="22">
        <v>0.63241157180454399</v>
      </c>
      <c r="AQ17" s="22">
        <v>0.53209951331605099</v>
      </c>
      <c r="AR17" s="22">
        <v>0.55372655058762799</v>
      </c>
      <c r="AS17" s="22">
        <v>0.51899731627119605</v>
      </c>
      <c r="AT17" s="22">
        <v>0.45967098994354</v>
      </c>
      <c r="AU17" s="22">
        <v>0.72785977690768699</v>
      </c>
      <c r="AV17" s="22"/>
      <c r="AW17" s="22">
        <v>0.61400352691385396</v>
      </c>
      <c r="AX17" s="22">
        <v>0.55032867016278897</v>
      </c>
      <c r="AY17" s="22"/>
      <c r="AZ17" s="22">
        <v>0.643403420410389</v>
      </c>
      <c r="BA17" s="22">
        <v>0.57563704211053401</v>
      </c>
      <c r="BB17" s="22"/>
      <c r="BC17" s="22">
        <v>0.66489207317015198</v>
      </c>
      <c r="BD17" s="22">
        <v>0.53283277668266904</v>
      </c>
      <c r="BE17" s="22"/>
      <c r="BF17" s="22">
        <v>0.69433132978082002</v>
      </c>
      <c r="BG17" s="22">
        <v>0.57943472227472403</v>
      </c>
      <c r="BH17" s="22"/>
      <c r="BI17" s="22">
        <v>0.42379229332922302</v>
      </c>
      <c r="BJ17" s="22">
        <v>0.72340615763719796</v>
      </c>
      <c r="BK17" s="22">
        <v>0.68780617597551097</v>
      </c>
      <c r="BL17" s="22">
        <v>0.40152484838804398</v>
      </c>
      <c r="BM17" s="22">
        <v>0.62051192839760005</v>
      </c>
      <c r="BN17" s="22"/>
      <c r="BO17" s="22">
        <v>0.69215504419858997</v>
      </c>
      <c r="BP17" s="22">
        <v>0.474966861142052</v>
      </c>
      <c r="BQ17" s="22">
        <v>0.67845162246183999</v>
      </c>
      <c r="BR17" s="22">
        <v>0.47251734897415898</v>
      </c>
      <c r="BS17" s="22">
        <v>0.69404612086897099</v>
      </c>
      <c r="BT17" s="22">
        <v>0.62694610994317401</v>
      </c>
      <c r="BU17" s="22"/>
      <c r="BV17" s="22">
        <v>0.70769088334533203</v>
      </c>
      <c r="BW17" s="22">
        <v>0.75255374037695599</v>
      </c>
      <c r="BX17" s="22"/>
      <c r="BY17" s="22">
        <v>0.69210110666549896</v>
      </c>
      <c r="BZ17" s="22"/>
      <c r="CA17" s="22">
        <v>0.76092995954767895</v>
      </c>
      <c r="CB17" s="22"/>
      <c r="CC17" s="22">
        <v>0.72999000054813401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0.16058089485878199</v>
      </c>
      <c r="D9" s="17">
        <v>0.156012842642647</v>
      </c>
      <c r="E9" s="17">
        <v>0.163784881048295</v>
      </c>
      <c r="F9" s="17"/>
      <c r="G9" s="17">
        <v>0.18667157631883999</v>
      </c>
      <c r="H9" s="17">
        <v>0.17971225043199601</v>
      </c>
      <c r="I9" s="17">
        <v>0.21949546427810099</v>
      </c>
      <c r="J9" s="17">
        <v>0.14276361423947401</v>
      </c>
      <c r="K9" s="17">
        <v>0.12328098906196901</v>
      </c>
      <c r="L9" s="17">
        <v>0.11930859493629099</v>
      </c>
      <c r="M9" s="17"/>
      <c r="N9" s="17">
        <v>0.16610067191397199</v>
      </c>
      <c r="O9" s="17">
        <v>0.15354387933406699</v>
      </c>
      <c r="P9" s="17">
        <v>0.163286905890247</v>
      </c>
      <c r="Q9" s="17">
        <v>0.16083849643215101</v>
      </c>
      <c r="R9" s="17"/>
      <c r="S9" s="17">
        <v>0.221059113573225</v>
      </c>
      <c r="T9" s="17">
        <v>0.15933423137771499</v>
      </c>
      <c r="U9" s="17">
        <v>0.146478952078507</v>
      </c>
      <c r="V9" s="17">
        <v>0.14088054690299701</v>
      </c>
      <c r="W9" s="17">
        <v>0.133534550882841</v>
      </c>
      <c r="X9" s="17">
        <v>0.16620424391135</v>
      </c>
      <c r="Y9" s="17">
        <v>0.106692359699152</v>
      </c>
      <c r="Z9" s="17">
        <v>0.15184514495241999</v>
      </c>
      <c r="AA9" s="17">
        <v>0.132663363968683</v>
      </c>
      <c r="AB9" s="17">
        <v>0.20962840493325799</v>
      </c>
      <c r="AC9" s="17">
        <v>0.13991826721505801</v>
      </c>
      <c r="AD9" s="17">
        <v>0.17175657145471401</v>
      </c>
      <c r="AE9" s="17"/>
      <c r="AF9" s="17">
        <v>0.121472445061673</v>
      </c>
      <c r="AG9" s="17">
        <v>0.190608048036149</v>
      </c>
      <c r="AH9" s="17">
        <v>0.203571351739115</v>
      </c>
      <c r="AI9" s="17">
        <v>0.183470886467031</v>
      </c>
      <c r="AJ9" s="17">
        <v>0.187017198786053</v>
      </c>
      <c r="AK9" s="17">
        <v>0.11316603181835801</v>
      </c>
      <c r="AL9" s="17">
        <v>0.14904497066205499</v>
      </c>
      <c r="AM9" s="17">
        <v>0.116216110425383</v>
      </c>
      <c r="AN9" s="17">
        <v>0.106080745086207</v>
      </c>
      <c r="AO9" s="17">
        <v>0.178485599503689</v>
      </c>
      <c r="AP9" s="17">
        <v>0.176992201777317</v>
      </c>
      <c r="AQ9" s="17">
        <v>0.15799752058328501</v>
      </c>
      <c r="AR9" s="17">
        <v>0.168346270066112</v>
      </c>
      <c r="AS9" s="17">
        <v>0.19267488532885399</v>
      </c>
      <c r="AT9" s="17">
        <v>0.15799328766564799</v>
      </c>
      <c r="AU9" s="17">
        <v>0.25361368314041999</v>
      </c>
      <c r="AV9" s="17"/>
      <c r="AW9" s="17">
        <v>0.16200729809126699</v>
      </c>
      <c r="AX9" s="17">
        <v>0.158314353212305</v>
      </c>
      <c r="AY9" s="17"/>
      <c r="AZ9" s="17">
        <v>0.156932711376885</v>
      </c>
      <c r="BA9" s="17">
        <v>0.16139342073275401</v>
      </c>
      <c r="BB9" s="17"/>
      <c r="BC9" s="17">
        <v>0.17679210507843801</v>
      </c>
      <c r="BD9" s="17">
        <v>0.14714640939586099</v>
      </c>
      <c r="BE9" s="17"/>
      <c r="BF9" s="17">
        <v>0.134932491615224</v>
      </c>
      <c r="BG9" s="17">
        <v>0.16264194118286801</v>
      </c>
      <c r="BH9" s="17"/>
      <c r="BI9" s="17">
        <v>0.103929668622217</v>
      </c>
      <c r="BJ9" s="17">
        <v>0.19738146730595499</v>
      </c>
      <c r="BK9" s="17">
        <v>0.212894345595666</v>
      </c>
      <c r="BL9" s="17">
        <v>8.7203018676616006E-2</v>
      </c>
      <c r="BM9" s="17">
        <v>0.26515012799218102</v>
      </c>
      <c r="BN9" s="17"/>
      <c r="BO9" s="17">
        <v>0.203540333123823</v>
      </c>
      <c r="BP9" s="17">
        <v>0.107072152909678</v>
      </c>
      <c r="BQ9" s="17">
        <v>0.24505895387221799</v>
      </c>
      <c r="BR9" s="17">
        <v>0.10327846051023599</v>
      </c>
      <c r="BS9" s="17">
        <v>0.22626681288363201</v>
      </c>
      <c r="BT9" s="17">
        <v>0.124070216898446</v>
      </c>
      <c r="BU9" s="17"/>
      <c r="BV9" s="17">
        <v>0.19385102222610601</v>
      </c>
      <c r="BW9" s="17">
        <v>0.20392948792347201</v>
      </c>
      <c r="BX9" s="17"/>
      <c r="BY9" s="17">
        <v>0.197736079470064</v>
      </c>
      <c r="BZ9" s="17"/>
      <c r="CA9" s="17">
        <v>0.26253838243302002</v>
      </c>
      <c r="CB9" s="17"/>
      <c r="CC9" s="17">
        <v>0.21425684924772101</v>
      </c>
    </row>
    <row r="10" spans="2:81" x14ac:dyDescent="0.3">
      <c r="B10" s="18" t="s">
        <v>231</v>
      </c>
      <c r="C10" s="17">
        <v>0.24010182226999499</v>
      </c>
      <c r="D10" s="17">
        <v>0.240449409875857</v>
      </c>
      <c r="E10" s="17">
        <v>0.23865492912179301</v>
      </c>
      <c r="F10" s="17"/>
      <c r="G10" s="17">
        <v>0.28714551602280303</v>
      </c>
      <c r="H10" s="17">
        <v>0.28587035443117198</v>
      </c>
      <c r="I10" s="17">
        <v>0.20293725304607901</v>
      </c>
      <c r="J10" s="17">
        <v>0.242423136268544</v>
      </c>
      <c r="K10" s="17">
        <v>0.214538744642046</v>
      </c>
      <c r="L10" s="17">
        <v>0.21686341608139301</v>
      </c>
      <c r="M10" s="17"/>
      <c r="N10" s="17">
        <v>0.28487395051967301</v>
      </c>
      <c r="O10" s="17">
        <v>0.24534530721140699</v>
      </c>
      <c r="P10" s="17">
        <v>0.17766712368379101</v>
      </c>
      <c r="Q10" s="17">
        <v>0.24111658493006499</v>
      </c>
      <c r="R10" s="17"/>
      <c r="S10" s="17">
        <v>0.28342934994415497</v>
      </c>
      <c r="T10" s="17">
        <v>0.219981950827429</v>
      </c>
      <c r="U10" s="17">
        <v>0.19561697729688701</v>
      </c>
      <c r="V10" s="17">
        <v>0.25368431756818899</v>
      </c>
      <c r="W10" s="17">
        <v>0.27716703721037</v>
      </c>
      <c r="X10" s="17">
        <v>0.189311469337857</v>
      </c>
      <c r="Y10" s="17">
        <v>0.21501629139647299</v>
      </c>
      <c r="Z10" s="17">
        <v>0.24545398335039301</v>
      </c>
      <c r="AA10" s="17">
        <v>0.257303217227558</v>
      </c>
      <c r="AB10" s="17">
        <v>0.27210324494611599</v>
      </c>
      <c r="AC10" s="17">
        <v>0.25154971561141098</v>
      </c>
      <c r="AD10" s="17">
        <v>0.15105366777198101</v>
      </c>
      <c r="AE10" s="17"/>
      <c r="AF10" s="17">
        <v>0.275128493303952</v>
      </c>
      <c r="AG10" s="17">
        <v>0.20018217377387901</v>
      </c>
      <c r="AH10" s="17">
        <v>0.21411372281427901</v>
      </c>
      <c r="AI10" s="17">
        <v>0.21238075456514699</v>
      </c>
      <c r="AJ10" s="17">
        <v>0.21347472894324801</v>
      </c>
      <c r="AK10" s="17">
        <v>0.25229712303005403</v>
      </c>
      <c r="AL10" s="17">
        <v>0.28914905631562199</v>
      </c>
      <c r="AM10" s="17">
        <v>0.20923386521809001</v>
      </c>
      <c r="AN10" s="17">
        <v>0.20488655700677399</v>
      </c>
      <c r="AO10" s="17">
        <v>0.26760262771466198</v>
      </c>
      <c r="AP10" s="17">
        <v>0.248492686588345</v>
      </c>
      <c r="AQ10" s="17">
        <v>0.238424989310492</v>
      </c>
      <c r="AR10" s="17">
        <v>0.24496055596209801</v>
      </c>
      <c r="AS10" s="17">
        <v>0.270439374310321</v>
      </c>
      <c r="AT10" s="17">
        <v>0.26035385604911199</v>
      </c>
      <c r="AU10" s="17">
        <v>0.34443565596523701</v>
      </c>
      <c r="AV10" s="17"/>
      <c r="AW10" s="17">
        <v>0.238740933100824</v>
      </c>
      <c r="AX10" s="17">
        <v>0.241360565488109</v>
      </c>
      <c r="AY10" s="17"/>
      <c r="AZ10" s="17">
        <v>0.23454234350411099</v>
      </c>
      <c r="BA10" s="17">
        <v>0.241340033112595</v>
      </c>
      <c r="BB10" s="17"/>
      <c r="BC10" s="17">
        <v>0.251946806010792</v>
      </c>
      <c r="BD10" s="17">
        <v>0.23248435658861499</v>
      </c>
      <c r="BE10" s="17"/>
      <c r="BF10" s="17">
        <v>0.27125202388199898</v>
      </c>
      <c r="BG10" s="17">
        <v>0.237598664162361</v>
      </c>
      <c r="BH10" s="17"/>
      <c r="BI10" s="17">
        <v>0.207805746910911</v>
      </c>
      <c r="BJ10" s="17">
        <v>0.30207231449948602</v>
      </c>
      <c r="BK10" s="17">
        <v>0.27363314321864401</v>
      </c>
      <c r="BL10" s="17">
        <v>0.21113232215777</v>
      </c>
      <c r="BM10" s="17">
        <v>0.19852663993770001</v>
      </c>
      <c r="BN10" s="17"/>
      <c r="BO10" s="17">
        <v>0.30632996253754002</v>
      </c>
      <c r="BP10" s="17">
        <v>0.22993479851380799</v>
      </c>
      <c r="BQ10" s="17">
        <v>0.27054793911770297</v>
      </c>
      <c r="BR10" s="17">
        <v>0.20676646231868001</v>
      </c>
      <c r="BS10" s="17">
        <v>0.21919063018737001</v>
      </c>
      <c r="BT10" s="17">
        <v>0.21144172603032399</v>
      </c>
      <c r="BU10" s="17"/>
      <c r="BV10" s="17">
        <v>0.31917618784514701</v>
      </c>
      <c r="BW10" s="17">
        <v>0.27034925613893201</v>
      </c>
      <c r="BX10" s="17"/>
      <c r="BY10" s="17">
        <v>0.308673880653619</v>
      </c>
      <c r="BZ10" s="17"/>
      <c r="CA10" s="17">
        <v>0.31949574698403499</v>
      </c>
      <c r="CB10" s="17"/>
      <c r="CC10" s="17">
        <v>0.32124879640564402</v>
      </c>
    </row>
    <row r="11" spans="2:81" x14ac:dyDescent="0.3">
      <c r="B11" s="18" t="s">
        <v>232</v>
      </c>
      <c r="C11" s="17">
        <v>0.30069603554082902</v>
      </c>
      <c r="D11" s="17">
        <v>0.28871821101830503</v>
      </c>
      <c r="E11" s="17">
        <v>0.31357737118608903</v>
      </c>
      <c r="F11" s="17"/>
      <c r="G11" s="17">
        <v>0.28644390221969801</v>
      </c>
      <c r="H11" s="17">
        <v>0.28611487069007902</v>
      </c>
      <c r="I11" s="17">
        <v>0.28589200466994702</v>
      </c>
      <c r="J11" s="17">
        <v>0.30380358967038301</v>
      </c>
      <c r="K11" s="17">
        <v>0.33283869772053398</v>
      </c>
      <c r="L11" s="17">
        <v>0.31000282554180503</v>
      </c>
      <c r="M11" s="17"/>
      <c r="N11" s="17">
        <v>0.264853094998375</v>
      </c>
      <c r="O11" s="17">
        <v>0.296344593925634</v>
      </c>
      <c r="P11" s="17">
        <v>0.34813575852919298</v>
      </c>
      <c r="Q11" s="17">
        <v>0.30100514171104698</v>
      </c>
      <c r="R11" s="17"/>
      <c r="S11" s="17">
        <v>0.28439554403945999</v>
      </c>
      <c r="T11" s="17">
        <v>0.30694791784880798</v>
      </c>
      <c r="U11" s="17">
        <v>0.25839722227449402</v>
      </c>
      <c r="V11" s="17">
        <v>0.27418552245516897</v>
      </c>
      <c r="W11" s="17">
        <v>0.30218586372957701</v>
      </c>
      <c r="X11" s="17">
        <v>0.320007086714025</v>
      </c>
      <c r="Y11" s="17">
        <v>0.34767516821963301</v>
      </c>
      <c r="Z11" s="17">
        <v>0.30098304742256599</v>
      </c>
      <c r="AA11" s="17">
        <v>0.298111928615862</v>
      </c>
      <c r="AB11" s="17">
        <v>0.252890990567253</v>
      </c>
      <c r="AC11" s="17">
        <v>0.317780596101569</v>
      </c>
      <c r="AD11" s="17">
        <v>0.48038760872658698</v>
      </c>
      <c r="AE11" s="17"/>
      <c r="AF11" s="17">
        <v>0.29369451104426297</v>
      </c>
      <c r="AG11" s="17">
        <v>0.28942788295870497</v>
      </c>
      <c r="AH11" s="17">
        <v>0.28357395914754802</v>
      </c>
      <c r="AI11" s="17">
        <v>0.29510385870279798</v>
      </c>
      <c r="AJ11" s="17">
        <v>0.34413250978333398</v>
      </c>
      <c r="AK11" s="17">
        <v>0.38734814693914399</v>
      </c>
      <c r="AL11" s="17">
        <v>0.293592039497096</v>
      </c>
      <c r="AM11" s="17">
        <v>0.32758495675822802</v>
      </c>
      <c r="AN11" s="17">
        <v>0.336821672738714</v>
      </c>
      <c r="AO11" s="17">
        <v>0.20867649344368699</v>
      </c>
      <c r="AP11" s="17">
        <v>0.26291093224860301</v>
      </c>
      <c r="AQ11" s="17">
        <v>0.30002263462341699</v>
      </c>
      <c r="AR11" s="17">
        <v>0.29073683022631203</v>
      </c>
      <c r="AS11" s="17">
        <v>0.201880184966509</v>
      </c>
      <c r="AT11" s="17">
        <v>0.32155752006580302</v>
      </c>
      <c r="AU11" s="17">
        <v>0.21103383136745599</v>
      </c>
      <c r="AV11" s="17"/>
      <c r="AW11" s="17">
        <v>0.31027880748513398</v>
      </c>
      <c r="AX11" s="17">
        <v>0.28771875536220198</v>
      </c>
      <c r="AY11" s="17"/>
      <c r="AZ11" s="17">
        <v>0.333559507747544</v>
      </c>
      <c r="BA11" s="17">
        <v>0.29337666095097198</v>
      </c>
      <c r="BB11" s="17"/>
      <c r="BC11" s="17">
        <v>0.30487638350211899</v>
      </c>
      <c r="BD11" s="17">
        <v>0.29881582897062298</v>
      </c>
      <c r="BE11" s="17"/>
      <c r="BF11" s="17">
        <v>0.35417312373701898</v>
      </c>
      <c r="BG11" s="17">
        <v>0.29639874050054998</v>
      </c>
      <c r="BH11" s="17"/>
      <c r="BI11" s="17">
        <v>0.30608171849306198</v>
      </c>
      <c r="BJ11" s="17">
        <v>0.29142461528076502</v>
      </c>
      <c r="BK11" s="17">
        <v>0.21901961624558</v>
      </c>
      <c r="BL11" s="17">
        <v>0.296360704178945</v>
      </c>
      <c r="BM11" s="17">
        <v>0.28938331636359499</v>
      </c>
      <c r="BN11" s="17"/>
      <c r="BO11" s="17">
        <v>0.28017425278594599</v>
      </c>
      <c r="BP11" s="17">
        <v>0.30179957886442099</v>
      </c>
      <c r="BQ11" s="17">
        <v>0.197172386966872</v>
      </c>
      <c r="BR11" s="17">
        <v>0.332390861777555</v>
      </c>
      <c r="BS11" s="17">
        <v>0.336860733976444</v>
      </c>
      <c r="BT11" s="17">
        <v>0.33557765440272502</v>
      </c>
      <c r="BU11" s="17"/>
      <c r="BV11" s="17">
        <v>0.28770404739154498</v>
      </c>
      <c r="BW11" s="17">
        <v>0.298325262280355</v>
      </c>
      <c r="BX11" s="17"/>
      <c r="BY11" s="17">
        <v>0.31334119368969099</v>
      </c>
      <c r="BZ11" s="17"/>
      <c r="CA11" s="17">
        <v>0.26505788436543998</v>
      </c>
      <c r="CB11" s="17"/>
      <c r="CC11" s="17">
        <v>0.27450745664867099</v>
      </c>
    </row>
    <row r="12" spans="2:81" x14ac:dyDescent="0.3">
      <c r="B12" s="18" t="s">
        <v>233</v>
      </c>
      <c r="C12" s="17">
        <v>0.15050188112884899</v>
      </c>
      <c r="D12" s="17">
        <v>0.16165266864818501</v>
      </c>
      <c r="E12" s="17">
        <v>0.140207695299222</v>
      </c>
      <c r="F12" s="17"/>
      <c r="G12" s="17">
        <v>0.1194769015612</v>
      </c>
      <c r="H12" s="17">
        <v>0.113667926294772</v>
      </c>
      <c r="I12" s="17">
        <v>0.15922090869644101</v>
      </c>
      <c r="J12" s="17">
        <v>0.159325557414188</v>
      </c>
      <c r="K12" s="17">
        <v>0.137321481861894</v>
      </c>
      <c r="L12" s="17">
        <v>0.19575695879375199</v>
      </c>
      <c r="M12" s="17"/>
      <c r="N12" s="17">
        <v>0.14903917920034601</v>
      </c>
      <c r="O12" s="17">
        <v>0.17180262681676201</v>
      </c>
      <c r="P12" s="17">
        <v>0.149556346168984</v>
      </c>
      <c r="Q12" s="17">
        <v>0.13196420010967799</v>
      </c>
      <c r="R12" s="17"/>
      <c r="S12" s="17">
        <v>0.10076775381101399</v>
      </c>
      <c r="T12" s="17">
        <v>0.161356370333404</v>
      </c>
      <c r="U12" s="17">
        <v>0.20265851122421499</v>
      </c>
      <c r="V12" s="17">
        <v>0.159025492739198</v>
      </c>
      <c r="W12" s="17">
        <v>0.149433480769224</v>
      </c>
      <c r="X12" s="17">
        <v>0.162943379380178</v>
      </c>
      <c r="Y12" s="17">
        <v>0.20905197300678599</v>
      </c>
      <c r="Z12" s="17">
        <v>0.11479395051830101</v>
      </c>
      <c r="AA12" s="17">
        <v>0.13498059298548201</v>
      </c>
      <c r="AB12" s="17">
        <v>0.14395022777684899</v>
      </c>
      <c r="AC12" s="17">
        <v>0.163723222612768</v>
      </c>
      <c r="AD12" s="17">
        <v>8.0879216622699895E-2</v>
      </c>
      <c r="AE12" s="17"/>
      <c r="AF12" s="17">
        <v>0</v>
      </c>
      <c r="AG12" s="17">
        <v>0.12138503563052599</v>
      </c>
      <c r="AH12" s="17">
        <v>0.13829345092725401</v>
      </c>
      <c r="AI12" s="17">
        <v>8.1993950214751296E-2</v>
      </c>
      <c r="AJ12" s="17">
        <v>0.135198769688193</v>
      </c>
      <c r="AK12" s="17">
        <v>0.136350904811359</v>
      </c>
      <c r="AL12" s="17">
        <v>0.14023560101663199</v>
      </c>
      <c r="AM12" s="17">
        <v>0.180968850861109</v>
      </c>
      <c r="AN12" s="17">
        <v>0.23456866913563701</v>
      </c>
      <c r="AO12" s="17">
        <v>0.15713613653136299</v>
      </c>
      <c r="AP12" s="17">
        <v>0.15408733419897899</v>
      </c>
      <c r="AQ12" s="17">
        <v>0.16904044451811101</v>
      </c>
      <c r="AR12" s="17">
        <v>0.20675510079029</v>
      </c>
      <c r="AS12" s="17">
        <v>0.18025766088714901</v>
      </c>
      <c r="AT12" s="17">
        <v>0.16092177115817799</v>
      </c>
      <c r="AU12" s="17">
        <v>9.0495891154023803E-2</v>
      </c>
      <c r="AV12" s="17"/>
      <c r="AW12" s="17">
        <v>0.16038762364265499</v>
      </c>
      <c r="AX12" s="17">
        <v>0.13722524407126699</v>
      </c>
      <c r="AY12" s="17"/>
      <c r="AZ12" s="17">
        <v>0.143388323595766</v>
      </c>
      <c r="BA12" s="17">
        <v>0.152086217437673</v>
      </c>
      <c r="BB12" s="17"/>
      <c r="BC12" s="17">
        <v>0.14025860040514199</v>
      </c>
      <c r="BD12" s="17">
        <v>0.15771766476819901</v>
      </c>
      <c r="BE12" s="17"/>
      <c r="BF12" s="17">
        <v>0.13534333474412799</v>
      </c>
      <c r="BG12" s="17">
        <v>0.15171998683344301</v>
      </c>
      <c r="BH12" s="17"/>
      <c r="BI12" s="17">
        <v>0.20959609793261899</v>
      </c>
      <c r="BJ12" s="17">
        <v>0.115134078026977</v>
      </c>
      <c r="BK12" s="17">
        <v>0.14842881768348001</v>
      </c>
      <c r="BL12" s="17">
        <v>0.19940960484700701</v>
      </c>
      <c r="BM12" s="17">
        <v>0.12447893703186</v>
      </c>
      <c r="BN12" s="17"/>
      <c r="BO12" s="17">
        <v>0.11205078190233</v>
      </c>
      <c r="BP12" s="17">
        <v>0.20229759941130801</v>
      </c>
      <c r="BQ12" s="17">
        <v>0.169271486714276</v>
      </c>
      <c r="BR12" s="17">
        <v>0.18020128547243899</v>
      </c>
      <c r="BS12" s="17">
        <v>0.11013275980034801</v>
      </c>
      <c r="BT12" s="17">
        <v>0.12512613116591201</v>
      </c>
      <c r="BU12" s="17"/>
      <c r="BV12" s="17">
        <v>0.106596845672283</v>
      </c>
      <c r="BW12" s="17">
        <v>0.130968334674713</v>
      </c>
      <c r="BX12" s="17"/>
      <c r="BY12" s="17">
        <v>9.61880106320296E-2</v>
      </c>
      <c r="BZ12" s="17"/>
      <c r="CA12" s="17">
        <v>9.4290386388019398E-2</v>
      </c>
      <c r="CB12" s="17"/>
      <c r="CC12" s="17">
        <v>0.111252887853461</v>
      </c>
    </row>
    <row r="13" spans="2:81" x14ac:dyDescent="0.3">
      <c r="B13" s="18" t="s">
        <v>234</v>
      </c>
      <c r="C13" s="17">
        <v>7.0240280176874295E-2</v>
      </c>
      <c r="D13" s="17">
        <v>8.2698239748510302E-2</v>
      </c>
      <c r="E13" s="17">
        <v>5.8353183452849601E-2</v>
      </c>
      <c r="F13" s="17"/>
      <c r="G13" s="17">
        <v>4.8742477133869803E-2</v>
      </c>
      <c r="H13" s="17">
        <v>6.8113194761483406E-2</v>
      </c>
      <c r="I13" s="17">
        <v>5.3438169244676502E-2</v>
      </c>
      <c r="J13" s="17">
        <v>6.0139460388211899E-2</v>
      </c>
      <c r="K13" s="17">
        <v>0.12760339104881499</v>
      </c>
      <c r="L13" s="17">
        <v>6.9689526516047998E-2</v>
      </c>
      <c r="M13" s="17"/>
      <c r="N13" s="17">
        <v>6.8531685979307699E-2</v>
      </c>
      <c r="O13" s="17">
        <v>6.4664319053948802E-2</v>
      </c>
      <c r="P13" s="17">
        <v>8.8268602375406804E-2</v>
      </c>
      <c r="Q13" s="17">
        <v>6.2575402980603004E-2</v>
      </c>
      <c r="R13" s="17"/>
      <c r="S13" s="17">
        <v>4.1169025557935501E-2</v>
      </c>
      <c r="T13" s="17">
        <v>9.2386702355463202E-2</v>
      </c>
      <c r="U13" s="17">
        <v>7.7278116946976505E-2</v>
      </c>
      <c r="V13" s="17">
        <v>9.8851999627526596E-2</v>
      </c>
      <c r="W13" s="17">
        <v>5.9827907891300998E-2</v>
      </c>
      <c r="X13" s="17">
        <v>7.6692784993688104E-2</v>
      </c>
      <c r="Y13" s="17">
        <v>6.1156444820937801E-2</v>
      </c>
      <c r="Z13" s="17">
        <v>8.2453187655224705E-2</v>
      </c>
      <c r="AA13" s="17">
        <v>6.9566631996936107E-2</v>
      </c>
      <c r="AB13" s="17">
        <v>6.1701674228729797E-2</v>
      </c>
      <c r="AC13" s="17">
        <v>7.6697813165820194E-2</v>
      </c>
      <c r="AD13" s="17">
        <v>3.5247675374645002E-2</v>
      </c>
      <c r="AE13" s="17"/>
      <c r="AF13" s="17">
        <v>0.104423181261926</v>
      </c>
      <c r="AG13" s="17">
        <v>7.3858280372437496E-2</v>
      </c>
      <c r="AH13" s="17">
        <v>7.3092245777988604E-2</v>
      </c>
      <c r="AI13" s="17">
        <v>0.115377204711127</v>
      </c>
      <c r="AJ13" s="17">
        <v>7.0691432929895007E-2</v>
      </c>
      <c r="AK13" s="17">
        <v>7.3961116206279903E-2</v>
      </c>
      <c r="AL13" s="17">
        <v>5.5286278588598803E-2</v>
      </c>
      <c r="AM13" s="17">
        <v>9.0196381281170995E-2</v>
      </c>
      <c r="AN13" s="17">
        <v>8.2260738619245793E-2</v>
      </c>
      <c r="AO13" s="17">
        <v>8.6970281206569203E-2</v>
      </c>
      <c r="AP13" s="17">
        <v>4.8441438415010897E-2</v>
      </c>
      <c r="AQ13" s="17">
        <v>8.1429658258587195E-2</v>
      </c>
      <c r="AR13" s="17">
        <v>3.7523467702628897E-2</v>
      </c>
      <c r="AS13" s="17">
        <v>6.2316324391429E-2</v>
      </c>
      <c r="AT13" s="17">
        <v>3.3041939864631303E-2</v>
      </c>
      <c r="AU13" s="17">
        <v>6.0035960846085999E-2</v>
      </c>
      <c r="AV13" s="17"/>
      <c r="AW13" s="17">
        <v>6.3603372212703499E-2</v>
      </c>
      <c r="AX13" s="17">
        <v>7.9343152161813299E-2</v>
      </c>
      <c r="AY13" s="17"/>
      <c r="AZ13" s="17">
        <v>5.1345281311114398E-2</v>
      </c>
      <c r="BA13" s="17">
        <v>7.4448587007737599E-2</v>
      </c>
      <c r="BB13" s="17"/>
      <c r="BC13" s="17">
        <v>5.4393612712870298E-2</v>
      </c>
      <c r="BD13" s="17">
        <v>8.0248037661793101E-2</v>
      </c>
      <c r="BE13" s="17"/>
      <c r="BF13" s="17">
        <v>2.5677929384623901E-2</v>
      </c>
      <c r="BG13" s="17">
        <v>7.3821207551606399E-2</v>
      </c>
      <c r="BH13" s="17"/>
      <c r="BI13" s="17">
        <v>9.5370853258699095E-2</v>
      </c>
      <c r="BJ13" s="17">
        <v>4.19794491948857E-2</v>
      </c>
      <c r="BK13" s="17">
        <v>5.6615654503910401E-2</v>
      </c>
      <c r="BL13" s="17">
        <v>0.12974874490583899</v>
      </c>
      <c r="BM13" s="17">
        <v>4.1476419657100097E-2</v>
      </c>
      <c r="BN13" s="17"/>
      <c r="BO13" s="17">
        <v>4.5414710111191199E-2</v>
      </c>
      <c r="BP13" s="17">
        <v>9.1313647039342305E-2</v>
      </c>
      <c r="BQ13" s="17">
        <v>5.3070305290226098E-2</v>
      </c>
      <c r="BR13" s="17">
        <v>0.118396756653752</v>
      </c>
      <c r="BS13" s="17">
        <v>2.3310714969862398E-2</v>
      </c>
      <c r="BT13" s="17">
        <v>3.2843690590220201E-2</v>
      </c>
      <c r="BU13" s="17"/>
      <c r="BV13" s="17">
        <v>4.1554334935642999E-2</v>
      </c>
      <c r="BW13" s="17">
        <v>4.2767921149940401E-2</v>
      </c>
      <c r="BX13" s="17"/>
      <c r="BY13" s="17">
        <v>5.6362779692532498E-2</v>
      </c>
      <c r="BZ13" s="17"/>
      <c r="CA13" s="17">
        <v>2.5260956885235698E-2</v>
      </c>
      <c r="CB13" s="17"/>
      <c r="CC13" s="17">
        <v>4.4628345202198598E-2</v>
      </c>
    </row>
    <row r="14" spans="2:81" x14ac:dyDescent="0.3">
      <c r="B14" s="18" t="s">
        <v>92</v>
      </c>
      <c r="C14" s="17">
        <v>7.7879086024671904E-2</v>
      </c>
      <c r="D14" s="17">
        <v>7.0468628066495995E-2</v>
      </c>
      <c r="E14" s="17">
        <v>8.5421939891750301E-2</v>
      </c>
      <c r="F14" s="17"/>
      <c r="G14" s="17">
        <v>7.1519626743588804E-2</v>
      </c>
      <c r="H14" s="17">
        <v>6.6521403390497905E-2</v>
      </c>
      <c r="I14" s="17">
        <v>7.9016200064755404E-2</v>
      </c>
      <c r="J14" s="17">
        <v>9.1544642019199096E-2</v>
      </c>
      <c r="K14" s="17">
        <v>6.4416695664742396E-2</v>
      </c>
      <c r="L14" s="17">
        <v>8.8378678130710001E-2</v>
      </c>
      <c r="M14" s="17"/>
      <c r="N14" s="17">
        <v>6.6601417388326797E-2</v>
      </c>
      <c r="O14" s="17">
        <v>6.8299273658180407E-2</v>
      </c>
      <c r="P14" s="17">
        <v>7.3085263352378693E-2</v>
      </c>
      <c r="Q14" s="17">
        <v>0.102500173836456</v>
      </c>
      <c r="R14" s="17"/>
      <c r="S14" s="17">
        <v>6.9179213074210003E-2</v>
      </c>
      <c r="T14" s="17">
        <v>5.9992827257180199E-2</v>
      </c>
      <c r="U14" s="17">
        <v>0.11957022017892099</v>
      </c>
      <c r="V14" s="17">
        <v>7.3372120706920604E-2</v>
      </c>
      <c r="W14" s="17">
        <v>7.7851159516686405E-2</v>
      </c>
      <c r="X14" s="17">
        <v>8.4841035662901701E-2</v>
      </c>
      <c r="Y14" s="17">
        <v>6.0407762857017197E-2</v>
      </c>
      <c r="Z14" s="17">
        <v>0.104470686101095</v>
      </c>
      <c r="AA14" s="17">
        <v>0.10737426520547901</v>
      </c>
      <c r="AB14" s="17">
        <v>5.9725457547793501E-2</v>
      </c>
      <c r="AC14" s="17">
        <v>5.0330385293372998E-2</v>
      </c>
      <c r="AD14" s="17">
        <v>8.0675260049372505E-2</v>
      </c>
      <c r="AE14" s="17"/>
      <c r="AF14" s="17">
        <v>0.205281369328186</v>
      </c>
      <c r="AG14" s="17">
        <v>0.124538579228304</v>
      </c>
      <c r="AH14" s="17">
        <v>8.73552695938144E-2</v>
      </c>
      <c r="AI14" s="17">
        <v>0.111673345339146</v>
      </c>
      <c r="AJ14" s="17">
        <v>4.9485359869277497E-2</v>
      </c>
      <c r="AK14" s="17">
        <v>3.6876677194805502E-2</v>
      </c>
      <c r="AL14" s="17">
        <v>7.2692053919995406E-2</v>
      </c>
      <c r="AM14" s="17">
        <v>7.57998354560184E-2</v>
      </c>
      <c r="AN14" s="17">
        <v>3.5381617413422398E-2</v>
      </c>
      <c r="AO14" s="17">
        <v>0.101128861600031</v>
      </c>
      <c r="AP14" s="17">
        <v>0.109075406771746</v>
      </c>
      <c r="AQ14" s="17">
        <v>5.30847527061079E-2</v>
      </c>
      <c r="AR14" s="17">
        <v>5.16777752525589E-2</v>
      </c>
      <c r="AS14" s="17">
        <v>9.2431570115738299E-2</v>
      </c>
      <c r="AT14" s="17">
        <v>6.6131625196628699E-2</v>
      </c>
      <c r="AU14" s="17">
        <v>4.0384977526778401E-2</v>
      </c>
      <c r="AV14" s="17"/>
      <c r="AW14" s="17">
        <v>6.4981965467416497E-2</v>
      </c>
      <c r="AX14" s="17">
        <v>9.6037929704303707E-2</v>
      </c>
      <c r="AY14" s="17"/>
      <c r="AZ14" s="17">
        <v>8.0231832464578198E-2</v>
      </c>
      <c r="BA14" s="17">
        <v>7.7355080758268302E-2</v>
      </c>
      <c r="BB14" s="17"/>
      <c r="BC14" s="17">
        <v>7.17324922906388E-2</v>
      </c>
      <c r="BD14" s="17">
        <v>8.3587702614909595E-2</v>
      </c>
      <c r="BE14" s="17"/>
      <c r="BF14" s="17">
        <v>7.8621096637006394E-2</v>
      </c>
      <c r="BG14" s="17">
        <v>7.7819459769171206E-2</v>
      </c>
      <c r="BH14" s="17"/>
      <c r="BI14" s="17">
        <v>7.7215914782492096E-2</v>
      </c>
      <c r="BJ14" s="17">
        <v>5.2008075691931603E-2</v>
      </c>
      <c r="BK14" s="17">
        <v>8.9408422752719305E-2</v>
      </c>
      <c r="BL14" s="17">
        <v>7.6145605233822605E-2</v>
      </c>
      <c r="BM14" s="17">
        <v>8.0984559017563795E-2</v>
      </c>
      <c r="BN14" s="17"/>
      <c r="BO14" s="17">
        <v>5.2489959539171099E-2</v>
      </c>
      <c r="BP14" s="17">
        <v>6.7582223261443003E-2</v>
      </c>
      <c r="BQ14" s="17">
        <v>6.4878928038705402E-2</v>
      </c>
      <c r="BR14" s="17">
        <v>5.8966173267338003E-2</v>
      </c>
      <c r="BS14" s="17">
        <v>8.4238348182343895E-2</v>
      </c>
      <c r="BT14" s="17">
        <v>0.17094058091237299</v>
      </c>
      <c r="BU14" s="17"/>
      <c r="BV14" s="17">
        <v>5.1117561929276502E-2</v>
      </c>
      <c r="BW14" s="17">
        <v>5.3659737832586603E-2</v>
      </c>
      <c r="BX14" s="17"/>
      <c r="BY14" s="17">
        <v>2.7698055862063701E-2</v>
      </c>
      <c r="BZ14" s="17"/>
      <c r="CA14" s="17">
        <v>3.3356642944249199E-2</v>
      </c>
      <c r="CB14" s="17"/>
      <c r="CC14" s="17">
        <v>3.4105664642304502E-2</v>
      </c>
    </row>
    <row r="15" spans="2:81" x14ac:dyDescent="0.3">
      <c r="B15" s="18" t="s">
        <v>192</v>
      </c>
      <c r="C15" s="21">
        <v>0.40068271712877701</v>
      </c>
      <c r="D15" s="21">
        <v>0.39646225251850398</v>
      </c>
      <c r="E15" s="21">
        <v>0.40243981017008901</v>
      </c>
      <c r="F15" s="21"/>
      <c r="G15" s="21">
        <v>0.47381709234164299</v>
      </c>
      <c r="H15" s="21">
        <v>0.46558260486316699</v>
      </c>
      <c r="I15" s="21">
        <v>0.42243271732417997</v>
      </c>
      <c r="J15" s="21">
        <v>0.38518675050801798</v>
      </c>
      <c r="K15" s="21">
        <v>0.33781973370401502</v>
      </c>
      <c r="L15" s="21">
        <v>0.33617201101768401</v>
      </c>
      <c r="M15" s="21"/>
      <c r="N15" s="21">
        <v>0.450974622433644</v>
      </c>
      <c r="O15" s="21">
        <v>0.39888918654547401</v>
      </c>
      <c r="P15" s="21">
        <v>0.34095402957403798</v>
      </c>
      <c r="Q15" s="21">
        <v>0.40195508136221603</v>
      </c>
      <c r="R15" s="21"/>
      <c r="S15" s="21">
        <v>0.50448846351737997</v>
      </c>
      <c r="T15" s="21">
        <v>0.37931618220514401</v>
      </c>
      <c r="U15" s="21">
        <v>0.34209592937539302</v>
      </c>
      <c r="V15" s="21">
        <v>0.394564864471185</v>
      </c>
      <c r="W15" s="21">
        <v>0.410701588093211</v>
      </c>
      <c r="X15" s="21">
        <v>0.355515713249207</v>
      </c>
      <c r="Y15" s="21">
        <v>0.32170865109562602</v>
      </c>
      <c r="Z15" s="21">
        <v>0.397299128302813</v>
      </c>
      <c r="AA15" s="21">
        <v>0.389966581196241</v>
      </c>
      <c r="AB15" s="21">
        <v>0.481731649879374</v>
      </c>
      <c r="AC15" s="21">
        <v>0.391467982826469</v>
      </c>
      <c r="AD15" s="21">
        <v>0.32281023922669499</v>
      </c>
      <c r="AE15" s="21"/>
      <c r="AF15" s="21">
        <v>0.39660093836562599</v>
      </c>
      <c r="AG15" s="21">
        <v>0.39079022181002698</v>
      </c>
      <c r="AH15" s="21">
        <v>0.41768507455339399</v>
      </c>
      <c r="AI15" s="21">
        <v>0.39585164103217801</v>
      </c>
      <c r="AJ15" s="21">
        <v>0.40049192772929998</v>
      </c>
      <c r="AK15" s="21">
        <v>0.36546315484841102</v>
      </c>
      <c r="AL15" s="21">
        <v>0.43819402697767701</v>
      </c>
      <c r="AM15" s="21">
        <v>0.325449975643473</v>
      </c>
      <c r="AN15" s="21">
        <v>0.31096730209298201</v>
      </c>
      <c r="AO15" s="21">
        <v>0.44608822721835101</v>
      </c>
      <c r="AP15" s="21">
        <v>0.42548488836566101</v>
      </c>
      <c r="AQ15" s="21">
        <v>0.39642250989377698</v>
      </c>
      <c r="AR15" s="21">
        <v>0.41330682602821001</v>
      </c>
      <c r="AS15" s="21">
        <v>0.46311425963917502</v>
      </c>
      <c r="AT15" s="21">
        <v>0.41834714371476001</v>
      </c>
      <c r="AU15" s="21">
        <v>0.59804933910565605</v>
      </c>
      <c r="AV15" s="21"/>
      <c r="AW15" s="21">
        <v>0.40074823119209202</v>
      </c>
      <c r="AX15" s="21">
        <v>0.39967491870041399</v>
      </c>
      <c r="AY15" s="21"/>
      <c r="AZ15" s="21">
        <v>0.39147505488099699</v>
      </c>
      <c r="BA15" s="21">
        <v>0.40273345384534898</v>
      </c>
      <c r="BB15" s="21"/>
      <c r="BC15" s="21">
        <v>0.42873891108923001</v>
      </c>
      <c r="BD15" s="21">
        <v>0.37963076598447498</v>
      </c>
      <c r="BE15" s="21"/>
      <c r="BF15" s="21">
        <v>0.40618451549722301</v>
      </c>
      <c r="BG15" s="21">
        <v>0.40024060534522898</v>
      </c>
      <c r="BH15" s="21"/>
      <c r="BI15" s="21">
        <v>0.311735415533128</v>
      </c>
      <c r="BJ15" s="21">
        <v>0.49945378180544098</v>
      </c>
      <c r="BK15" s="21">
        <v>0.48652748881431002</v>
      </c>
      <c r="BL15" s="21">
        <v>0.29833534083438601</v>
      </c>
      <c r="BM15" s="21">
        <v>0.463676767929881</v>
      </c>
      <c r="BN15" s="21"/>
      <c r="BO15" s="21">
        <v>0.50987029566136199</v>
      </c>
      <c r="BP15" s="21">
        <v>0.33700695142348602</v>
      </c>
      <c r="BQ15" s="21">
        <v>0.51560689298992002</v>
      </c>
      <c r="BR15" s="21">
        <v>0.31004492282891599</v>
      </c>
      <c r="BS15" s="21">
        <v>0.44545744307100199</v>
      </c>
      <c r="BT15" s="21">
        <v>0.33551194292877001</v>
      </c>
      <c r="BU15" s="21"/>
      <c r="BV15" s="21">
        <v>0.51302721007125296</v>
      </c>
      <c r="BW15" s="21">
        <v>0.474278744062404</v>
      </c>
      <c r="BX15" s="21"/>
      <c r="BY15" s="21">
        <v>0.506409960123684</v>
      </c>
      <c r="BZ15" s="21"/>
      <c r="CA15" s="21">
        <v>0.58203412941705501</v>
      </c>
      <c r="CB15" s="21"/>
      <c r="CC15" s="21">
        <v>0.535505645653365</v>
      </c>
    </row>
    <row r="16" spans="2:81" x14ac:dyDescent="0.3">
      <c r="B16" s="18" t="s">
        <v>193</v>
      </c>
      <c r="C16" s="21">
        <v>0.22074216130572299</v>
      </c>
      <c r="D16" s="21">
        <v>0.24435090839669599</v>
      </c>
      <c r="E16" s="21">
        <v>0.19856087875207201</v>
      </c>
      <c r="F16" s="21"/>
      <c r="G16" s="21">
        <v>0.16821937869507</v>
      </c>
      <c r="H16" s="21">
        <v>0.18178112105625499</v>
      </c>
      <c r="I16" s="21">
        <v>0.21265907794111799</v>
      </c>
      <c r="J16" s="21">
        <v>0.21946501780239999</v>
      </c>
      <c r="K16" s="21">
        <v>0.26492487291070899</v>
      </c>
      <c r="L16" s="21">
        <v>0.26544648530979997</v>
      </c>
      <c r="M16" s="21"/>
      <c r="N16" s="21">
        <v>0.21757086517965399</v>
      </c>
      <c r="O16" s="21">
        <v>0.23646694587071099</v>
      </c>
      <c r="P16" s="21">
        <v>0.23782494854439001</v>
      </c>
      <c r="Q16" s="21">
        <v>0.19453960309028101</v>
      </c>
      <c r="R16" s="21"/>
      <c r="S16" s="21">
        <v>0.14193677936894999</v>
      </c>
      <c r="T16" s="21">
        <v>0.25374307268886698</v>
      </c>
      <c r="U16" s="21">
        <v>0.27993662817119103</v>
      </c>
      <c r="V16" s="21">
        <v>0.25787749236672503</v>
      </c>
      <c r="W16" s="21">
        <v>0.20926138866052499</v>
      </c>
      <c r="X16" s="21">
        <v>0.23963616437386601</v>
      </c>
      <c r="Y16" s="21">
        <v>0.27020841782772398</v>
      </c>
      <c r="Z16" s="21">
        <v>0.19724713817352499</v>
      </c>
      <c r="AA16" s="21">
        <v>0.20454722498241801</v>
      </c>
      <c r="AB16" s="21">
        <v>0.20565190200557901</v>
      </c>
      <c r="AC16" s="21">
        <v>0.240421035778588</v>
      </c>
      <c r="AD16" s="21">
        <v>0.11612689199734499</v>
      </c>
      <c r="AE16" s="21"/>
      <c r="AF16" s="21">
        <v>0.104423181261926</v>
      </c>
      <c r="AG16" s="21">
        <v>0.19524331600296299</v>
      </c>
      <c r="AH16" s="21">
        <v>0.21138569670524299</v>
      </c>
      <c r="AI16" s="21">
        <v>0.19737115492587801</v>
      </c>
      <c r="AJ16" s="21">
        <v>0.20589020261808799</v>
      </c>
      <c r="AK16" s="21">
        <v>0.21031202101763899</v>
      </c>
      <c r="AL16" s="21">
        <v>0.19552187960523101</v>
      </c>
      <c r="AM16" s="21">
        <v>0.27116523214228</v>
      </c>
      <c r="AN16" s="21">
        <v>0.316829407754882</v>
      </c>
      <c r="AO16" s="21">
        <v>0.24410641773793201</v>
      </c>
      <c r="AP16" s="21">
        <v>0.20252877261398999</v>
      </c>
      <c r="AQ16" s="21">
        <v>0.25047010277669801</v>
      </c>
      <c r="AR16" s="21">
        <v>0.24427856849291901</v>
      </c>
      <c r="AS16" s="21">
        <v>0.24257398527857801</v>
      </c>
      <c r="AT16" s="21">
        <v>0.19396371102280899</v>
      </c>
      <c r="AU16" s="21">
        <v>0.15053185200010999</v>
      </c>
      <c r="AV16" s="21"/>
      <c r="AW16" s="21">
        <v>0.223990995855358</v>
      </c>
      <c r="AX16" s="21">
        <v>0.21656839623308</v>
      </c>
      <c r="AY16" s="21"/>
      <c r="AZ16" s="21">
        <v>0.19473360490688099</v>
      </c>
      <c r="BA16" s="21">
        <v>0.22653480444540999</v>
      </c>
      <c r="BB16" s="21"/>
      <c r="BC16" s="21">
        <v>0.19465221311801201</v>
      </c>
      <c r="BD16" s="21">
        <v>0.23796570242999199</v>
      </c>
      <c r="BE16" s="21"/>
      <c r="BF16" s="21">
        <v>0.16102126412875201</v>
      </c>
      <c r="BG16" s="21">
        <v>0.22554119438504999</v>
      </c>
      <c r="BH16" s="21"/>
      <c r="BI16" s="21">
        <v>0.304966951191318</v>
      </c>
      <c r="BJ16" s="21">
        <v>0.157113527221862</v>
      </c>
      <c r="BK16" s="21">
        <v>0.20504447218739</v>
      </c>
      <c r="BL16" s="21">
        <v>0.32915834975284702</v>
      </c>
      <c r="BM16" s="21">
        <v>0.16595535668896</v>
      </c>
      <c r="BN16" s="21"/>
      <c r="BO16" s="21">
        <v>0.157465492013521</v>
      </c>
      <c r="BP16" s="21">
        <v>0.29361124645065001</v>
      </c>
      <c r="BQ16" s="21">
        <v>0.22234179200450199</v>
      </c>
      <c r="BR16" s="21">
        <v>0.29859804212619101</v>
      </c>
      <c r="BS16" s="21">
        <v>0.13344347477021101</v>
      </c>
      <c r="BT16" s="21">
        <v>0.157969821756132</v>
      </c>
      <c r="BU16" s="21"/>
      <c r="BV16" s="21">
        <v>0.14815118060792601</v>
      </c>
      <c r="BW16" s="21">
        <v>0.17373625582465399</v>
      </c>
      <c r="BX16" s="21"/>
      <c r="BY16" s="21">
        <v>0.15255079032456201</v>
      </c>
      <c r="BZ16" s="21"/>
      <c r="CA16" s="21">
        <v>0.11955134327325501</v>
      </c>
      <c r="CB16" s="21"/>
      <c r="CC16" s="21">
        <v>0.15588123305566001</v>
      </c>
    </row>
    <row r="17" spans="2:81" x14ac:dyDescent="0.3">
      <c r="B17" s="18" t="s">
        <v>194</v>
      </c>
      <c r="C17" s="22">
        <v>0.17994055582305399</v>
      </c>
      <c r="D17" s="22">
        <v>0.15211134412180799</v>
      </c>
      <c r="E17" s="22">
        <v>0.203878931418017</v>
      </c>
      <c r="F17" s="22"/>
      <c r="G17" s="22">
        <v>0.30559771364657301</v>
      </c>
      <c r="H17" s="22">
        <v>0.283801483806912</v>
      </c>
      <c r="I17" s="22">
        <v>0.20977363938306201</v>
      </c>
      <c r="J17" s="22">
        <v>0.16572173270561799</v>
      </c>
      <c r="K17" s="22">
        <v>7.2894860793305996E-2</v>
      </c>
      <c r="L17" s="22">
        <v>7.0725525707884193E-2</v>
      </c>
      <c r="M17" s="22"/>
      <c r="N17" s="22">
        <v>0.23340375725399001</v>
      </c>
      <c r="O17" s="22">
        <v>0.16242224067476299</v>
      </c>
      <c r="P17" s="22">
        <v>0.103129081029648</v>
      </c>
      <c r="Q17" s="22">
        <v>0.20741547827193499</v>
      </c>
      <c r="R17" s="22"/>
      <c r="S17" s="22">
        <v>0.36255168414842998</v>
      </c>
      <c r="T17" s="22">
        <v>0.12557310951627701</v>
      </c>
      <c r="U17" s="22">
        <v>6.2159301204202197E-2</v>
      </c>
      <c r="V17" s="22">
        <v>0.136687372104461</v>
      </c>
      <c r="W17" s="22">
        <v>0.20144019943268601</v>
      </c>
      <c r="X17" s="22">
        <v>0.11587954887534101</v>
      </c>
      <c r="Y17" s="22">
        <v>5.1500233267901901E-2</v>
      </c>
      <c r="Z17" s="22">
        <v>0.20005199012928801</v>
      </c>
      <c r="AA17" s="22">
        <v>0.18541935621382299</v>
      </c>
      <c r="AB17" s="22">
        <v>0.27607974787379502</v>
      </c>
      <c r="AC17" s="22">
        <v>0.15104694704788099</v>
      </c>
      <c r="AD17" s="22">
        <v>0.20668334722935</v>
      </c>
      <c r="AE17" s="22"/>
      <c r="AF17" s="22">
        <v>0.29217775710369998</v>
      </c>
      <c r="AG17" s="22">
        <v>0.19554690580706399</v>
      </c>
      <c r="AH17" s="22">
        <v>0.206299377848151</v>
      </c>
      <c r="AI17" s="22">
        <v>0.19848048610630001</v>
      </c>
      <c r="AJ17" s="22">
        <v>0.19460172511121199</v>
      </c>
      <c r="AK17" s="22">
        <v>0.155151133830772</v>
      </c>
      <c r="AL17" s="22">
        <v>0.242672147372446</v>
      </c>
      <c r="AM17" s="22">
        <v>5.4284743501193097E-2</v>
      </c>
      <c r="AN17" s="22">
        <v>-5.86210566190065E-3</v>
      </c>
      <c r="AO17" s="22">
        <v>0.20198180948041899</v>
      </c>
      <c r="AP17" s="22">
        <v>0.22295611575167201</v>
      </c>
      <c r="AQ17" s="22">
        <v>0.14595240711707799</v>
      </c>
      <c r="AR17" s="22">
        <v>0.16902825753529099</v>
      </c>
      <c r="AS17" s="22">
        <v>0.22054027436059701</v>
      </c>
      <c r="AT17" s="22">
        <v>0.22438343269195099</v>
      </c>
      <c r="AU17" s="22">
        <v>0.44751748710554601</v>
      </c>
      <c r="AV17" s="22"/>
      <c r="AW17" s="22">
        <v>0.17675723533673299</v>
      </c>
      <c r="AX17" s="22">
        <v>0.183106522467333</v>
      </c>
      <c r="AY17" s="22"/>
      <c r="AZ17" s="22">
        <v>0.196741449974116</v>
      </c>
      <c r="BA17" s="22">
        <v>0.17619864939993901</v>
      </c>
      <c r="BB17" s="22"/>
      <c r="BC17" s="22">
        <v>0.23408669797121701</v>
      </c>
      <c r="BD17" s="22">
        <v>0.141665063554483</v>
      </c>
      <c r="BE17" s="22"/>
      <c r="BF17" s="22">
        <v>0.245163251368471</v>
      </c>
      <c r="BG17" s="22">
        <v>0.17469941096017899</v>
      </c>
      <c r="BH17" s="22"/>
      <c r="BI17" s="22">
        <v>6.7684643418095504E-3</v>
      </c>
      <c r="BJ17" s="22">
        <v>0.34234025458357897</v>
      </c>
      <c r="BK17" s="22">
        <v>0.28148301662691999</v>
      </c>
      <c r="BL17" s="22">
        <v>-3.0823008918460799E-2</v>
      </c>
      <c r="BM17" s="22">
        <v>0.29772141124092</v>
      </c>
      <c r="BN17" s="22"/>
      <c r="BO17" s="22">
        <v>0.35240480364784099</v>
      </c>
      <c r="BP17" s="22">
        <v>4.3395704972836097E-2</v>
      </c>
      <c r="BQ17" s="22">
        <v>0.29326510098541902</v>
      </c>
      <c r="BR17" s="22">
        <v>1.1446880702724999E-2</v>
      </c>
      <c r="BS17" s="22">
        <v>0.31201396830079098</v>
      </c>
      <c r="BT17" s="22">
        <v>0.17754212117263801</v>
      </c>
      <c r="BU17" s="22"/>
      <c r="BV17" s="22">
        <v>0.36487602946332698</v>
      </c>
      <c r="BW17" s="22">
        <v>0.30054248823775098</v>
      </c>
      <c r="BX17" s="22"/>
      <c r="BY17" s="22">
        <v>0.35385916979912102</v>
      </c>
      <c r="BZ17" s="22"/>
      <c r="CA17" s="22">
        <v>0.46248278614380001</v>
      </c>
      <c r="CB17" s="22"/>
      <c r="CC17" s="22">
        <v>0.37962441259770602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0.29758581690969099</v>
      </c>
      <c r="D9" s="17">
        <v>0.310343388223355</v>
      </c>
      <c r="E9" s="17">
        <v>0.28337770759798397</v>
      </c>
      <c r="F9" s="17"/>
      <c r="G9" s="17">
        <v>0.31051598703417099</v>
      </c>
      <c r="H9" s="17">
        <v>0.31456438667889403</v>
      </c>
      <c r="I9" s="17">
        <v>0.33770803830642399</v>
      </c>
      <c r="J9" s="17">
        <v>0.28936011132822498</v>
      </c>
      <c r="K9" s="17">
        <v>0.26487288817824201</v>
      </c>
      <c r="L9" s="17">
        <v>0.27122992113260003</v>
      </c>
      <c r="M9" s="17"/>
      <c r="N9" s="17">
        <v>0.31177204106292</v>
      </c>
      <c r="O9" s="17">
        <v>0.28012623324282498</v>
      </c>
      <c r="P9" s="17">
        <v>0.318256601783028</v>
      </c>
      <c r="Q9" s="17">
        <v>0.28047562182146901</v>
      </c>
      <c r="R9" s="17"/>
      <c r="S9" s="17">
        <v>0.33093648849935098</v>
      </c>
      <c r="T9" s="17">
        <v>0.29038562774437998</v>
      </c>
      <c r="U9" s="17">
        <v>0.27089366813010801</v>
      </c>
      <c r="V9" s="17">
        <v>0.26493084278477402</v>
      </c>
      <c r="W9" s="17">
        <v>0.31869572108612398</v>
      </c>
      <c r="X9" s="17">
        <v>0.29094821936149601</v>
      </c>
      <c r="Y9" s="17">
        <v>0.25855362947219601</v>
      </c>
      <c r="Z9" s="17">
        <v>0.32027998506108601</v>
      </c>
      <c r="AA9" s="17">
        <v>0.31357979970376898</v>
      </c>
      <c r="AB9" s="17">
        <v>0.380508002621404</v>
      </c>
      <c r="AC9" s="17">
        <v>0.19726050339044099</v>
      </c>
      <c r="AD9" s="17">
        <v>0.24625418973080099</v>
      </c>
      <c r="AE9" s="17"/>
      <c r="AF9" s="17">
        <v>0.41412497673191201</v>
      </c>
      <c r="AG9" s="17">
        <v>0.30243337978811902</v>
      </c>
      <c r="AH9" s="17">
        <v>0.28789841734058103</v>
      </c>
      <c r="AI9" s="17">
        <v>0.237819067386255</v>
      </c>
      <c r="AJ9" s="17">
        <v>0.35801609356215502</v>
      </c>
      <c r="AK9" s="17">
        <v>0.21569977254757999</v>
      </c>
      <c r="AL9" s="17">
        <v>0.31012707525830602</v>
      </c>
      <c r="AM9" s="17">
        <v>0.30932601560247702</v>
      </c>
      <c r="AN9" s="17">
        <v>0.27257619934958099</v>
      </c>
      <c r="AO9" s="17">
        <v>0.32426772299379097</v>
      </c>
      <c r="AP9" s="17">
        <v>0.28868291033434701</v>
      </c>
      <c r="AQ9" s="17">
        <v>0.33425148517463898</v>
      </c>
      <c r="AR9" s="17">
        <v>0.36693476711471101</v>
      </c>
      <c r="AS9" s="17">
        <v>0.28880103525560902</v>
      </c>
      <c r="AT9" s="17">
        <v>0.32211071036928701</v>
      </c>
      <c r="AU9" s="17">
        <v>0.40200959144292497</v>
      </c>
      <c r="AV9" s="17"/>
      <c r="AW9" s="17">
        <v>0.31406880011755001</v>
      </c>
      <c r="AX9" s="17">
        <v>0.27337210097132397</v>
      </c>
      <c r="AY9" s="17"/>
      <c r="AZ9" s="17">
        <v>0.33299208979797701</v>
      </c>
      <c r="BA9" s="17">
        <v>0.289700108045152</v>
      </c>
      <c r="BB9" s="17"/>
      <c r="BC9" s="17">
        <v>0.34575954151977301</v>
      </c>
      <c r="BD9" s="17">
        <v>0.26422686272282397</v>
      </c>
      <c r="BE9" s="17"/>
      <c r="BF9" s="17">
        <v>0.38135414177747401</v>
      </c>
      <c r="BG9" s="17">
        <v>0.29085438819640502</v>
      </c>
      <c r="BH9" s="17"/>
      <c r="BI9" s="17">
        <v>0.24663066297466299</v>
      </c>
      <c r="BJ9" s="17">
        <v>0.341823882169555</v>
      </c>
      <c r="BK9" s="17">
        <v>0.320402900283421</v>
      </c>
      <c r="BL9" s="17">
        <v>0.219159465843457</v>
      </c>
      <c r="BM9" s="17">
        <v>0.41265943178513598</v>
      </c>
      <c r="BN9" s="17"/>
      <c r="BO9" s="17">
        <v>0.34246951396526398</v>
      </c>
      <c r="BP9" s="17">
        <v>0.21998549223207101</v>
      </c>
      <c r="BQ9" s="17">
        <v>0.35831937356493798</v>
      </c>
      <c r="BR9" s="17">
        <v>0.29636383504138097</v>
      </c>
      <c r="BS9" s="17">
        <v>0.35566301199468803</v>
      </c>
      <c r="BT9" s="17">
        <v>0.24521902617238001</v>
      </c>
      <c r="BU9" s="17"/>
      <c r="BV9" s="17">
        <v>0.33456400211778498</v>
      </c>
      <c r="BW9" s="17">
        <v>0.35528899582647799</v>
      </c>
      <c r="BX9" s="17"/>
      <c r="BY9" s="17">
        <v>0.33512509698549398</v>
      </c>
      <c r="BZ9" s="17"/>
      <c r="CA9" s="17">
        <v>0.38826645863227099</v>
      </c>
      <c r="CB9" s="17"/>
      <c r="CC9" s="17">
        <v>0.364567874045436</v>
      </c>
    </row>
    <row r="10" spans="2:81" x14ac:dyDescent="0.3">
      <c r="B10" s="18" t="s">
        <v>231</v>
      </c>
      <c r="C10" s="17">
        <v>0.44961186292288502</v>
      </c>
      <c r="D10" s="17">
        <v>0.43018754237955997</v>
      </c>
      <c r="E10" s="17">
        <v>0.46933238145634198</v>
      </c>
      <c r="F10" s="17"/>
      <c r="G10" s="17">
        <v>0.39930354659503597</v>
      </c>
      <c r="H10" s="17">
        <v>0.42656365825236903</v>
      </c>
      <c r="I10" s="17">
        <v>0.47462450349019703</v>
      </c>
      <c r="J10" s="17">
        <v>0.45712886334473402</v>
      </c>
      <c r="K10" s="17">
        <v>0.45860611625284198</v>
      </c>
      <c r="L10" s="17">
        <v>0.469542562834457</v>
      </c>
      <c r="M10" s="17"/>
      <c r="N10" s="17">
        <v>0.47248521590260001</v>
      </c>
      <c r="O10" s="17">
        <v>0.47398795979474601</v>
      </c>
      <c r="P10" s="17">
        <v>0.42198696212329001</v>
      </c>
      <c r="Q10" s="17">
        <v>0.423613916435578</v>
      </c>
      <c r="R10" s="17"/>
      <c r="S10" s="17">
        <v>0.41549708376403699</v>
      </c>
      <c r="T10" s="17">
        <v>0.46582729920420701</v>
      </c>
      <c r="U10" s="17">
        <v>0.48774589796196599</v>
      </c>
      <c r="V10" s="17">
        <v>0.50107636362081298</v>
      </c>
      <c r="W10" s="17">
        <v>0.48609054808413998</v>
      </c>
      <c r="X10" s="17">
        <v>0.40557303946046203</v>
      </c>
      <c r="Y10" s="17">
        <v>0.51206362785691595</v>
      </c>
      <c r="Z10" s="17">
        <v>0.36071356536148103</v>
      </c>
      <c r="AA10" s="17">
        <v>0.43979942872926803</v>
      </c>
      <c r="AB10" s="17">
        <v>0.38863826390211698</v>
      </c>
      <c r="AC10" s="17">
        <v>0.54188098846016397</v>
      </c>
      <c r="AD10" s="17">
        <v>0.34624095116340697</v>
      </c>
      <c r="AE10" s="17"/>
      <c r="AF10" s="17">
        <v>0.30093305369312201</v>
      </c>
      <c r="AG10" s="17">
        <v>0.38760537709370102</v>
      </c>
      <c r="AH10" s="17">
        <v>0.42018483971303</v>
      </c>
      <c r="AI10" s="17">
        <v>0.43603282698283302</v>
      </c>
      <c r="AJ10" s="17">
        <v>0.37526606364362503</v>
      </c>
      <c r="AK10" s="17">
        <v>0.49889661340586</v>
      </c>
      <c r="AL10" s="17">
        <v>0.44558882135274003</v>
      </c>
      <c r="AM10" s="17">
        <v>0.49445840927016399</v>
      </c>
      <c r="AN10" s="17">
        <v>0.48285402727448001</v>
      </c>
      <c r="AO10" s="17">
        <v>0.456384731578727</v>
      </c>
      <c r="AP10" s="17">
        <v>0.52263353608199503</v>
      </c>
      <c r="AQ10" s="17">
        <v>0.44424928726891899</v>
      </c>
      <c r="AR10" s="17">
        <v>0.35303478654709503</v>
      </c>
      <c r="AS10" s="17">
        <v>0.42559768401629</v>
      </c>
      <c r="AT10" s="17">
        <v>0.42598935084957901</v>
      </c>
      <c r="AU10" s="17">
        <v>0.45763167764255702</v>
      </c>
      <c r="AV10" s="17"/>
      <c r="AW10" s="17">
        <v>0.44802963070309099</v>
      </c>
      <c r="AX10" s="17">
        <v>0.452964397428128</v>
      </c>
      <c r="AY10" s="17"/>
      <c r="AZ10" s="17">
        <v>0.45020079529363799</v>
      </c>
      <c r="BA10" s="17">
        <v>0.44948069550994302</v>
      </c>
      <c r="BB10" s="17"/>
      <c r="BC10" s="17">
        <v>0.42241132699593498</v>
      </c>
      <c r="BD10" s="17">
        <v>0.46778565396824301</v>
      </c>
      <c r="BE10" s="17"/>
      <c r="BF10" s="17">
        <v>0.412180608793694</v>
      </c>
      <c r="BG10" s="17">
        <v>0.45261975187395598</v>
      </c>
      <c r="BH10" s="17"/>
      <c r="BI10" s="17">
        <v>0.48031466330179001</v>
      </c>
      <c r="BJ10" s="17">
        <v>0.45522586553313099</v>
      </c>
      <c r="BK10" s="17">
        <v>0.48144799627139201</v>
      </c>
      <c r="BL10" s="17">
        <v>0.43578860204912201</v>
      </c>
      <c r="BM10" s="17">
        <v>0.37517739042295101</v>
      </c>
      <c r="BN10" s="17"/>
      <c r="BO10" s="17">
        <v>0.43014070720025499</v>
      </c>
      <c r="BP10" s="17">
        <v>0.51202215416057095</v>
      </c>
      <c r="BQ10" s="17">
        <v>0.45175033060040598</v>
      </c>
      <c r="BR10" s="17">
        <v>0.41338557689768501</v>
      </c>
      <c r="BS10" s="17">
        <v>0.44841784818668501</v>
      </c>
      <c r="BT10" s="17">
        <v>0.51094815636458002</v>
      </c>
      <c r="BU10" s="17"/>
      <c r="BV10" s="17">
        <v>0.44313161727740003</v>
      </c>
      <c r="BW10" s="17">
        <v>0.47765742448413101</v>
      </c>
      <c r="BX10" s="17"/>
      <c r="BY10" s="17">
        <v>0.43500067295058398</v>
      </c>
      <c r="BZ10" s="17"/>
      <c r="CA10" s="17">
        <v>0.46251709827028398</v>
      </c>
      <c r="CB10" s="17"/>
      <c r="CC10" s="17">
        <v>0.45772761292744202</v>
      </c>
    </row>
    <row r="11" spans="2:81" x14ac:dyDescent="0.3">
      <c r="B11" s="18" t="s">
        <v>232</v>
      </c>
      <c r="C11" s="17">
        <v>0.15409389715011601</v>
      </c>
      <c r="D11" s="17">
        <v>0.15871913418223099</v>
      </c>
      <c r="E11" s="17">
        <v>0.15018552457119899</v>
      </c>
      <c r="F11" s="17"/>
      <c r="G11" s="17">
        <v>0.19322722892344099</v>
      </c>
      <c r="H11" s="17">
        <v>0.14838630981637499</v>
      </c>
      <c r="I11" s="17">
        <v>9.8820175866589297E-2</v>
      </c>
      <c r="J11" s="17">
        <v>0.15140267374567101</v>
      </c>
      <c r="K11" s="17">
        <v>0.17425129507648901</v>
      </c>
      <c r="L11" s="17">
        <v>0.16606723084814701</v>
      </c>
      <c r="M11" s="17"/>
      <c r="N11" s="17">
        <v>0.13426869033094399</v>
      </c>
      <c r="O11" s="17">
        <v>0.16048665569047099</v>
      </c>
      <c r="P11" s="17">
        <v>0.169652067137952</v>
      </c>
      <c r="Q11" s="17">
        <v>0.156389371574122</v>
      </c>
      <c r="R11" s="17"/>
      <c r="S11" s="17">
        <v>0.16315524904574699</v>
      </c>
      <c r="T11" s="17">
        <v>0.146750510799256</v>
      </c>
      <c r="U11" s="17">
        <v>0.11951224652647301</v>
      </c>
      <c r="V11" s="17">
        <v>0.13172897727229799</v>
      </c>
      <c r="W11" s="17">
        <v>0.14618232961953401</v>
      </c>
      <c r="X11" s="17">
        <v>0.14962257737253201</v>
      </c>
      <c r="Y11" s="17">
        <v>0.172056920757305</v>
      </c>
      <c r="Z11" s="17">
        <v>0.19395758741097499</v>
      </c>
      <c r="AA11" s="17">
        <v>0.138809105531739</v>
      </c>
      <c r="AB11" s="17">
        <v>0.14857113478191999</v>
      </c>
      <c r="AC11" s="17">
        <v>0.18307170477527199</v>
      </c>
      <c r="AD11" s="17">
        <v>0.25912307313483401</v>
      </c>
      <c r="AE11" s="17"/>
      <c r="AF11" s="17">
        <v>9.0171405220908898E-2</v>
      </c>
      <c r="AG11" s="17">
        <v>0.166688548494276</v>
      </c>
      <c r="AH11" s="17">
        <v>0.18168818731238701</v>
      </c>
      <c r="AI11" s="17">
        <v>0.162688061384756</v>
      </c>
      <c r="AJ11" s="17">
        <v>0.17616478749388501</v>
      </c>
      <c r="AK11" s="17">
        <v>0.16190407312108299</v>
      </c>
      <c r="AL11" s="17">
        <v>0.16183523747088299</v>
      </c>
      <c r="AM11" s="17">
        <v>0.13567244138194501</v>
      </c>
      <c r="AN11" s="17">
        <v>0.15586593064566601</v>
      </c>
      <c r="AO11" s="17">
        <v>0.12166245927652999</v>
      </c>
      <c r="AP11" s="17">
        <v>0.102701234245312</v>
      </c>
      <c r="AQ11" s="17">
        <v>0.163167893160751</v>
      </c>
      <c r="AR11" s="17">
        <v>0.20253528465637</v>
      </c>
      <c r="AS11" s="17">
        <v>0.17543648973499501</v>
      </c>
      <c r="AT11" s="17">
        <v>0.127133629885717</v>
      </c>
      <c r="AU11" s="17">
        <v>9.7172779719094701E-2</v>
      </c>
      <c r="AV11" s="17"/>
      <c r="AW11" s="17">
        <v>0.15009063417433399</v>
      </c>
      <c r="AX11" s="17">
        <v>0.15962895748002701</v>
      </c>
      <c r="AY11" s="17"/>
      <c r="AZ11" s="17">
        <v>0.12686811240367801</v>
      </c>
      <c r="BA11" s="17">
        <v>0.160157642204458</v>
      </c>
      <c r="BB11" s="17"/>
      <c r="BC11" s="17">
        <v>0.13870372956983501</v>
      </c>
      <c r="BD11" s="17">
        <v>0.16603599211607001</v>
      </c>
      <c r="BE11" s="17"/>
      <c r="BF11" s="17">
        <v>0.13932079757459501</v>
      </c>
      <c r="BG11" s="17">
        <v>0.15528102924119999</v>
      </c>
      <c r="BH11" s="17"/>
      <c r="BI11" s="17">
        <v>0.16235080482067599</v>
      </c>
      <c r="BJ11" s="17">
        <v>0.13434036542439501</v>
      </c>
      <c r="BK11" s="17">
        <v>0.129001578712934</v>
      </c>
      <c r="BL11" s="17">
        <v>0.21690556251728099</v>
      </c>
      <c r="BM11" s="17">
        <v>0.11956929035078501</v>
      </c>
      <c r="BN11" s="17"/>
      <c r="BO11" s="17">
        <v>0.150739557106117</v>
      </c>
      <c r="BP11" s="17">
        <v>0.171664827331063</v>
      </c>
      <c r="BQ11" s="17">
        <v>0.123064124976673</v>
      </c>
      <c r="BR11" s="17">
        <v>0.18089818218101</v>
      </c>
      <c r="BS11" s="17">
        <v>0.10527992258187401</v>
      </c>
      <c r="BT11" s="17">
        <v>0.104705169881688</v>
      </c>
      <c r="BU11" s="17"/>
      <c r="BV11" s="17">
        <v>0.145757700921477</v>
      </c>
      <c r="BW11" s="17">
        <v>0.113164296531913</v>
      </c>
      <c r="BX11" s="17"/>
      <c r="BY11" s="17">
        <v>0.15973088183398201</v>
      </c>
      <c r="BZ11" s="17"/>
      <c r="CA11" s="17">
        <v>0.104778628511978</v>
      </c>
      <c r="CB11" s="17"/>
      <c r="CC11" s="17">
        <v>0.117197206448497</v>
      </c>
    </row>
    <row r="12" spans="2:81" x14ac:dyDescent="0.3">
      <c r="B12" s="18" t="s">
        <v>233</v>
      </c>
      <c r="C12" s="17">
        <v>4.8744882703133402E-2</v>
      </c>
      <c r="D12" s="17">
        <v>5.1875588807734199E-2</v>
      </c>
      <c r="E12" s="17">
        <v>4.5880274158251903E-2</v>
      </c>
      <c r="F12" s="17"/>
      <c r="G12" s="17">
        <v>5.6705165795669102E-2</v>
      </c>
      <c r="H12" s="17">
        <v>5.3839888840103101E-2</v>
      </c>
      <c r="I12" s="17">
        <v>3.99208042782037E-2</v>
      </c>
      <c r="J12" s="17">
        <v>3.7813715384227203E-2</v>
      </c>
      <c r="K12" s="17">
        <v>5.6467369678587002E-2</v>
      </c>
      <c r="L12" s="17">
        <v>5.01226088359399E-2</v>
      </c>
      <c r="M12" s="17"/>
      <c r="N12" s="17">
        <v>4.1360201733595302E-2</v>
      </c>
      <c r="O12" s="17">
        <v>4.5840178138671098E-2</v>
      </c>
      <c r="P12" s="17">
        <v>4.92418454083293E-2</v>
      </c>
      <c r="Q12" s="17">
        <v>5.9691554292186803E-2</v>
      </c>
      <c r="R12" s="17"/>
      <c r="S12" s="17">
        <v>5.4953837708145298E-2</v>
      </c>
      <c r="T12" s="17">
        <v>5.39388561640863E-2</v>
      </c>
      <c r="U12" s="17">
        <v>6.6185050563524694E-2</v>
      </c>
      <c r="V12" s="17">
        <v>4.5786380191483803E-2</v>
      </c>
      <c r="W12" s="17">
        <v>1.3560362149984699E-2</v>
      </c>
      <c r="X12" s="17">
        <v>5.3236945712731999E-2</v>
      </c>
      <c r="Y12" s="17">
        <v>3.5696052883574997E-2</v>
      </c>
      <c r="Z12" s="17">
        <v>3.5912795369384902E-2</v>
      </c>
      <c r="AA12" s="17">
        <v>7.1275851910029997E-2</v>
      </c>
      <c r="AB12" s="17">
        <v>4.0373413046121701E-2</v>
      </c>
      <c r="AC12" s="17">
        <v>3.4544073018065002E-2</v>
      </c>
      <c r="AD12" s="17">
        <v>4.5802935419353999E-2</v>
      </c>
      <c r="AE12" s="17"/>
      <c r="AF12" s="17">
        <v>0</v>
      </c>
      <c r="AG12" s="17">
        <v>4.3845573128305101E-2</v>
      </c>
      <c r="AH12" s="17">
        <v>3.5287328228214399E-2</v>
      </c>
      <c r="AI12" s="17">
        <v>8.63520579012374E-2</v>
      </c>
      <c r="AJ12" s="17">
        <v>2.61131158031736E-2</v>
      </c>
      <c r="AK12" s="17">
        <v>9.6381877825353804E-2</v>
      </c>
      <c r="AL12" s="17">
        <v>4.4505753681041198E-2</v>
      </c>
      <c r="AM12" s="17">
        <v>2.9816841234622901E-2</v>
      </c>
      <c r="AN12" s="17">
        <v>5.2041450247790701E-2</v>
      </c>
      <c r="AO12" s="17">
        <v>4.5677354866025602E-2</v>
      </c>
      <c r="AP12" s="17">
        <v>3.68010335502914E-2</v>
      </c>
      <c r="AQ12" s="17">
        <v>4.2917204585699302E-2</v>
      </c>
      <c r="AR12" s="17">
        <v>4.9503048333742902E-2</v>
      </c>
      <c r="AS12" s="17">
        <v>3.9215853213298103E-2</v>
      </c>
      <c r="AT12" s="17">
        <v>4.5198974424883201E-2</v>
      </c>
      <c r="AU12" s="17">
        <v>1.9720507405469701E-2</v>
      </c>
      <c r="AV12" s="17"/>
      <c r="AW12" s="17">
        <v>4.2240025939001502E-2</v>
      </c>
      <c r="AX12" s="17">
        <v>5.7322314916456098E-2</v>
      </c>
      <c r="AY12" s="17"/>
      <c r="AZ12" s="17">
        <v>2.70398222846371E-2</v>
      </c>
      <c r="BA12" s="17">
        <v>5.3579048329307599E-2</v>
      </c>
      <c r="BB12" s="17"/>
      <c r="BC12" s="17">
        <v>4.3141543224384203E-2</v>
      </c>
      <c r="BD12" s="17">
        <v>5.1878675317768103E-2</v>
      </c>
      <c r="BE12" s="17"/>
      <c r="BF12" s="17">
        <v>1.96683368009332E-2</v>
      </c>
      <c r="BG12" s="17">
        <v>5.1081406637188298E-2</v>
      </c>
      <c r="BH12" s="17"/>
      <c r="BI12" s="17">
        <v>6.5756436152165504E-2</v>
      </c>
      <c r="BJ12" s="17">
        <v>4.4187336377780703E-2</v>
      </c>
      <c r="BK12" s="17">
        <v>3.9377653710526102E-2</v>
      </c>
      <c r="BL12" s="17">
        <v>7.0419711689803002E-2</v>
      </c>
      <c r="BM12" s="17">
        <v>2.7546998403526E-2</v>
      </c>
      <c r="BN12" s="17"/>
      <c r="BO12" s="17">
        <v>5.01944525075727E-2</v>
      </c>
      <c r="BP12" s="17">
        <v>4.6743076832748399E-2</v>
      </c>
      <c r="BQ12" s="17">
        <v>3.0189635309412498E-2</v>
      </c>
      <c r="BR12" s="17">
        <v>6.4748533415346698E-2</v>
      </c>
      <c r="BS12" s="17">
        <v>4.3081567463193603E-2</v>
      </c>
      <c r="BT12" s="17">
        <v>4.2248060692414602E-2</v>
      </c>
      <c r="BU12" s="17"/>
      <c r="BV12" s="17">
        <v>5.0694178823354898E-2</v>
      </c>
      <c r="BW12" s="17">
        <v>3.2118903779368498E-2</v>
      </c>
      <c r="BX12" s="17"/>
      <c r="BY12" s="17">
        <v>5.1149536418429301E-2</v>
      </c>
      <c r="BZ12" s="17"/>
      <c r="CA12" s="17">
        <v>2.8185100908679199E-2</v>
      </c>
      <c r="CB12" s="17"/>
      <c r="CC12" s="17">
        <v>4.13050417011466E-2</v>
      </c>
    </row>
    <row r="13" spans="2:81" x14ac:dyDescent="0.3">
      <c r="B13" s="18" t="s">
        <v>234</v>
      </c>
      <c r="C13" s="17">
        <v>1.4678957191769801E-2</v>
      </c>
      <c r="D13" s="17">
        <v>1.8214053679632199E-2</v>
      </c>
      <c r="E13" s="17">
        <v>1.1285132700114799E-2</v>
      </c>
      <c r="F13" s="17"/>
      <c r="G13" s="17">
        <v>7.3371401281606399E-3</v>
      </c>
      <c r="H13" s="17">
        <v>2.63712170009411E-2</v>
      </c>
      <c r="I13" s="17">
        <v>1.39788433088527E-2</v>
      </c>
      <c r="J13" s="17">
        <v>1.72275733216548E-2</v>
      </c>
      <c r="K13" s="17">
        <v>1.5678418689592698E-2</v>
      </c>
      <c r="L13" s="17">
        <v>7.9128261837367597E-3</v>
      </c>
      <c r="M13" s="17"/>
      <c r="N13" s="17">
        <v>1.38568216426479E-2</v>
      </c>
      <c r="O13" s="17">
        <v>9.3322712908443708E-3</v>
      </c>
      <c r="P13" s="17">
        <v>1.1237273427312001E-2</v>
      </c>
      <c r="Q13" s="17">
        <v>2.4273561894585099E-2</v>
      </c>
      <c r="R13" s="17"/>
      <c r="S13" s="17">
        <v>8.3563838123490997E-3</v>
      </c>
      <c r="T13" s="17">
        <v>1.85781223858438E-2</v>
      </c>
      <c r="U13" s="17">
        <v>7.2348700783978403E-3</v>
      </c>
      <c r="V13" s="17">
        <v>2.5655796382427501E-2</v>
      </c>
      <c r="W13" s="17">
        <v>7.1007395997942802E-3</v>
      </c>
      <c r="X13" s="17">
        <v>2.8214367424159701E-2</v>
      </c>
      <c r="Y13" s="17">
        <v>5.5983044708449101E-3</v>
      </c>
      <c r="Z13" s="17">
        <v>4.4028941899166202E-2</v>
      </c>
      <c r="AA13" s="17">
        <v>4.37580584739518E-3</v>
      </c>
      <c r="AB13" s="17">
        <v>1.1627524274974699E-2</v>
      </c>
      <c r="AC13" s="17">
        <v>1.7820300275087901E-2</v>
      </c>
      <c r="AD13" s="17">
        <v>1.8192103760273599E-2</v>
      </c>
      <c r="AE13" s="17"/>
      <c r="AF13" s="17">
        <v>0.104423181261926</v>
      </c>
      <c r="AG13" s="17">
        <v>0</v>
      </c>
      <c r="AH13" s="17">
        <v>2.0721811321242001E-2</v>
      </c>
      <c r="AI13" s="17">
        <v>2.4931668998581201E-2</v>
      </c>
      <c r="AJ13" s="17">
        <v>2.21609574991362E-2</v>
      </c>
      <c r="AK13" s="17">
        <v>1.26590144444402E-2</v>
      </c>
      <c r="AL13" s="17">
        <v>1.5727295422048201E-2</v>
      </c>
      <c r="AM13" s="17">
        <v>0</v>
      </c>
      <c r="AN13" s="17">
        <v>9.0537779499850202E-3</v>
      </c>
      <c r="AO13" s="17">
        <v>1.7325557103983199E-2</v>
      </c>
      <c r="AP13" s="17">
        <v>1.27704113718236E-2</v>
      </c>
      <c r="AQ13" s="17">
        <v>8.4820967875961894E-3</v>
      </c>
      <c r="AR13" s="17">
        <v>9.0923899650619394E-3</v>
      </c>
      <c r="AS13" s="17">
        <v>5.0939311186924498E-2</v>
      </c>
      <c r="AT13" s="17">
        <v>3.3604754976541598E-2</v>
      </c>
      <c r="AU13" s="17">
        <v>1.11046654832635E-2</v>
      </c>
      <c r="AV13" s="17"/>
      <c r="AW13" s="17">
        <v>1.8204379357706801E-2</v>
      </c>
      <c r="AX13" s="17">
        <v>9.6608297003067493E-3</v>
      </c>
      <c r="AY13" s="17"/>
      <c r="AZ13" s="17">
        <v>3.4523777596195397E-2</v>
      </c>
      <c r="BA13" s="17">
        <v>1.02591054702365E-2</v>
      </c>
      <c r="BB13" s="17"/>
      <c r="BC13" s="17">
        <v>1.7068809338097599E-2</v>
      </c>
      <c r="BD13" s="17">
        <v>1.33214697590731E-2</v>
      </c>
      <c r="BE13" s="17"/>
      <c r="BF13" s="17">
        <v>2.61684286525583E-2</v>
      </c>
      <c r="BG13" s="17">
        <v>1.3755689856369401E-2</v>
      </c>
      <c r="BH13" s="17"/>
      <c r="BI13" s="17">
        <v>1.6555952720667601E-2</v>
      </c>
      <c r="BJ13" s="17">
        <v>8.9365065474670408E-3</v>
      </c>
      <c r="BK13" s="17">
        <v>1.25865157787331E-2</v>
      </c>
      <c r="BL13" s="17">
        <v>2.83271910115055E-2</v>
      </c>
      <c r="BM13" s="17">
        <v>2.2633619533649001E-2</v>
      </c>
      <c r="BN13" s="17"/>
      <c r="BO13" s="17">
        <v>5.7303199961453496E-3</v>
      </c>
      <c r="BP13" s="17">
        <v>1.4028325848058E-2</v>
      </c>
      <c r="BQ13" s="17">
        <v>1.7436852414644401E-2</v>
      </c>
      <c r="BR13" s="17">
        <v>2.2690130717322499E-2</v>
      </c>
      <c r="BS13" s="17">
        <v>1.7693673120312101E-2</v>
      </c>
      <c r="BT13" s="17">
        <v>1.35763676366282E-2</v>
      </c>
      <c r="BU13" s="17"/>
      <c r="BV13" s="17">
        <v>6.5940869839881096E-3</v>
      </c>
      <c r="BW13" s="17">
        <v>1.32810611998201E-2</v>
      </c>
      <c r="BX13" s="17"/>
      <c r="BY13" s="17">
        <v>1.4613084683017599E-2</v>
      </c>
      <c r="BZ13" s="17"/>
      <c r="CA13" s="17">
        <v>6.2332176078420598E-3</v>
      </c>
      <c r="CB13" s="17"/>
      <c r="CC13" s="17">
        <v>1.1170846801541401E-2</v>
      </c>
    </row>
    <row r="14" spans="2:81" x14ac:dyDescent="0.3">
      <c r="B14" s="18" t="s">
        <v>92</v>
      </c>
      <c r="C14" s="17">
        <v>3.5284583122404997E-2</v>
      </c>
      <c r="D14" s="17">
        <v>3.0660292727487801E-2</v>
      </c>
      <c r="E14" s="17">
        <v>3.9938979516109002E-2</v>
      </c>
      <c r="F14" s="17"/>
      <c r="G14" s="17">
        <v>3.2910931523523E-2</v>
      </c>
      <c r="H14" s="17">
        <v>3.02745394113191E-2</v>
      </c>
      <c r="I14" s="17">
        <v>3.4947634749733197E-2</v>
      </c>
      <c r="J14" s="17">
        <v>4.7067062875488702E-2</v>
      </c>
      <c r="K14" s="17">
        <v>3.0123912124247001E-2</v>
      </c>
      <c r="L14" s="17">
        <v>3.5124850165119299E-2</v>
      </c>
      <c r="M14" s="17"/>
      <c r="N14" s="17">
        <v>2.62570293272931E-2</v>
      </c>
      <c r="O14" s="17">
        <v>3.0226701842442801E-2</v>
      </c>
      <c r="P14" s="17">
        <v>2.9625250120089399E-2</v>
      </c>
      <c r="Q14" s="17">
        <v>5.5555973982059699E-2</v>
      </c>
      <c r="R14" s="17"/>
      <c r="S14" s="17">
        <v>2.7100957170371E-2</v>
      </c>
      <c r="T14" s="17">
        <v>2.4519583702227302E-2</v>
      </c>
      <c r="U14" s="17">
        <v>4.8428266739530997E-2</v>
      </c>
      <c r="V14" s="17">
        <v>3.08216397482045E-2</v>
      </c>
      <c r="W14" s="17">
        <v>2.8370299460423101E-2</v>
      </c>
      <c r="X14" s="17">
        <v>7.2404850668618501E-2</v>
      </c>
      <c r="Y14" s="17">
        <v>1.60314645591642E-2</v>
      </c>
      <c r="Z14" s="17">
        <v>4.5107124897907698E-2</v>
      </c>
      <c r="AA14" s="17">
        <v>3.2160008277799697E-2</v>
      </c>
      <c r="AB14" s="17">
        <v>3.02816613734628E-2</v>
      </c>
      <c r="AC14" s="17">
        <v>2.5422430080970001E-2</v>
      </c>
      <c r="AD14" s="17">
        <v>8.4386746791330305E-2</v>
      </c>
      <c r="AE14" s="17"/>
      <c r="AF14" s="17">
        <v>9.0347383092131098E-2</v>
      </c>
      <c r="AG14" s="17">
        <v>9.9427121495599805E-2</v>
      </c>
      <c r="AH14" s="17">
        <v>5.4219416084546501E-2</v>
      </c>
      <c r="AI14" s="17">
        <v>5.2176317346337597E-2</v>
      </c>
      <c r="AJ14" s="17">
        <v>4.22789819980256E-2</v>
      </c>
      <c r="AK14" s="17">
        <v>1.4458648655683E-2</v>
      </c>
      <c r="AL14" s="17">
        <v>2.22158168149823E-2</v>
      </c>
      <c r="AM14" s="17">
        <v>3.07262925107913E-2</v>
      </c>
      <c r="AN14" s="17">
        <v>2.7608614532497602E-2</v>
      </c>
      <c r="AO14" s="17">
        <v>3.4682174180943402E-2</v>
      </c>
      <c r="AP14" s="17">
        <v>3.64108744162309E-2</v>
      </c>
      <c r="AQ14" s="17">
        <v>6.9320330223948904E-3</v>
      </c>
      <c r="AR14" s="17">
        <v>1.8899723383019599E-2</v>
      </c>
      <c r="AS14" s="17">
        <v>2.0009626592882999E-2</v>
      </c>
      <c r="AT14" s="17">
        <v>4.5962579493992302E-2</v>
      </c>
      <c r="AU14" s="17">
        <v>1.23607783066905E-2</v>
      </c>
      <c r="AV14" s="17"/>
      <c r="AW14" s="17">
        <v>2.73665297083165E-2</v>
      </c>
      <c r="AX14" s="17">
        <v>4.7051399503757897E-2</v>
      </c>
      <c r="AY14" s="17"/>
      <c r="AZ14" s="17">
        <v>2.8375402623874401E-2</v>
      </c>
      <c r="BA14" s="17">
        <v>3.6823400440903202E-2</v>
      </c>
      <c r="BB14" s="17"/>
      <c r="BC14" s="17">
        <v>3.2915049351975298E-2</v>
      </c>
      <c r="BD14" s="17">
        <v>3.6751346116022397E-2</v>
      </c>
      <c r="BE14" s="17"/>
      <c r="BF14" s="17">
        <v>2.1307686400744999E-2</v>
      </c>
      <c r="BG14" s="17">
        <v>3.6407734194881698E-2</v>
      </c>
      <c r="BH14" s="17"/>
      <c r="BI14" s="17">
        <v>2.8391480030037702E-2</v>
      </c>
      <c r="BJ14" s="17">
        <v>1.54860439476712E-2</v>
      </c>
      <c r="BK14" s="17">
        <v>1.71833552429938E-2</v>
      </c>
      <c r="BL14" s="17">
        <v>2.9399466888831199E-2</v>
      </c>
      <c r="BM14" s="17">
        <v>4.2413269503953799E-2</v>
      </c>
      <c r="BN14" s="17"/>
      <c r="BO14" s="17">
        <v>2.0725449224646701E-2</v>
      </c>
      <c r="BP14" s="17">
        <v>3.5556123595488501E-2</v>
      </c>
      <c r="BQ14" s="17">
        <v>1.9239683133926402E-2</v>
      </c>
      <c r="BR14" s="17">
        <v>2.1913741747255199E-2</v>
      </c>
      <c r="BS14" s="17">
        <v>2.9863976653247502E-2</v>
      </c>
      <c r="BT14" s="17">
        <v>8.3303219252308797E-2</v>
      </c>
      <c r="BU14" s="17"/>
      <c r="BV14" s="17">
        <v>1.9258413875995299E-2</v>
      </c>
      <c r="BW14" s="17">
        <v>8.4893181782892992E-3</v>
      </c>
      <c r="BX14" s="17"/>
      <c r="BY14" s="17">
        <v>4.3807271284933402E-3</v>
      </c>
      <c r="BZ14" s="17"/>
      <c r="CA14" s="17">
        <v>1.00194960689455E-2</v>
      </c>
      <c r="CB14" s="17"/>
      <c r="CC14" s="17">
        <v>8.0314180759375308E-3</v>
      </c>
    </row>
    <row r="15" spans="2:81" x14ac:dyDescent="0.3">
      <c r="B15" s="18" t="s">
        <v>192</v>
      </c>
      <c r="C15" s="21">
        <v>0.74719767983257601</v>
      </c>
      <c r="D15" s="21">
        <v>0.74053093060291497</v>
      </c>
      <c r="E15" s="21">
        <v>0.75271008905432502</v>
      </c>
      <c r="F15" s="21"/>
      <c r="G15" s="21">
        <v>0.70981953362920602</v>
      </c>
      <c r="H15" s="21">
        <v>0.74112804493126205</v>
      </c>
      <c r="I15" s="21">
        <v>0.81233254179662095</v>
      </c>
      <c r="J15" s="21">
        <v>0.74648897467295805</v>
      </c>
      <c r="K15" s="21">
        <v>0.72347900443108404</v>
      </c>
      <c r="L15" s="21">
        <v>0.74077248396705697</v>
      </c>
      <c r="M15" s="21"/>
      <c r="N15" s="21">
        <v>0.78425725696551996</v>
      </c>
      <c r="O15" s="21">
        <v>0.75411419303757099</v>
      </c>
      <c r="P15" s="21">
        <v>0.74024356390631696</v>
      </c>
      <c r="Q15" s="21">
        <v>0.70408953825704701</v>
      </c>
      <c r="R15" s="21"/>
      <c r="S15" s="21">
        <v>0.74643357226338802</v>
      </c>
      <c r="T15" s="21">
        <v>0.75621292694858699</v>
      </c>
      <c r="U15" s="21">
        <v>0.75863956609207395</v>
      </c>
      <c r="V15" s="21">
        <v>0.76600720640558595</v>
      </c>
      <c r="W15" s="21">
        <v>0.80478626917026397</v>
      </c>
      <c r="X15" s="21">
        <v>0.69652125882195803</v>
      </c>
      <c r="Y15" s="21">
        <v>0.77061725732911102</v>
      </c>
      <c r="Z15" s="21">
        <v>0.68099355042256604</v>
      </c>
      <c r="AA15" s="21">
        <v>0.75337922843303695</v>
      </c>
      <c r="AB15" s="21">
        <v>0.76914626652352003</v>
      </c>
      <c r="AC15" s="21">
        <v>0.73914149185060496</v>
      </c>
      <c r="AD15" s="21">
        <v>0.59249514089420796</v>
      </c>
      <c r="AE15" s="21"/>
      <c r="AF15" s="21">
        <v>0.71505803042503402</v>
      </c>
      <c r="AG15" s="21">
        <v>0.69003875688181904</v>
      </c>
      <c r="AH15" s="21">
        <v>0.70808325705361097</v>
      </c>
      <c r="AI15" s="21">
        <v>0.67385189436908799</v>
      </c>
      <c r="AJ15" s="21">
        <v>0.73328215720578005</v>
      </c>
      <c r="AK15" s="21">
        <v>0.71459638595343999</v>
      </c>
      <c r="AL15" s="21">
        <v>0.75571589661104499</v>
      </c>
      <c r="AM15" s="21">
        <v>0.80378442487264101</v>
      </c>
      <c r="AN15" s="21">
        <v>0.75543022662406001</v>
      </c>
      <c r="AO15" s="21">
        <v>0.78065245457251797</v>
      </c>
      <c r="AP15" s="21">
        <v>0.81131644641634204</v>
      </c>
      <c r="AQ15" s="21">
        <v>0.77850077244355798</v>
      </c>
      <c r="AR15" s="21">
        <v>0.71996955366180604</v>
      </c>
      <c r="AS15" s="21">
        <v>0.71439871927189902</v>
      </c>
      <c r="AT15" s="21">
        <v>0.74810006121886596</v>
      </c>
      <c r="AU15" s="21">
        <v>0.859641269085482</v>
      </c>
      <c r="AV15" s="21"/>
      <c r="AW15" s="21">
        <v>0.76209843082064099</v>
      </c>
      <c r="AX15" s="21">
        <v>0.72633649839945202</v>
      </c>
      <c r="AY15" s="21"/>
      <c r="AZ15" s="21">
        <v>0.783192885091615</v>
      </c>
      <c r="BA15" s="21">
        <v>0.73918080355509497</v>
      </c>
      <c r="BB15" s="21"/>
      <c r="BC15" s="21">
        <v>0.76817086851570804</v>
      </c>
      <c r="BD15" s="21">
        <v>0.73201251669106704</v>
      </c>
      <c r="BE15" s="21"/>
      <c r="BF15" s="21">
        <v>0.79353475057116796</v>
      </c>
      <c r="BG15" s="21">
        <v>0.74347414007036094</v>
      </c>
      <c r="BH15" s="21"/>
      <c r="BI15" s="21">
        <v>0.72694532627645303</v>
      </c>
      <c r="BJ15" s="21">
        <v>0.797049747702686</v>
      </c>
      <c r="BK15" s="21">
        <v>0.80185089655481301</v>
      </c>
      <c r="BL15" s="21">
        <v>0.65494806789257898</v>
      </c>
      <c r="BM15" s="21">
        <v>0.78783682220808604</v>
      </c>
      <c r="BN15" s="21"/>
      <c r="BO15" s="21">
        <v>0.77261022116551803</v>
      </c>
      <c r="BP15" s="21">
        <v>0.73200764639264204</v>
      </c>
      <c r="BQ15" s="21">
        <v>0.81006970416534396</v>
      </c>
      <c r="BR15" s="21">
        <v>0.70974941193906604</v>
      </c>
      <c r="BS15" s="21">
        <v>0.80408086018137304</v>
      </c>
      <c r="BT15" s="21">
        <v>0.75616718253696102</v>
      </c>
      <c r="BU15" s="21"/>
      <c r="BV15" s="21">
        <v>0.77769561939518395</v>
      </c>
      <c r="BW15" s="21">
        <v>0.83294642031060895</v>
      </c>
      <c r="BX15" s="21"/>
      <c r="BY15" s="21">
        <v>0.77012576993607795</v>
      </c>
      <c r="BZ15" s="21"/>
      <c r="CA15" s="21">
        <v>0.85078355690255503</v>
      </c>
      <c r="CB15" s="21"/>
      <c r="CC15" s="21">
        <v>0.82229548697287802</v>
      </c>
    </row>
    <row r="16" spans="2:81" x14ac:dyDescent="0.3">
      <c r="B16" s="18" t="s">
        <v>193</v>
      </c>
      <c r="C16" s="21">
        <v>6.3423839894903203E-2</v>
      </c>
      <c r="D16" s="21">
        <v>7.0089642487366294E-2</v>
      </c>
      <c r="E16" s="21">
        <v>5.7165406858366699E-2</v>
      </c>
      <c r="F16" s="21"/>
      <c r="G16" s="21">
        <v>6.4042305923829701E-2</v>
      </c>
      <c r="H16" s="21">
        <v>8.0211105841044197E-2</v>
      </c>
      <c r="I16" s="21">
        <v>5.3899647587056398E-2</v>
      </c>
      <c r="J16" s="21">
        <v>5.5041288705881999E-2</v>
      </c>
      <c r="K16" s="21">
        <v>7.2145788368179697E-2</v>
      </c>
      <c r="L16" s="21">
        <v>5.8035435019676701E-2</v>
      </c>
      <c r="M16" s="21"/>
      <c r="N16" s="21">
        <v>5.5217023376243103E-2</v>
      </c>
      <c r="O16" s="21">
        <v>5.5172449429515498E-2</v>
      </c>
      <c r="P16" s="21">
        <v>6.0479118835641402E-2</v>
      </c>
      <c r="Q16" s="21">
        <v>8.3965116186771799E-2</v>
      </c>
      <c r="R16" s="21"/>
      <c r="S16" s="21">
        <v>6.3310221520494397E-2</v>
      </c>
      <c r="T16" s="21">
        <v>7.2516978549930097E-2</v>
      </c>
      <c r="U16" s="21">
        <v>7.3419920641922598E-2</v>
      </c>
      <c r="V16" s="21">
        <v>7.1442176573911303E-2</v>
      </c>
      <c r="W16" s="21">
        <v>2.06611017497789E-2</v>
      </c>
      <c r="X16" s="21">
        <v>8.1451313136891704E-2</v>
      </c>
      <c r="Y16" s="21">
        <v>4.12943573544199E-2</v>
      </c>
      <c r="Z16" s="21">
        <v>7.9941737268551097E-2</v>
      </c>
      <c r="AA16" s="21">
        <v>7.5651657757425203E-2</v>
      </c>
      <c r="AB16" s="21">
        <v>5.2000937321096397E-2</v>
      </c>
      <c r="AC16" s="21">
        <v>5.2364373293152897E-2</v>
      </c>
      <c r="AD16" s="21">
        <v>6.3995039179627497E-2</v>
      </c>
      <c r="AE16" s="21"/>
      <c r="AF16" s="21">
        <v>0.104423181261926</v>
      </c>
      <c r="AG16" s="21">
        <v>4.3845573128305101E-2</v>
      </c>
      <c r="AH16" s="21">
        <v>5.6009139549456403E-2</v>
      </c>
      <c r="AI16" s="21">
        <v>0.111283726899819</v>
      </c>
      <c r="AJ16" s="21">
        <v>4.8274073302309803E-2</v>
      </c>
      <c r="AK16" s="21">
        <v>0.10904089226979399</v>
      </c>
      <c r="AL16" s="21">
        <v>6.0233049103089402E-2</v>
      </c>
      <c r="AM16" s="21">
        <v>2.9816841234622901E-2</v>
      </c>
      <c r="AN16" s="21">
        <v>6.10952281977757E-2</v>
      </c>
      <c r="AO16" s="21">
        <v>6.3002911970008901E-2</v>
      </c>
      <c r="AP16" s="21">
        <v>4.9571444922115099E-2</v>
      </c>
      <c r="AQ16" s="21">
        <v>5.13993013732955E-2</v>
      </c>
      <c r="AR16" s="21">
        <v>5.8595438298804897E-2</v>
      </c>
      <c r="AS16" s="21">
        <v>9.0155164400222601E-2</v>
      </c>
      <c r="AT16" s="21">
        <v>7.8803729401424702E-2</v>
      </c>
      <c r="AU16" s="21">
        <v>3.08251728887332E-2</v>
      </c>
      <c r="AV16" s="21"/>
      <c r="AW16" s="21">
        <v>6.0444405296708303E-2</v>
      </c>
      <c r="AX16" s="21">
        <v>6.6983144616762802E-2</v>
      </c>
      <c r="AY16" s="21"/>
      <c r="AZ16" s="21">
        <v>6.1563599880832501E-2</v>
      </c>
      <c r="BA16" s="21">
        <v>6.3838153799544106E-2</v>
      </c>
      <c r="BB16" s="21"/>
      <c r="BC16" s="21">
        <v>6.0210352562481799E-2</v>
      </c>
      <c r="BD16" s="21">
        <v>6.5200145076841104E-2</v>
      </c>
      <c r="BE16" s="21"/>
      <c r="BF16" s="21">
        <v>4.58367654534916E-2</v>
      </c>
      <c r="BG16" s="21">
        <v>6.4837096493557705E-2</v>
      </c>
      <c r="BH16" s="21"/>
      <c r="BI16" s="21">
        <v>8.2312388872833195E-2</v>
      </c>
      <c r="BJ16" s="21">
        <v>5.3123842925247799E-2</v>
      </c>
      <c r="BK16" s="21">
        <v>5.19641694892592E-2</v>
      </c>
      <c r="BL16" s="21">
        <v>9.8746902701308398E-2</v>
      </c>
      <c r="BM16" s="21">
        <v>5.0180617937175001E-2</v>
      </c>
      <c r="BN16" s="21"/>
      <c r="BO16" s="21">
        <v>5.5924772503718002E-2</v>
      </c>
      <c r="BP16" s="21">
        <v>6.07714026808064E-2</v>
      </c>
      <c r="BQ16" s="21">
        <v>4.76264877240569E-2</v>
      </c>
      <c r="BR16" s="21">
        <v>8.7438664132669194E-2</v>
      </c>
      <c r="BS16" s="21">
        <v>6.0775240583505703E-2</v>
      </c>
      <c r="BT16" s="21">
        <v>5.5824428329042802E-2</v>
      </c>
      <c r="BU16" s="21"/>
      <c r="BV16" s="21">
        <v>5.7288265807343003E-2</v>
      </c>
      <c r="BW16" s="21">
        <v>4.5399964979188599E-2</v>
      </c>
      <c r="BX16" s="21"/>
      <c r="BY16" s="21">
        <v>6.57626211014469E-2</v>
      </c>
      <c r="BZ16" s="21"/>
      <c r="CA16" s="21">
        <v>3.4418318516521301E-2</v>
      </c>
      <c r="CB16" s="21"/>
      <c r="CC16" s="21">
        <v>5.2475888502688001E-2</v>
      </c>
    </row>
    <row r="17" spans="2:81" x14ac:dyDescent="0.3">
      <c r="B17" s="18" t="s">
        <v>194</v>
      </c>
      <c r="C17" s="22">
        <v>0.68377383993767304</v>
      </c>
      <c r="D17" s="22">
        <v>0.67044128811554904</v>
      </c>
      <c r="E17" s="22">
        <v>0.695544682195959</v>
      </c>
      <c r="F17" s="22"/>
      <c r="G17" s="22">
        <v>0.64577722770537704</v>
      </c>
      <c r="H17" s="22">
        <v>0.66091693909021798</v>
      </c>
      <c r="I17" s="22">
        <v>0.75843289420956495</v>
      </c>
      <c r="J17" s="22">
        <v>0.69144768596707595</v>
      </c>
      <c r="K17" s="22">
        <v>0.65133321606290395</v>
      </c>
      <c r="L17" s="22">
        <v>0.68273704894737997</v>
      </c>
      <c r="M17" s="22"/>
      <c r="N17" s="22">
        <v>0.72904023358927705</v>
      </c>
      <c r="O17" s="22">
        <v>0.69894174360805505</v>
      </c>
      <c r="P17" s="22">
        <v>0.67976444507067602</v>
      </c>
      <c r="Q17" s="22">
        <v>0.62012442207027496</v>
      </c>
      <c r="R17" s="22"/>
      <c r="S17" s="22">
        <v>0.68312335074289299</v>
      </c>
      <c r="T17" s="22">
        <v>0.68369594839865699</v>
      </c>
      <c r="U17" s="22">
        <v>0.68521964545015102</v>
      </c>
      <c r="V17" s="22">
        <v>0.69456502983167501</v>
      </c>
      <c r="W17" s="22">
        <v>0.78412516742048499</v>
      </c>
      <c r="X17" s="22">
        <v>0.61506994568506601</v>
      </c>
      <c r="Y17" s="22">
        <v>0.72932289997469102</v>
      </c>
      <c r="Z17" s="22">
        <v>0.60105181315401501</v>
      </c>
      <c r="AA17" s="22">
        <v>0.67772757067561096</v>
      </c>
      <c r="AB17" s="22">
        <v>0.71714532920242402</v>
      </c>
      <c r="AC17" s="22">
        <v>0.68677711855745205</v>
      </c>
      <c r="AD17" s="22">
        <v>0.52850010171458095</v>
      </c>
      <c r="AE17" s="22"/>
      <c r="AF17" s="22">
        <v>0.61063484916310895</v>
      </c>
      <c r="AG17" s="22">
        <v>0.64619318375351398</v>
      </c>
      <c r="AH17" s="22">
        <v>0.652074117504154</v>
      </c>
      <c r="AI17" s="22">
        <v>0.56256816746926996</v>
      </c>
      <c r="AJ17" s="22">
        <v>0.68500808390347001</v>
      </c>
      <c r="AK17" s="22">
        <v>0.60555549368364603</v>
      </c>
      <c r="AL17" s="22">
        <v>0.69548284750795597</v>
      </c>
      <c r="AM17" s="22">
        <v>0.77396758363801799</v>
      </c>
      <c r="AN17" s="22">
        <v>0.69433499842628499</v>
      </c>
      <c r="AO17" s="22">
        <v>0.71764954260250902</v>
      </c>
      <c r="AP17" s="22">
        <v>0.76174500149422697</v>
      </c>
      <c r="AQ17" s="22">
        <v>0.72710147107026302</v>
      </c>
      <c r="AR17" s="22">
        <v>0.66137411536300095</v>
      </c>
      <c r="AS17" s="22">
        <v>0.62424355487167704</v>
      </c>
      <c r="AT17" s="22">
        <v>0.66929633181744097</v>
      </c>
      <c r="AU17" s="22">
        <v>0.82881609619674801</v>
      </c>
      <c r="AV17" s="22"/>
      <c r="AW17" s="22">
        <v>0.70165402552393297</v>
      </c>
      <c r="AX17" s="22">
        <v>0.659353353782689</v>
      </c>
      <c r="AY17" s="22"/>
      <c r="AZ17" s="22">
        <v>0.72162928521078296</v>
      </c>
      <c r="BA17" s="22">
        <v>0.67534264975555103</v>
      </c>
      <c r="BB17" s="22"/>
      <c r="BC17" s="22">
        <v>0.70796051595322695</v>
      </c>
      <c r="BD17" s="22">
        <v>0.66681237161422602</v>
      </c>
      <c r="BE17" s="22"/>
      <c r="BF17" s="22">
        <v>0.74769798511767604</v>
      </c>
      <c r="BG17" s="22">
        <v>0.67863704357680299</v>
      </c>
      <c r="BH17" s="22"/>
      <c r="BI17" s="22">
        <v>0.64463293740362004</v>
      </c>
      <c r="BJ17" s="22">
        <v>0.74392590477743903</v>
      </c>
      <c r="BK17" s="22">
        <v>0.74988672706555404</v>
      </c>
      <c r="BL17" s="22">
        <v>0.55620116519127105</v>
      </c>
      <c r="BM17" s="22">
        <v>0.73765620427091105</v>
      </c>
      <c r="BN17" s="22"/>
      <c r="BO17" s="22">
        <v>0.71668544866179995</v>
      </c>
      <c r="BP17" s="22">
        <v>0.67123624371183599</v>
      </c>
      <c r="BQ17" s="22">
        <v>0.76244321644128699</v>
      </c>
      <c r="BR17" s="22">
        <v>0.62231074780639695</v>
      </c>
      <c r="BS17" s="22">
        <v>0.74330561959786701</v>
      </c>
      <c r="BT17" s="22">
        <v>0.70034275420791803</v>
      </c>
      <c r="BU17" s="22"/>
      <c r="BV17" s="22">
        <v>0.72040735358784103</v>
      </c>
      <c r="BW17" s="22">
        <v>0.78754645533142098</v>
      </c>
      <c r="BX17" s="22"/>
      <c r="BY17" s="22">
        <v>0.70436314883463103</v>
      </c>
      <c r="BZ17" s="22"/>
      <c r="CA17" s="22">
        <v>0.81636523838603403</v>
      </c>
      <c r="CB17" s="22"/>
      <c r="CC17" s="22">
        <v>0.76981959847018999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0.146747444754419</v>
      </c>
      <c r="D9" s="17">
        <v>0.17333112003684201</v>
      </c>
      <c r="E9" s="17">
        <v>0.121369547037137</v>
      </c>
      <c r="F9" s="17"/>
      <c r="G9" s="17">
        <v>0.142057470529555</v>
      </c>
      <c r="H9" s="17">
        <v>0.18733391285895801</v>
      </c>
      <c r="I9" s="17">
        <v>0.20627645260553601</v>
      </c>
      <c r="J9" s="17">
        <v>0.12883244530830601</v>
      </c>
      <c r="K9" s="17">
        <v>0.13123158835684401</v>
      </c>
      <c r="L9" s="17">
        <v>9.3578934085342694E-2</v>
      </c>
      <c r="M9" s="17"/>
      <c r="N9" s="17">
        <v>0.17431412043774799</v>
      </c>
      <c r="O9" s="17">
        <v>0.106318452636939</v>
      </c>
      <c r="P9" s="17">
        <v>0.171599174475004</v>
      </c>
      <c r="Q9" s="17">
        <v>0.135958188070985</v>
      </c>
      <c r="R9" s="17"/>
      <c r="S9" s="17">
        <v>0.23071901192692801</v>
      </c>
      <c r="T9" s="17">
        <v>0.13089835757823401</v>
      </c>
      <c r="U9" s="17">
        <v>0.13193653671733499</v>
      </c>
      <c r="V9" s="17">
        <v>0.14513739627736799</v>
      </c>
      <c r="W9" s="17">
        <v>9.5183491963636499E-2</v>
      </c>
      <c r="X9" s="17">
        <v>0.18886485564307101</v>
      </c>
      <c r="Y9" s="17">
        <v>9.6139036719975798E-2</v>
      </c>
      <c r="Z9" s="17">
        <v>0.14732091169211101</v>
      </c>
      <c r="AA9" s="17">
        <v>0.146249848197154</v>
      </c>
      <c r="AB9" s="17">
        <v>0.12729002161171299</v>
      </c>
      <c r="AC9" s="17">
        <v>0.119028134608947</v>
      </c>
      <c r="AD9" s="17">
        <v>0.102075862605429</v>
      </c>
      <c r="AE9" s="17"/>
      <c r="AF9" s="17">
        <v>0.30814825906931298</v>
      </c>
      <c r="AG9" s="17">
        <v>0.163590035294775</v>
      </c>
      <c r="AH9" s="17">
        <v>0.11636779646938999</v>
      </c>
      <c r="AI9" s="17">
        <v>0.10255598334471</v>
      </c>
      <c r="AJ9" s="17">
        <v>0.14808157295812199</v>
      </c>
      <c r="AK9" s="17">
        <v>0.107894181767567</v>
      </c>
      <c r="AL9" s="17">
        <v>0.12101682822398099</v>
      </c>
      <c r="AM9" s="17">
        <v>0.18044844730913701</v>
      </c>
      <c r="AN9" s="17">
        <v>0.107697771352152</v>
      </c>
      <c r="AO9" s="17">
        <v>0.119585219715637</v>
      </c>
      <c r="AP9" s="17">
        <v>0.18340506730655301</v>
      </c>
      <c r="AQ9" s="17">
        <v>0.17319154817917701</v>
      </c>
      <c r="AR9" s="17">
        <v>0.124923686417413</v>
      </c>
      <c r="AS9" s="17">
        <v>0.23555784021514301</v>
      </c>
      <c r="AT9" s="17">
        <v>0.26812964645975901</v>
      </c>
      <c r="AU9" s="17">
        <v>0.227150222286299</v>
      </c>
      <c r="AV9" s="17"/>
      <c r="AW9" s="17">
        <v>0.14389605046401399</v>
      </c>
      <c r="AX9" s="17">
        <v>0.14813862719158399</v>
      </c>
      <c r="AY9" s="17"/>
      <c r="AZ9" s="17">
        <v>0.143378850192487</v>
      </c>
      <c r="BA9" s="17">
        <v>0.14749770039645901</v>
      </c>
      <c r="BB9" s="17"/>
      <c r="BC9" s="17">
        <v>0.145304491858773</v>
      </c>
      <c r="BD9" s="17">
        <v>0.14712127377789899</v>
      </c>
      <c r="BE9" s="17"/>
      <c r="BF9" s="17">
        <v>0.106505923716746</v>
      </c>
      <c r="BG9" s="17">
        <v>0.14998116025018501</v>
      </c>
      <c r="BH9" s="17"/>
      <c r="BI9" s="17">
        <v>0.16425625582616701</v>
      </c>
      <c r="BJ9" s="17">
        <v>0.151150479164296</v>
      </c>
      <c r="BK9" s="17">
        <v>0.123677256471087</v>
      </c>
      <c r="BL9" s="17">
        <v>0.170374947340515</v>
      </c>
      <c r="BM9" s="17">
        <v>0.169437672818916</v>
      </c>
      <c r="BN9" s="17"/>
      <c r="BO9" s="17">
        <v>0.16164613271376599</v>
      </c>
      <c r="BP9" s="17">
        <v>0.17973709831406601</v>
      </c>
      <c r="BQ9" s="17">
        <v>0.15344095645304001</v>
      </c>
      <c r="BR9" s="17">
        <v>0.15946362175860099</v>
      </c>
      <c r="BS9" s="17">
        <v>8.9693758220162595E-2</v>
      </c>
      <c r="BT9" s="17">
        <v>7.4380683000152006E-2</v>
      </c>
      <c r="BU9" s="17"/>
      <c r="BV9" s="17">
        <v>0.16192860850806901</v>
      </c>
      <c r="BW9" s="17">
        <v>0.13115996477727801</v>
      </c>
      <c r="BX9" s="17"/>
      <c r="BY9" s="17">
        <v>0.175106285033447</v>
      </c>
      <c r="BZ9" s="17"/>
      <c r="CA9" s="17">
        <v>0.15889296429642</v>
      </c>
      <c r="CB9" s="17"/>
      <c r="CC9" s="17">
        <v>0.157115167642083</v>
      </c>
    </row>
    <row r="10" spans="2:81" x14ac:dyDescent="0.3">
      <c r="B10" s="18" t="s">
        <v>231</v>
      </c>
      <c r="C10" s="17">
        <v>0.275887814811479</v>
      </c>
      <c r="D10" s="17">
        <v>0.29814107104634902</v>
      </c>
      <c r="E10" s="17">
        <v>0.25436424524690598</v>
      </c>
      <c r="F10" s="17"/>
      <c r="G10" s="17">
        <v>0.26116439470418801</v>
      </c>
      <c r="H10" s="17">
        <v>0.28880196749744702</v>
      </c>
      <c r="I10" s="17">
        <v>0.33295606670067901</v>
      </c>
      <c r="J10" s="17">
        <v>0.27726952263825999</v>
      </c>
      <c r="K10" s="17">
        <v>0.25383033760064899</v>
      </c>
      <c r="L10" s="17">
        <v>0.242644570386785</v>
      </c>
      <c r="M10" s="17"/>
      <c r="N10" s="17">
        <v>0.289822104526746</v>
      </c>
      <c r="O10" s="17">
        <v>0.30484450214613201</v>
      </c>
      <c r="P10" s="17">
        <v>0.27316968303554101</v>
      </c>
      <c r="Q10" s="17">
        <v>0.23352839084152499</v>
      </c>
      <c r="R10" s="17"/>
      <c r="S10" s="17">
        <v>0.33244941192653699</v>
      </c>
      <c r="T10" s="17">
        <v>0.27527698024848801</v>
      </c>
      <c r="U10" s="17">
        <v>0.282126580592304</v>
      </c>
      <c r="V10" s="17">
        <v>0.29065358932541102</v>
      </c>
      <c r="W10" s="17">
        <v>0.28630706589002197</v>
      </c>
      <c r="X10" s="17">
        <v>0.25125949995389302</v>
      </c>
      <c r="Y10" s="17">
        <v>0.30886953044968002</v>
      </c>
      <c r="Z10" s="17">
        <v>0.268125613399542</v>
      </c>
      <c r="AA10" s="17">
        <v>0.25879253969292199</v>
      </c>
      <c r="AB10" s="17">
        <v>0.22672374000668599</v>
      </c>
      <c r="AC10" s="17">
        <v>0.25840258058013998</v>
      </c>
      <c r="AD10" s="17">
        <v>0.16463620560876199</v>
      </c>
      <c r="AE10" s="17"/>
      <c r="AF10" s="17">
        <v>0.100999870063611</v>
      </c>
      <c r="AG10" s="17">
        <v>0.23710066521030901</v>
      </c>
      <c r="AH10" s="17">
        <v>0.18112626882331501</v>
      </c>
      <c r="AI10" s="17">
        <v>0.23648632074300299</v>
      </c>
      <c r="AJ10" s="17">
        <v>0.25237050008350198</v>
      </c>
      <c r="AK10" s="17">
        <v>0.29119347699869802</v>
      </c>
      <c r="AL10" s="17">
        <v>0.25153054314928203</v>
      </c>
      <c r="AM10" s="17">
        <v>0.26765731856417502</v>
      </c>
      <c r="AN10" s="17">
        <v>0.31032844362006401</v>
      </c>
      <c r="AO10" s="17">
        <v>0.30206737020681401</v>
      </c>
      <c r="AP10" s="17">
        <v>0.36067909950211802</v>
      </c>
      <c r="AQ10" s="17">
        <v>0.29582984356752901</v>
      </c>
      <c r="AR10" s="17">
        <v>0.27703563366064099</v>
      </c>
      <c r="AS10" s="17">
        <v>0.21737876012274901</v>
      </c>
      <c r="AT10" s="17">
        <v>0.29830694613376502</v>
      </c>
      <c r="AU10" s="17">
        <v>0.33109410412047202</v>
      </c>
      <c r="AV10" s="17"/>
      <c r="AW10" s="17">
        <v>0.27055772845992498</v>
      </c>
      <c r="AX10" s="17">
        <v>0.28564161383650899</v>
      </c>
      <c r="AY10" s="17"/>
      <c r="AZ10" s="17">
        <v>0.23802241103532801</v>
      </c>
      <c r="BA10" s="17">
        <v>0.28432122295808299</v>
      </c>
      <c r="BB10" s="17"/>
      <c r="BC10" s="17">
        <v>0.23751380217857801</v>
      </c>
      <c r="BD10" s="17">
        <v>0.30204719182700202</v>
      </c>
      <c r="BE10" s="17"/>
      <c r="BF10" s="17">
        <v>0.214282584950201</v>
      </c>
      <c r="BG10" s="17">
        <v>0.280838268504225</v>
      </c>
      <c r="BH10" s="17"/>
      <c r="BI10" s="17">
        <v>0.32083715959311498</v>
      </c>
      <c r="BJ10" s="17">
        <v>0.28199077304245901</v>
      </c>
      <c r="BK10" s="17">
        <v>0.26399124784722899</v>
      </c>
      <c r="BL10" s="17">
        <v>0.26597433650826102</v>
      </c>
      <c r="BM10" s="17">
        <v>0.22524897373645</v>
      </c>
      <c r="BN10" s="17"/>
      <c r="BO10" s="17">
        <v>0.285505361376095</v>
      </c>
      <c r="BP10" s="17">
        <v>0.32098080118531302</v>
      </c>
      <c r="BQ10" s="17">
        <v>0.27297758755164803</v>
      </c>
      <c r="BR10" s="17">
        <v>0.30550802037768199</v>
      </c>
      <c r="BS10" s="17">
        <v>0.18861847602083701</v>
      </c>
      <c r="BT10" s="17">
        <v>0.22120132652365801</v>
      </c>
      <c r="BU10" s="17"/>
      <c r="BV10" s="17">
        <v>0.28727103191799003</v>
      </c>
      <c r="BW10" s="17">
        <v>0.27219732116860001</v>
      </c>
      <c r="BX10" s="17"/>
      <c r="BY10" s="17">
        <v>0.35473607101479399</v>
      </c>
      <c r="BZ10" s="17"/>
      <c r="CA10" s="17">
        <v>0.31202298873342099</v>
      </c>
      <c r="CB10" s="17"/>
      <c r="CC10" s="17">
        <v>0.28263979304522602</v>
      </c>
    </row>
    <row r="11" spans="2:81" x14ac:dyDescent="0.3">
      <c r="B11" s="18" t="s">
        <v>232</v>
      </c>
      <c r="C11" s="17">
        <v>0.32574854172209899</v>
      </c>
      <c r="D11" s="17">
        <v>0.30871172497607602</v>
      </c>
      <c r="E11" s="17">
        <v>0.34264932294924699</v>
      </c>
      <c r="F11" s="17"/>
      <c r="G11" s="17">
        <v>0.35425039696087202</v>
      </c>
      <c r="H11" s="17">
        <v>0.27897349289344697</v>
      </c>
      <c r="I11" s="17">
        <v>0.245045539809675</v>
      </c>
      <c r="J11" s="17">
        <v>0.32618314163609702</v>
      </c>
      <c r="K11" s="17">
        <v>0.35469261397853902</v>
      </c>
      <c r="L11" s="17">
        <v>0.39037035945328502</v>
      </c>
      <c r="M11" s="17"/>
      <c r="N11" s="17">
        <v>0.31107967999921798</v>
      </c>
      <c r="O11" s="17">
        <v>0.347584489753264</v>
      </c>
      <c r="P11" s="17">
        <v>0.31312702226931999</v>
      </c>
      <c r="Q11" s="17">
        <v>0.33053152467976199</v>
      </c>
      <c r="R11" s="17"/>
      <c r="S11" s="17">
        <v>0.24039559169739799</v>
      </c>
      <c r="T11" s="17">
        <v>0.32718513568775298</v>
      </c>
      <c r="U11" s="17">
        <v>0.33321207528097002</v>
      </c>
      <c r="V11" s="17">
        <v>0.335728638988325</v>
      </c>
      <c r="W11" s="17">
        <v>0.34697125268648299</v>
      </c>
      <c r="X11" s="17">
        <v>0.32841532883394597</v>
      </c>
      <c r="Y11" s="17">
        <v>0.380992960440377</v>
      </c>
      <c r="Z11" s="17">
        <v>0.32723737899401101</v>
      </c>
      <c r="AA11" s="17">
        <v>0.27957152174199601</v>
      </c>
      <c r="AB11" s="17">
        <v>0.34127262607221198</v>
      </c>
      <c r="AC11" s="17">
        <v>0.430847679134441</v>
      </c>
      <c r="AD11" s="17">
        <v>0.40937275311864302</v>
      </c>
      <c r="AE11" s="17"/>
      <c r="AF11" s="17">
        <v>0.29010458885042001</v>
      </c>
      <c r="AG11" s="17">
        <v>0.28456188510974501</v>
      </c>
      <c r="AH11" s="17">
        <v>0.350528272746568</v>
      </c>
      <c r="AI11" s="17">
        <v>0.37154338425574501</v>
      </c>
      <c r="AJ11" s="17">
        <v>0.31238619947471802</v>
      </c>
      <c r="AK11" s="17">
        <v>0.344128948149381</v>
      </c>
      <c r="AL11" s="17">
        <v>0.332393233221974</v>
      </c>
      <c r="AM11" s="17">
        <v>0.31330288790292699</v>
      </c>
      <c r="AN11" s="17">
        <v>0.39187103135777202</v>
      </c>
      <c r="AO11" s="17">
        <v>0.30205116958179801</v>
      </c>
      <c r="AP11" s="17">
        <v>0.24937821173045999</v>
      </c>
      <c r="AQ11" s="17">
        <v>0.36599609609183698</v>
      </c>
      <c r="AR11" s="17">
        <v>0.38343093168862902</v>
      </c>
      <c r="AS11" s="17">
        <v>0.30942510682187702</v>
      </c>
      <c r="AT11" s="17">
        <v>0.30143023489183102</v>
      </c>
      <c r="AU11" s="17">
        <v>0.22527470790261001</v>
      </c>
      <c r="AV11" s="17"/>
      <c r="AW11" s="17">
        <v>0.32722844378660099</v>
      </c>
      <c r="AX11" s="17">
        <v>0.32251639402954801</v>
      </c>
      <c r="AY11" s="17"/>
      <c r="AZ11" s="17">
        <v>0.33964046058327002</v>
      </c>
      <c r="BA11" s="17">
        <v>0.32265452422823199</v>
      </c>
      <c r="BB11" s="17"/>
      <c r="BC11" s="17">
        <v>0.336494782425448</v>
      </c>
      <c r="BD11" s="17">
        <v>0.31926252440035802</v>
      </c>
      <c r="BE11" s="17"/>
      <c r="BF11" s="17">
        <v>0.37855100007255699</v>
      </c>
      <c r="BG11" s="17">
        <v>0.321505458374863</v>
      </c>
      <c r="BH11" s="17"/>
      <c r="BI11" s="17">
        <v>0.31321762880028198</v>
      </c>
      <c r="BJ11" s="17">
        <v>0.31506382498215402</v>
      </c>
      <c r="BK11" s="17">
        <v>0.33359246863418202</v>
      </c>
      <c r="BL11" s="17">
        <v>0.339763328237222</v>
      </c>
      <c r="BM11" s="17">
        <v>0.38368325237172102</v>
      </c>
      <c r="BN11" s="17"/>
      <c r="BO11" s="17">
        <v>0.30009818840529101</v>
      </c>
      <c r="BP11" s="17">
        <v>0.300574907334277</v>
      </c>
      <c r="BQ11" s="17">
        <v>0.315856912790767</v>
      </c>
      <c r="BR11" s="17">
        <v>0.32019873704143598</v>
      </c>
      <c r="BS11" s="17">
        <v>0.42674122340075699</v>
      </c>
      <c r="BT11" s="17">
        <v>0.38865181086042</v>
      </c>
      <c r="BU11" s="17"/>
      <c r="BV11" s="17">
        <v>0.31536611733771502</v>
      </c>
      <c r="BW11" s="17">
        <v>0.31450315443440202</v>
      </c>
      <c r="BX11" s="17"/>
      <c r="BY11" s="17">
        <v>0.27941461597462403</v>
      </c>
      <c r="BZ11" s="17"/>
      <c r="CA11" s="17">
        <v>0.31540908877326002</v>
      </c>
      <c r="CB11" s="17"/>
      <c r="CC11" s="17">
        <v>0.31622399202069201</v>
      </c>
    </row>
    <row r="12" spans="2:81" x14ac:dyDescent="0.3">
      <c r="B12" s="18" t="s">
        <v>233</v>
      </c>
      <c r="C12" s="17">
        <v>0.163280568877678</v>
      </c>
      <c r="D12" s="17">
        <v>0.14668314073760699</v>
      </c>
      <c r="E12" s="17">
        <v>0.17912418121875801</v>
      </c>
      <c r="F12" s="17"/>
      <c r="G12" s="17">
        <v>0.16916382667614499</v>
      </c>
      <c r="H12" s="17">
        <v>0.15406484816535501</v>
      </c>
      <c r="I12" s="17">
        <v>0.14246503791590101</v>
      </c>
      <c r="J12" s="17">
        <v>0.16426610777438599</v>
      </c>
      <c r="K12" s="17">
        <v>0.141559026992606</v>
      </c>
      <c r="L12" s="17">
        <v>0.19745670781194899</v>
      </c>
      <c r="M12" s="17"/>
      <c r="N12" s="17">
        <v>0.155200084344538</v>
      </c>
      <c r="O12" s="17">
        <v>0.15221451960485899</v>
      </c>
      <c r="P12" s="17">
        <v>0.153279917954148</v>
      </c>
      <c r="Q12" s="17">
        <v>0.191852744508137</v>
      </c>
      <c r="R12" s="17"/>
      <c r="S12" s="17">
        <v>0.109812164941252</v>
      </c>
      <c r="T12" s="17">
        <v>0.21046857114214601</v>
      </c>
      <c r="U12" s="17">
        <v>0.15099160792187699</v>
      </c>
      <c r="V12" s="17">
        <v>0.126559708852647</v>
      </c>
      <c r="W12" s="17">
        <v>0.17274345514044501</v>
      </c>
      <c r="X12" s="17">
        <v>0.15536811157859401</v>
      </c>
      <c r="Y12" s="17">
        <v>0.15569833118809201</v>
      </c>
      <c r="Z12" s="17">
        <v>0.17315628419603299</v>
      </c>
      <c r="AA12" s="17">
        <v>0.18506887152085599</v>
      </c>
      <c r="AB12" s="17">
        <v>0.21038821606701599</v>
      </c>
      <c r="AC12" s="17">
        <v>0.110817914161292</v>
      </c>
      <c r="AD12" s="17">
        <v>0.226198395729796</v>
      </c>
      <c r="AE12" s="17"/>
      <c r="AF12" s="17">
        <v>0.21039989892452499</v>
      </c>
      <c r="AG12" s="17">
        <v>0.15411625645949201</v>
      </c>
      <c r="AH12" s="17">
        <v>0.234182727104886</v>
      </c>
      <c r="AI12" s="17">
        <v>0.19459043797862</v>
      </c>
      <c r="AJ12" s="17">
        <v>0.16513917200379899</v>
      </c>
      <c r="AK12" s="17">
        <v>0.188036296894073</v>
      </c>
      <c r="AL12" s="17">
        <v>0.20409120559515401</v>
      </c>
      <c r="AM12" s="17">
        <v>0.17381606564443899</v>
      </c>
      <c r="AN12" s="17">
        <v>0.129384507330773</v>
      </c>
      <c r="AO12" s="17">
        <v>0.134163340611367</v>
      </c>
      <c r="AP12" s="17">
        <v>0.13464540698746399</v>
      </c>
      <c r="AQ12" s="17">
        <v>0.12506332976371901</v>
      </c>
      <c r="AR12" s="17">
        <v>0.177612422674814</v>
      </c>
      <c r="AS12" s="17">
        <v>0.133540776803202</v>
      </c>
      <c r="AT12" s="17">
        <v>8.2769785191142003E-2</v>
      </c>
      <c r="AU12" s="17">
        <v>0.16325878615560599</v>
      </c>
      <c r="AV12" s="17"/>
      <c r="AW12" s="17">
        <v>0.17554321633807801</v>
      </c>
      <c r="AX12" s="17">
        <v>0.146641566908354</v>
      </c>
      <c r="AY12" s="17"/>
      <c r="AZ12" s="17">
        <v>0.20268516438429299</v>
      </c>
      <c r="BA12" s="17">
        <v>0.154504350915665</v>
      </c>
      <c r="BB12" s="17"/>
      <c r="BC12" s="17">
        <v>0.18524122592842701</v>
      </c>
      <c r="BD12" s="17">
        <v>0.147250455856828</v>
      </c>
      <c r="BE12" s="17"/>
      <c r="BF12" s="17">
        <v>0.225216465781198</v>
      </c>
      <c r="BG12" s="17">
        <v>0.158303543546713</v>
      </c>
      <c r="BH12" s="17"/>
      <c r="BI12" s="17">
        <v>0.12709220686237499</v>
      </c>
      <c r="BJ12" s="17">
        <v>0.19188152752943899</v>
      </c>
      <c r="BK12" s="17">
        <v>0.18261632393355401</v>
      </c>
      <c r="BL12" s="17">
        <v>0.138347450611638</v>
      </c>
      <c r="BM12" s="17">
        <v>0.109311363869526</v>
      </c>
      <c r="BN12" s="17"/>
      <c r="BO12" s="17">
        <v>0.18651392513352999</v>
      </c>
      <c r="BP12" s="17">
        <v>0.14034216349266801</v>
      </c>
      <c r="BQ12" s="17">
        <v>0.164358282733085</v>
      </c>
      <c r="BR12" s="17">
        <v>0.14508251310124601</v>
      </c>
      <c r="BS12" s="17">
        <v>0.17333253177010999</v>
      </c>
      <c r="BT12" s="17">
        <v>0.14739860303456001</v>
      </c>
      <c r="BU12" s="17"/>
      <c r="BV12" s="17">
        <v>0.181449079050891</v>
      </c>
      <c r="BW12" s="17">
        <v>0.211230897420116</v>
      </c>
      <c r="BX12" s="17"/>
      <c r="BY12" s="17">
        <v>0.157640357633061</v>
      </c>
      <c r="BZ12" s="17"/>
      <c r="CA12" s="17">
        <v>0.152419815860522</v>
      </c>
      <c r="CB12" s="17"/>
      <c r="CC12" s="17">
        <v>0.19113165034021801</v>
      </c>
    </row>
    <row r="13" spans="2:81" x14ac:dyDescent="0.3">
      <c r="B13" s="18" t="s">
        <v>234</v>
      </c>
      <c r="C13" s="17">
        <v>3.6863711927366302E-2</v>
      </c>
      <c r="D13" s="17">
        <v>3.85222089937374E-2</v>
      </c>
      <c r="E13" s="17">
        <v>3.43542564572148E-2</v>
      </c>
      <c r="F13" s="17"/>
      <c r="G13" s="17">
        <v>2.7296632814451299E-2</v>
      </c>
      <c r="H13" s="17">
        <v>4.0164778855951003E-2</v>
      </c>
      <c r="I13" s="17">
        <v>4.1464492694176298E-2</v>
      </c>
      <c r="J13" s="17">
        <v>4.0066843789398003E-2</v>
      </c>
      <c r="K13" s="17">
        <v>5.2227934816910897E-2</v>
      </c>
      <c r="L13" s="17">
        <v>2.3954079334518499E-2</v>
      </c>
      <c r="M13" s="17"/>
      <c r="N13" s="17">
        <v>2.4820385637537801E-2</v>
      </c>
      <c r="O13" s="17">
        <v>3.2441289339074302E-2</v>
      </c>
      <c r="P13" s="17">
        <v>4.3579477383477797E-2</v>
      </c>
      <c r="Q13" s="17">
        <v>4.8850386766990002E-2</v>
      </c>
      <c r="R13" s="17"/>
      <c r="S13" s="17">
        <v>3.6358327631894602E-2</v>
      </c>
      <c r="T13" s="17">
        <v>3.5076084430037298E-2</v>
      </c>
      <c r="U13" s="17">
        <v>4.1401988853146901E-2</v>
      </c>
      <c r="V13" s="17">
        <v>5.33638433737385E-2</v>
      </c>
      <c r="W13" s="17">
        <v>3.1794434162801997E-2</v>
      </c>
      <c r="X13" s="17">
        <v>2.0765051903659099E-2</v>
      </c>
      <c r="Y13" s="17">
        <v>2.45680672140638E-2</v>
      </c>
      <c r="Z13" s="17">
        <v>3.5484409949173797E-2</v>
      </c>
      <c r="AA13" s="17">
        <v>5.6643835429155701E-2</v>
      </c>
      <c r="AB13" s="17">
        <v>4.3038592365474297E-2</v>
      </c>
      <c r="AC13" s="17">
        <v>1.9226191162238698E-2</v>
      </c>
      <c r="AD13" s="17">
        <v>1.8192103760273599E-2</v>
      </c>
      <c r="AE13" s="17"/>
      <c r="AF13" s="17">
        <v>0</v>
      </c>
      <c r="AG13" s="17">
        <v>5.4323604614772203E-2</v>
      </c>
      <c r="AH13" s="17">
        <v>5.2089606533986102E-2</v>
      </c>
      <c r="AI13" s="17">
        <v>4.8285964060176399E-2</v>
      </c>
      <c r="AJ13" s="17">
        <v>6.2800133938160793E-2</v>
      </c>
      <c r="AK13" s="17">
        <v>2.9286544733582099E-2</v>
      </c>
      <c r="AL13" s="17">
        <v>4.0138752517131199E-2</v>
      </c>
      <c r="AM13" s="17">
        <v>2.91054210425758E-2</v>
      </c>
      <c r="AN13" s="17">
        <v>1.44443027937911E-2</v>
      </c>
      <c r="AO13" s="17">
        <v>7.9416645147970394E-2</v>
      </c>
      <c r="AP13" s="17">
        <v>2.3023473032211299E-2</v>
      </c>
      <c r="AQ13" s="17">
        <v>8.4820967875961894E-3</v>
      </c>
      <c r="AR13" s="17">
        <v>2.79074889716447E-2</v>
      </c>
      <c r="AS13" s="17">
        <v>6.39605529748348E-2</v>
      </c>
      <c r="AT13" s="17">
        <v>0</v>
      </c>
      <c r="AU13" s="17">
        <v>2.0318971956897299E-2</v>
      </c>
      <c r="AV13" s="17"/>
      <c r="AW13" s="17">
        <v>4.1205690460268403E-2</v>
      </c>
      <c r="AX13" s="17">
        <v>3.0819844230533001E-2</v>
      </c>
      <c r="AY13" s="17"/>
      <c r="AZ13" s="17">
        <v>3.4650995165390698E-2</v>
      </c>
      <c r="BA13" s="17">
        <v>3.7356529689904598E-2</v>
      </c>
      <c r="BB13" s="17"/>
      <c r="BC13" s="17">
        <v>5.2371384401276699E-2</v>
      </c>
      <c r="BD13" s="17">
        <v>2.6100633541133698E-2</v>
      </c>
      <c r="BE13" s="17"/>
      <c r="BF13" s="17">
        <v>5.0118701322815699E-2</v>
      </c>
      <c r="BG13" s="17">
        <v>3.57985716568444E-2</v>
      </c>
      <c r="BH13" s="17"/>
      <c r="BI13" s="17">
        <v>3.5927870848947101E-2</v>
      </c>
      <c r="BJ13" s="17">
        <v>3.09036944728888E-2</v>
      </c>
      <c r="BK13" s="17">
        <v>2.4003397087453401E-2</v>
      </c>
      <c r="BL13" s="17">
        <v>5.3164170003252E-2</v>
      </c>
      <c r="BM13" s="17">
        <v>3.7200777854662997E-2</v>
      </c>
      <c r="BN13" s="17"/>
      <c r="BO13" s="17">
        <v>3.0643892975481202E-2</v>
      </c>
      <c r="BP13" s="17">
        <v>3.83909724145002E-2</v>
      </c>
      <c r="BQ13" s="17">
        <v>3.0265420468646401E-2</v>
      </c>
      <c r="BR13" s="17">
        <v>4.6146210208076598E-2</v>
      </c>
      <c r="BS13" s="17">
        <v>3.6214735473012301E-2</v>
      </c>
      <c r="BT13" s="17">
        <v>2.9454332169055401E-2</v>
      </c>
      <c r="BU13" s="17"/>
      <c r="BV13" s="17">
        <v>2.2258945696966698E-2</v>
      </c>
      <c r="BW13" s="17">
        <v>4.6937364998196299E-2</v>
      </c>
      <c r="BX13" s="17"/>
      <c r="BY13" s="17">
        <v>2.4580091853642402E-2</v>
      </c>
      <c r="BZ13" s="17"/>
      <c r="CA13" s="17">
        <v>3.9896077255015698E-2</v>
      </c>
      <c r="CB13" s="17"/>
      <c r="CC13" s="17">
        <v>2.1179592162649499E-2</v>
      </c>
    </row>
    <row r="14" spans="2:81" x14ac:dyDescent="0.3">
      <c r="B14" s="18" t="s">
        <v>92</v>
      </c>
      <c r="C14" s="17">
        <v>5.14719179069585E-2</v>
      </c>
      <c r="D14" s="17">
        <v>3.4610734209388802E-2</v>
      </c>
      <c r="E14" s="17">
        <v>6.81384470907372E-2</v>
      </c>
      <c r="F14" s="17"/>
      <c r="G14" s="17">
        <v>4.60672783147896E-2</v>
      </c>
      <c r="H14" s="17">
        <v>5.0660999728842401E-2</v>
      </c>
      <c r="I14" s="17">
        <v>3.1792410274032401E-2</v>
      </c>
      <c r="J14" s="17">
        <v>6.3381938853552797E-2</v>
      </c>
      <c r="K14" s="17">
        <v>6.6458498254451201E-2</v>
      </c>
      <c r="L14" s="17">
        <v>5.19953489281198E-2</v>
      </c>
      <c r="M14" s="17"/>
      <c r="N14" s="17">
        <v>4.4763625054211303E-2</v>
      </c>
      <c r="O14" s="17">
        <v>5.6596746519731997E-2</v>
      </c>
      <c r="P14" s="17">
        <v>4.5244724882508101E-2</v>
      </c>
      <c r="Q14" s="17">
        <v>5.9278765132600497E-2</v>
      </c>
      <c r="R14" s="17"/>
      <c r="S14" s="17">
        <v>5.0265491875990602E-2</v>
      </c>
      <c r="T14" s="17">
        <v>2.10948709133419E-2</v>
      </c>
      <c r="U14" s="17">
        <v>6.0331210634366202E-2</v>
      </c>
      <c r="V14" s="17">
        <v>4.8556823182510103E-2</v>
      </c>
      <c r="W14" s="17">
        <v>6.7000300156612402E-2</v>
      </c>
      <c r="X14" s="17">
        <v>5.5327152086836501E-2</v>
      </c>
      <c r="Y14" s="17">
        <v>3.3732073987811202E-2</v>
      </c>
      <c r="Z14" s="17">
        <v>4.8675401769130197E-2</v>
      </c>
      <c r="AA14" s="17">
        <v>7.3673383417916294E-2</v>
      </c>
      <c r="AB14" s="17">
        <v>5.1286803876898497E-2</v>
      </c>
      <c r="AC14" s="17">
        <v>6.1677500352942102E-2</v>
      </c>
      <c r="AD14" s="17">
        <v>7.9524679177095894E-2</v>
      </c>
      <c r="AE14" s="17"/>
      <c r="AF14" s="17">
        <v>9.0347383092131098E-2</v>
      </c>
      <c r="AG14" s="17">
        <v>0.10630755331090901</v>
      </c>
      <c r="AH14" s="17">
        <v>6.5705328321855896E-2</v>
      </c>
      <c r="AI14" s="17">
        <v>4.65379096177461E-2</v>
      </c>
      <c r="AJ14" s="17">
        <v>5.9222421541698697E-2</v>
      </c>
      <c r="AK14" s="17">
        <v>3.9460551456698897E-2</v>
      </c>
      <c r="AL14" s="17">
        <v>5.0829437292478498E-2</v>
      </c>
      <c r="AM14" s="17">
        <v>3.5669859536746701E-2</v>
      </c>
      <c r="AN14" s="17">
        <v>4.6273943545447997E-2</v>
      </c>
      <c r="AO14" s="17">
        <v>6.2716254736413707E-2</v>
      </c>
      <c r="AP14" s="17">
        <v>4.8868741441194102E-2</v>
      </c>
      <c r="AQ14" s="17">
        <v>3.1437085610141399E-2</v>
      </c>
      <c r="AR14" s="17">
        <v>9.0898365868578301E-3</v>
      </c>
      <c r="AS14" s="17">
        <v>4.0136963062194601E-2</v>
      </c>
      <c r="AT14" s="17">
        <v>4.9363387323503698E-2</v>
      </c>
      <c r="AU14" s="17">
        <v>3.2903207578115101E-2</v>
      </c>
      <c r="AV14" s="17"/>
      <c r="AW14" s="17">
        <v>4.1568870491112901E-2</v>
      </c>
      <c r="AX14" s="17">
        <v>6.6241953803471004E-2</v>
      </c>
      <c r="AY14" s="17"/>
      <c r="AZ14" s="17">
        <v>4.1622118639231202E-2</v>
      </c>
      <c r="BA14" s="17">
        <v>5.3665671811655699E-2</v>
      </c>
      <c r="BB14" s="17"/>
      <c r="BC14" s="17">
        <v>4.3074313207497002E-2</v>
      </c>
      <c r="BD14" s="17">
        <v>5.8217920596780597E-2</v>
      </c>
      <c r="BE14" s="17"/>
      <c r="BF14" s="17">
        <v>2.5325324156483201E-2</v>
      </c>
      <c r="BG14" s="17">
        <v>5.3572997667170802E-2</v>
      </c>
      <c r="BH14" s="17"/>
      <c r="BI14" s="17">
        <v>3.86688780691146E-2</v>
      </c>
      <c r="BJ14" s="17">
        <v>2.9009700808763E-2</v>
      </c>
      <c r="BK14" s="17">
        <v>7.21193060264948E-2</v>
      </c>
      <c r="BL14" s="17">
        <v>3.2375767299110902E-2</v>
      </c>
      <c r="BM14" s="17">
        <v>7.5117959348723798E-2</v>
      </c>
      <c r="BN14" s="17"/>
      <c r="BO14" s="17">
        <v>3.5592499395837501E-2</v>
      </c>
      <c r="BP14" s="17">
        <v>1.99740572591754E-2</v>
      </c>
      <c r="BQ14" s="17">
        <v>6.3100840002812797E-2</v>
      </c>
      <c r="BR14" s="17">
        <v>2.36008975129589E-2</v>
      </c>
      <c r="BS14" s="17">
        <v>8.5399275115120701E-2</v>
      </c>
      <c r="BT14" s="17">
        <v>0.138913244412154</v>
      </c>
      <c r="BU14" s="17"/>
      <c r="BV14" s="17">
        <v>3.1726217488368E-2</v>
      </c>
      <c r="BW14" s="17">
        <v>2.39712972014074E-2</v>
      </c>
      <c r="BX14" s="17"/>
      <c r="BY14" s="17">
        <v>8.5225784904320208E-3</v>
      </c>
      <c r="BZ14" s="17"/>
      <c r="CA14" s="17">
        <v>2.1359065081362E-2</v>
      </c>
      <c r="CB14" s="17"/>
      <c r="CC14" s="17">
        <v>3.1709804789130901E-2</v>
      </c>
    </row>
    <row r="15" spans="2:81" x14ac:dyDescent="0.3">
      <c r="B15" s="18" t="s">
        <v>192</v>
      </c>
      <c r="C15" s="21">
        <v>0.42263525956589798</v>
      </c>
      <c r="D15" s="21">
        <v>0.47147219108319099</v>
      </c>
      <c r="E15" s="21">
        <v>0.37573379228404302</v>
      </c>
      <c r="F15" s="21"/>
      <c r="G15" s="21">
        <v>0.40322186523374198</v>
      </c>
      <c r="H15" s="21">
        <v>0.47613588035640397</v>
      </c>
      <c r="I15" s="21">
        <v>0.53923251930621496</v>
      </c>
      <c r="J15" s="21">
        <v>0.406101967946566</v>
      </c>
      <c r="K15" s="21">
        <v>0.385061925957493</v>
      </c>
      <c r="L15" s="21">
        <v>0.33622350447212801</v>
      </c>
      <c r="M15" s="21"/>
      <c r="N15" s="21">
        <v>0.46413622496449403</v>
      </c>
      <c r="O15" s="21">
        <v>0.41116295478307102</v>
      </c>
      <c r="P15" s="21">
        <v>0.44476885751054601</v>
      </c>
      <c r="Q15" s="21">
        <v>0.36948657891251002</v>
      </c>
      <c r="R15" s="21"/>
      <c r="S15" s="21">
        <v>0.56316842385346499</v>
      </c>
      <c r="T15" s="21">
        <v>0.40617533782672199</v>
      </c>
      <c r="U15" s="21">
        <v>0.41406311730964002</v>
      </c>
      <c r="V15" s="21">
        <v>0.43579098560278001</v>
      </c>
      <c r="W15" s="21">
        <v>0.38149055785365799</v>
      </c>
      <c r="X15" s="21">
        <v>0.440124355596964</v>
      </c>
      <c r="Y15" s="21">
        <v>0.405008567169656</v>
      </c>
      <c r="Z15" s="21">
        <v>0.41544652509165197</v>
      </c>
      <c r="AA15" s="21">
        <v>0.40504238789007602</v>
      </c>
      <c r="AB15" s="21">
        <v>0.35401376161839898</v>
      </c>
      <c r="AC15" s="21">
        <v>0.377430715189087</v>
      </c>
      <c r="AD15" s="21">
        <v>0.26671206821419102</v>
      </c>
      <c r="AE15" s="21"/>
      <c r="AF15" s="21">
        <v>0.40914812913292398</v>
      </c>
      <c r="AG15" s="21">
        <v>0.40069070050508299</v>
      </c>
      <c r="AH15" s="21">
        <v>0.297494065292705</v>
      </c>
      <c r="AI15" s="21">
        <v>0.33904230408771302</v>
      </c>
      <c r="AJ15" s="21">
        <v>0.400452073041624</v>
      </c>
      <c r="AK15" s="21">
        <v>0.39908765876626501</v>
      </c>
      <c r="AL15" s="21">
        <v>0.37254737137326299</v>
      </c>
      <c r="AM15" s="21">
        <v>0.44810576587331202</v>
      </c>
      <c r="AN15" s="21">
        <v>0.41802621497221598</v>
      </c>
      <c r="AO15" s="21">
        <v>0.42165258992245003</v>
      </c>
      <c r="AP15" s="21">
        <v>0.54408416680867</v>
      </c>
      <c r="AQ15" s="21">
        <v>0.46902139174670598</v>
      </c>
      <c r="AR15" s="21">
        <v>0.40195932007805402</v>
      </c>
      <c r="AS15" s="21">
        <v>0.45293660033789201</v>
      </c>
      <c r="AT15" s="21">
        <v>0.56643659259352297</v>
      </c>
      <c r="AU15" s="21">
        <v>0.55824432640677102</v>
      </c>
      <c r="AV15" s="21"/>
      <c r="AW15" s="21">
        <v>0.41445377892393898</v>
      </c>
      <c r="AX15" s="21">
        <v>0.43378024102809298</v>
      </c>
      <c r="AY15" s="21"/>
      <c r="AZ15" s="21">
        <v>0.38140126122781498</v>
      </c>
      <c r="BA15" s="21">
        <v>0.43181892335454303</v>
      </c>
      <c r="BB15" s="21"/>
      <c r="BC15" s="21">
        <v>0.38281829403735101</v>
      </c>
      <c r="BD15" s="21">
        <v>0.44916846560489998</v>
      </c>
      <c r="BE15" s="21"/>
      <c r="BF15" s="21">
        <v>0.32078850866694703</v>
      </c>
      <c r="BG15" s="21">
        <v>0.43081942875440998</v>
      </c>
      <c r="BH15" s="21"/>
      <c r="BI15" s="21">
        <v>0.48509341541928203</v>
      </c>
      <c r="BJ15" s="21">
        <v>0.43314125220675398</v>
      </c>
      <c r="BK15" s="21">
        <v>0.38766850431831601</v>
      </c>
      <c r="BL15" s="21">
        <v>0.43634928384877603</v>
      </c>
      <c r="BM15" s="21">
        <v>0.39468664655536601</v>
      </c>
      <c r="BN15" s="21"/>
      <c r="BO15" s="21">
        <v>0.44715149408986099</v>
      </c>
      <c r="BP15" s="21">
        <v>0.50071789949937895</v>
      </c>
      <c r="BQ15" s="21">
        <v>0.42641854400468898</v>
      </c>
      <c r="BR15" s="21">
        <v>0.464971642136282</v>
      </c>
      <c r="BS15" s="21">
        <v>0.27831223424099899</v>
      </c>
      <c r="BT15" s="21">
        <v>0.29558200952380997</v>
      </c>
      <c r="BU15" s="21"/>
      <c r="BV15" s="21">
        <v>0.44919964042605898</v>
      </c>
      <c r="BW15" s="21">
        <v>0.403357285945879</v>
      </c>
      <c r="BX15" s="21"/>
      <c r="BY15" s="21">
        <v>0.52984235604824104</v>
      </c>
      <c r="BZ15" s="21"/>
      <c r="CA15" s="21">
        <v>0.47091595302984102</v>
      </c>
      <c r="CB15" s="21"/>
      <c r="CC15" s="21">
        <v>0.43975496068730902</v>
      </c>
    </row>
    <row r="16" spans="2:81" x14ac:dyDescent="0.3">
      <c r="B16" s="18" t="s">
        <v>193</v>
      </c>
      <c r="C16" s="21">
        <v>0.20014428080504401</v>
      </c>
      <c r="D16" s="21">
        <v>0.185205349731345</v>
      </c>
      <c r="E16" s="21">
        <v>0.21347843767597299</v>
      </c>
      <c r="F16" s="21"/>
      <c r="G16" s="21">
        <v>0.19646045949059601</v>
      </c>
      <c r="H16" s="21">
        <v>0.194229627021306</v>
      </c>
      <c r="I16" s="21">
        <v>0.183929530610078</v>
      </c>
      <c r="J16" s="21">
        <v>0.204332951563784</v>
      </c>
      <c r="K16" s="21">
        <v>0.19378696180951699</v>
      </c>
      <c r="L16" s="21">
        <v>0.221410787146468</v>
      </c>
      <c r="M16" s="21"/>
      <c r="N16" s="21">
        <v>0.18002046998207599</v>
      </c>
      <c r="O16" s="21">
        <v>0.18465580894393299</v>
      </c>
      <c r="P16" s="21">
        <v>0.196859395337626</v>
      </c>
      <c r="Q16" s="21">
        <v>0.24070313127512699</v>
      </c>
      <c r="R16" s="21"/>
      <c r="S16" s="21">
        <v>0.14617049257314599</v>
      </c>
      <c r="T16" s="21">
        <v>0.245544655572183</v>
      </c>
      <c r="U16" s="21">
        <v>0.19239359677502399</v>
      </c>
      <c r="V16" s="21">
        <v>0.17992355222638501</v>
      </c>
      <c r="W16" s="21">
        <v>0.20453788930324701</v>
      </c>
      <c r="X16" s="21">
        <v>0.176133163482253</v>
      </c>
      <c r="Y16" s="21">
        <v>0.180266398402156</v>
      </c>
      <c r="Z16" s="21">
        <v>0.208640694145207</v>
      </c>
      <c r="AA16" s="21">
        <v>0.24171270695001101</v>
      </c>
      <c r="AB16" s="21">
        <v>0.25342680843248999</v>
      </c>
      <c r="AC16" s="21">
        <v>0.13004410532353</v>
      </c>
      <c r="AD16" s="21">
        <v>0.244390499490069</v>
      </c>
      <c r="AE16" s="21"/>
      <c r="AF16" s="21">
        <v>0.21039989892452499</v>
      </c>
      <c r="AG16" s="21">
        <v>0.20843986107426399</v>
      </c>
      <c r="AH16" s="21">
        <v>0.286272333638872</v>
      </c>
      <c r="AI16" s="21">
        <v>0.24287640203879701</v>
      </c>
      <c r="AJ16" s="21">
        <v>0.22793930594195999</v>
      </c>
      <c r="AK16" s="21">
        <v>0.217322841627655</v>
      </c>
      <c r="AL16" s="21">
        <v>0.24422995811228501</v>
      </c>
      <c r="AM16" s="21">
        <v>0.20292148668701401</v>
      </c>
      <c r="AN16" s="21">
        <v>0.143828810124564</v>
      </c>
      <c r="AO16" s="21">
        <v>0.21357998575933801</v>
      </c>
      <c r="AP16" s="21">
        <v>0.157668880019675</v>
      </c>
      <c r="AQ16" s="21">
        <v>0.13354542655131499</v>
      </c>
      <c r="AR16" s="21">
        <v>0.205519911646459</v>
      </c>
      <c r="AS16" s="21">
        <v>0.197501329778037</v>
      </c>
      <c r="AT16" s="21">
        <v>8.2769785191142003E-2</v>
      </c>
      <c r="AU16" s="21">
        <v>0.18357775811250401</v>
      </c>
      <c r="AV16" s="21"/>
      <c r="AW16" s="21">
        <v>0.21674890679834699</v>
      </c>
      <c r="AX16" s="21">
        <v>0.177461411138887</v>
      </c>
      <c r="AY16" s="21"/>
      <c r="AZ16" s="21">
        <v>0.23733615954968401</v>
      </c>
      <c r="BA16" s="21">
        <v>0.19186088060556999</v>
      </c>
      <c r="BB16" s="21"/>
      <c r="BC16" s="21">
        <v>0.23761261032970399</v>
      </c>
      <c r="BD16" s="21">
        <v>0.17335108939796201</v>
      </c>
      <c r="BE16" s="21"/>
      <c r="BF16" s="21">
        <v>0.27533516710401301</v>
      </c>
      <c r="BG16" s="21">
        <v>0.194102115203557</v>
      </c>
      <c r="BH16" s="21"/>
      <c r="BI16" s="21">
        <v>0.16302007771132199</v>
      </c>
      <c r="BJ16" s="21">
        <v>0.222785222002328</v>
      </c>
      <c r="BK16" s="21">
        <v>0.20661972102100801</v>
      </c>
      <c r="BL16" s="21">
        <v>0.19151162061488999</v>
      </c>
      <c r="BM16" s="21">
        <v>0.146512141724189</v>
      </c>
      <c r="BN16" s="21"/>
      <c r="BO16" s="21">
        <v>0.217157818109011</v>
      </c>
      <c r="BP16" s="21">
        <v>0.17873313590716799</v>
      </c>
      <c r="BQ16" s="21">
        <v>0.194623703201732</v>
      </c>
      <c r="BR16" s="21">
        <v>0.191228723309323</v>
      </c>
      <c r="BS16" s="21">
        <v>0.209547267243123</v>
      </c>
      <c r="BT16" s="21">
        <v>0.176852935203616</v>
      </c>
      <c r="BU16" s="21"/>
      <c r="BV16" s="21">
        <v>0.20370802474785801</v>
      </c>
      <c r="BW16" s="21">
        <v>0.25816826241831198</v>
      </c>
      <c r="BX16" s="21"/>
      <c r="BY16" s="21">
        <v>0.18222044948670299</v>
      </c>
      <c r="BZ16" s="21"/>
      <c r="CA16" s="21">
        <v>0.19231589311553701</v>
      </c>
      <c r="CB16" s="21"/>
      <c r="CC16" s="21">
        <v>0.21231124250286801</v>
      </c>
    </row>
    <row r="17" spans="2:81" x14ac:dyDescent="0.3">
      <c r="B17" s="18" t="s">
        <v>194</v>
      </c>
      <c r="C17" s="22">
        <v>0.222490978760854</v>
      </c>
      <c r="D17" s="22">
        <v>0.28626684135184599</v>
      </c>
      <c r="E17" s="22">
        <v>0.16225535460807</v>
      </c>
      <c r="F17" s="22"/>
      <c r="G17" s="22">
        <v>0.206761405743146</v>
      </c>
      <c r="H17" s="22">
        <v>0.281906253335098</v>
      </c>
      <c r="I17" s="22">
        <v>0.35530298869613802</v>
      </c>
      <c r="J17" s="22">
        <v>0.201769016382783</v>
      </c>
      <c r="K17" s="22">
        <v>0.19127496414797601</v>
      </c>
      <c r="L17" s="22">
        <v>0.11481271732565999</v>
      </c>
      <c r="M17" s="22"/>
      <c r="N17" s="22">
        <v>0.28411575498241798</v>
      </c>
      <c r="O17" s="22">
        <v>0.226507145839138</v>
      </c>
      <c r="P17" s="22">
        <v>0.24790946217291901</v>
      </c>
      <c r="Q17" s="22">
        <v>0.128783447637384</v>
      </c>
      <c r="R17" s="22"/>
      <c r="S17" s="22">
        <v>0.41699793128031898</v>
      </c>
      <c r="T17" s="22">
        <v>0.160630682254539</v>
      </c>
      <c r="U17" s="22">
        <v>0.221669520534616</v>
      </c>
      <c r="V17" s="22">
        <v>0.255867433376395</v>
      </c>
      <c r="W17" s="22">
        <v>0.176952668550412</v>
      </c>
      <c r="X17" s="22">
        <v>0.263991192114711</v>
      </c>
      <c r="Y17" s="22">
        <v>0.2247421687675</v>
      </c>
      <c r="Z17" s="22">
        <v>0.206805830946446</v>
      </c>
      <c r="AA17" s="22">
        <v>0.163329680940065</v>
      </c>
      <c r="AB17" s="22">
        <v>0.100586953185909</v>
      </c>
      <c r="AC17" s="22">
        <v>0.247386609865556</v>
      </c>
      <c r="AD17" s="22">
        <v>2.2321568724121901E-2</v>
      </c>
      <c r="AE17" s="22"/>
      <c r="AF17" s="22">
        <v>0.19874823020839899</v>
      </c>
      <c r="AG17" s="22">
        <v>0.192250839430819</v>
      </c>
      <c r="AH17" s="22">
        <v>1.12217316538329E-2</v>
      </c>
      <c r="AI17" s="22">
        <v>9.6165902048915994E-2</v>
      </c>
      <c r="AJ17" s="22">
        <v>0.17251276709966401</v>
      </c>
      <c r="AK17" s="22">
        <v>0.18176481713861001</v>
      </c>
      <c r="AL17" s="22">
        <v>0.12831741326097801</v>
      </c>
      <c r="AM17" s="22">
        <v>0.24518427918629701</v>
      </c>
      <c r="AN17" s="22">
        <v>0.27419740484765198</v>
      </c>
      <c r="AO17" s="22">
        <v>0.20807260416311299</v>
      </c>
      <c r="AP17" s="22">
        <v>0.386415286788995</v>
      </c>
      <c r="AQ17" s="22">
        <v>0.33547596519539102</v>
      </c>
      <c r="AR17" s="22">
        <v>0.19643940843159499</v>
      </c>
      <c r="AS17" s="22">
        <v>0.25543527055985499</v>
      </c>
      <c r="AT17" s="22">
        <v>0.48366680740238099</v>
      </c>
      <c r="AU17" s="22">
        <v>0.37466656829426698</v>
      </c>
      <c r="AV17" s="22"/>
      <c r="AW17" s="22">
        <v>0.19770487212559301</v>
      </c>
      <c r="AX17" s="22">
        <v>0.25631882988920601</v>
      </c>
      <c r="AY17" s="22"/>
      <c r="AZ17" s="22">
        <v>0.144065101678131</v>
      </c>
      <c r="BA17" s="22">
        <v>0.23995804274897301</v>
      </c>
      <c r="BB17" s="22"/>
      <c r="BC17" s="22">
        <v>0.145205683707648</v>
      </c>
      <c r="BD17" s="22">
        <v>0.27581737620693902</v>
      </c>
      <c r="BE17" s="22"/>
      <c r="BF17" s="22">
        <v>4.54533415629335E-2</v>
      </c>
      <c r="BG17" s="22">
        <v>0.23671731355085299</v>
      </c>
      <c r="BH17" s="22"/>
      <c r="BI17" s="22">
        <v>0.32207333770795998</v>
      </c>
      <c r="BJ17" s="22">
        <v>0.210356030204426</v>
      </c>
      <c r="BK17" s="22">
        <v>0.181048783297308</v>
      </c>
      <c r="BL17" s="22">
        <v>0.244837663233886</v>
      </c>
      <c r="BM17" s="22">
        <v>0.24817450483117701</v>
      </c>
      <c r="BN17" s="22"/>
      <c r="BO17" s="22">
        <v>0.22999367598084999</v>
      </c>
      <c r="BP17" s="22">
        <v>0.32198476359221101</v>
      </c>
      <c r="BQ17" s="22">
        <v>0.23179484080295701</v>
      </c>
      <c r="BR17" s="22">
        <v>0.27374291882696</v>
      </c>
      <c r="BS17" s="22">
        <v>6.8764966997877E-2</v>
      </c>
      <c r="BT17" s="22">
        <v>0.118729074320195</v>
      </c>
      <c r="BU17" s="22"/>
      <c r="BV17" s="22">
        <v>0.24549161567820099</v>
      </c>
      <c r="BW17" s="22">
        <v>0.14518902352756699</v>
      </c>
      <c r="BX17" s="22"/>
      <c r="BY17" s="22">
        <v>0.34762190656153702</v>
      </c>
      <c r="BZ17" s="22"/>
      <c r="CA17" s="22">
        <v>0.27860005991430298</v>
      </c>
      <c r="CB17" s="22"/>
      <c r="CC17" s="22">
        <v>0.22744371818444201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0.21604760187727701</v>
      </c>
      <c r="D9" s="17">
        <v>0.22882617544084499</v>
      </c>
      <c r="E9" s="17">
        <v>0.200478339197496</v>
      </c>
      <c r="F9" s="17"/>
      <c r="G9" s="17">
        <v>0.26230756255315602</v>
      </c>
      <c r="H9" s="17">
        <v>0.22461996999638201</v>
      </c>
      <c r="I9" s="17">
        <v>0.25069468667521699</v>
      </c>
      <c r="J9" s="17">
        <v>0.21457623971511</v>
      </c>
      <c r="K9" s="17">
        <v>0.207842126150101</v>
      </c>
      <c r="L9" s="17">
        <v>0.15682151618190801</v>
      </c>
      <c r="M9" s="17"/>
      <c r="N9" s="17">
        <v>0.21617206594869301</v>
      </c>
      <c r="O9" s="17">
        <v>0.210411142558734</v>
      </c>
      <c r="P9" s="17">
        <v>0.21775002888346501</v>
      </c>
      <c r="Q9" s="17">
        <v>0.21964032107914</v>
      </c>
      <c r="R9" s="17"/>
      <c r="S9" s="17">
        <v>0.28497594305670598</v>
      </c>
      <c r="T9" s="17">
        <v>0.18116396279674701</v>
      </c>
      <c r="U9" s="17">
        <v>0.221144797274057</v>
      </c>
      <c r="V9" s="17">
        <v>0.18234518831750501</v>
      </c>
      <c r="W9" s="17">
        <v>0.19487147567048499</v>
      </c>
      <c r="X9" s="17">
        <v>0.22020966271003201</v>
      </c>
      <c r="Y9" s="17">
        <v>0.173365751583724</v>
      </c>
      <c r="Z9" s="17">
        <v>0.17727136597079499</v>
      </c>
      <c r="AA9" s="17">
        <v>0.225318693534444</v>
      </c>
      <c r="AB9" s="17">
        <v>0.27207373934097701</v>
      </c>
      <c r="AC9" s="17">
        <v>0.20112199886860699</v>
      </c>
      <c r="AD9" s="17">
        <v>0.15779242023516499</v>
      </c>
      <c r="AE9" s="17"/>
      <c r="AF9" s="17">
        <v>0.42274383303034802</v>
      </c>
      <c r="AG9" s="17">
        <v>0.31826670601602602</v>
      </c>
      <c r="AH9" s="17">
        <v>0.22622655046874501</v>
      </c>
      <c r="AI9" s="17">
        <v>0.28830420603407297</v>
      </c>
      <c r="AJ9" s="17">
        <v>0.22168734373340501</v>
      </c>
      <c r="AK9" s="17">
        <v>0.202518505633831</v>
      </c>
      <c r="AL9" s="17">
        <v>0.18524978620052199</v>
      </c>
      <c r="AM9" s="17">
        <v>0.16420697147990099</v>
      </c>
      <c r="AN9" s="17">
        <v>0.144720446234857</v>
      </c>
      <c r="AO9" s="17">
        <v>0.22522142143013801</v>
      </c>
      <c r="AP9" s="17">
        <v>0.22566232028757</v>
      </c>
      <c r="AQ9" s="17">
        <v>0.19992970895422801</v>
      </c>
      <c r="AR9" s="17">
        <v>0.23668230349366201</v>
      </c>
      <c r="AS9" s="17">
        <v>0.22103881837338499</v>
      </c>
      <c r="AT9" s="17">
        <v>0.22812658495642599</v>
      </c>
      <c r="AU9" s="17">
        <v>0.25428263959174902</v>
      </c>
      <c r="AV9" s="17"/>
      <c r="AW9" s="17">
        <v>0.20567116975177599</v>
      </c>
      <c r="AX9" s="17">
        <v>0.23134181991609801</v>
      </c>
      <c r="AY9" s="17"/>
      <c r="AZ9" s="17">
        <v>0.22221963607171399</v>
      </c>
      <c r="BA9" s="17">
        <v>0.21467296227844401</v>
      </c>
      <c r="BB9" s="17"/>
      <c r="BC9" s="17">
        <v>0.25586817094528602</v>
      </c>
      <c r="BD9" s="17">
        <v>0.18606804181919201</v>
      </c>
      <c r="BE9" s="17"/>
      <c r="BF9" s="17">
        <v>0.212715260336411</v>
      </c>
      <c r="BG9" s="17">
        <v>0.21631538113114199</v>
      </c>
      <c r="BH9" s="17"/>
      <c r="BI9" s="17">
        <v>0.21696087414791601</v>
      </c>
      <c r="BJ9" s="17">
        <v>0.215318141717836</v>
      </c>
      <c r="BK9" s="17">
        <v>0.24125858142585599</v>
      </c>
      <c r="BL9" s="17">
        <v>0.17370963305082199</v>
      </c>
      <c r="BM9" s="17">
        <v>0.30198719513516298</v>
      </c>
      <c r="BN9" s="17"/>
      <c r="BO9" s="17">
        <v>0.226976059530164</v>
      </c>
      <c r="BP9" s="17">
        <v>0.20787290503599801</v>
      </c>
      <c r="BQ9" s="17">
        <v>0.24899849218702799</v>
      </c>
      <c r="BR9" s="17">
        <v>0.197467690240754</v>
      </c>
      <c r="BS9" s="17">
        <v>0.29030370274672102</v>
      </c>
      <c r="BT9" s="17">
        <v>0.11450212671391199</v>
      </c>
      <c r="BU9" s="17"/>
      <c r="BV9" s="17">
        <v>0.215451291770099</v>
      </c>
      <c r="BW9" s="17">
        <v>0.21507118438874001</v>
      </c>
      <c r="BX9" s="17"/>
      <c r="BY9" s="17">
        <v>0.220248956876017</v>
      </c>
      <c r="BZ9" s="17"/>
      <c r="CA9" s="17">
        <v>0.25580461776318297</v>
      </c>
      <c r="CB9" s="17"/>
      <c r="CC9" s="17">
        <v>0.21567217581286699</v>
      </c>
    </row>
    <row r="10" spans="2:81" x14ac:dyDescent="0.3">
      <c r="B10" s="18" t="s">
        <v>231</v>
      </c>
      <c r="C10" s="17">
        <v>0.379610407847149</v>
      </c>
      <c r="D10" s="17">
        <v>0.375783103935038</v>
      </c>
      <c r="E10" s="17">
        <v>0.384844707346431</v>
      </c>
      <c r="F10" s="17"/>
      <c r="G10" s="17">
        <v>0.38528240583352003</v>
      </c>
      <c r="H10" s="17">
        <v>0.378317711386991</v>
      </c>
      <c r="I10" s="17">
        <v>0.36543306827987598</v>
      </c>
      <c r="J10" s="17">
        <v>0.44954401597309601</v>
      </c>
      <c r="K10" s="17">
        <v>0.333583358491083</v>
      </c>
      <c r="L10" s="17">
        <v>0.36253949290763599</v>
      </c>
      <c r="M10" s="17"/>
      <c r="N10" s="17">
        <v>0.38656602613232199</v>
      </c>
      <c r="O10" s="17">
        <v>0.40486541893574501</v>
      </c>
      <c r="P10" s="17">
        <v>0.38215046149673398</v>
      </c>
      <c r="Q10" s="17">
        <v>0.34306807440107001</v>
      </c>
      <c r="R10" s="17"/>
      <c r="S10" s="17">
        <v>0.39501729504656602</v>
      </c>
      <c r="T10" s="17">
        <v>0.368260188206396</v>
      </c>
      <c r="U10" s="17">
        <v>0.39381479041070599</v>
      </c>
      <c r="V10" s="17">
        <v>0.38916615897728501</v>
      </c>
      <c r="W10" s="17">
        <v>0.42941869330263599</v>
      </c>
      <c r="X10" s="17">
        <v>0.35167342390961098</v>
      </c>
      <c r="Y10" s="17">
        <v>0.36111342923363698</v>
      </c>
      <c r="Z10" s="17">
        <v>0.42261869215015802</v>
      </c>
      <c r="AA10" s="17">
        <v>0.40862003981418599</v>
      </c>
      <c r="AB10" s="17">
        <v>0.35854089560714802</v>
      </c>
      <c r="AC10" s="17">
        <v>0.32831590546237199</v>
      </c>
      <c r="AD10" s="17">
        <v>0.292439239003153</v>
      </c>
      <c r="AE10" s="17"/>
      <c r="AF10" s="17">
        <v>0.28027470701859403</v>
      </c>
      <c r="AG10" s="17">
        <v>0.28024518190539499</v>
      </c>
      <c r="AH10" s="17">
        <v>0.296315886315204</v>
      </c>
      <c r="AI10" s="17">
        <v>0.25933871110080198</v>
      </c>
      <c r="AJ10" s="17">
        <v>0.40876675929828299</v>
      </c>
      <c r="AK10" s="17">
        <v>0.36001453037449999</v>
      </c>
      <c r="AL10" s="17">
        <v>0.40113216338325802</v>
      </c>
      <c r="AM10" s="17">
        <v>0.389789878140749</v>
      </c>
      <c r="AN10" s="17">
        <v>0.45718373026573</v>
      </c>
      <c r="AO10" s="17">
        <v>0.420368828897908</v>
      </c>
      <c r="AP10" s="17">
        <v>0.42461489110549799</v>
      </c>
      <c r="AQ10" s="17">
        <v>0.39928330672613699</v>
      </c>
      <c r="AR10" s="17">
        <v>0.440107971901955</v>
      </c>
      <c r="AS10" s="17">
        <v>0.38807265700219301</v>
      </c>
      <c r="AT10" s="17">
        <v>0.294274914965162</v>
      </c>
      <c r="AU10" s="17">
        <v>0.48482202299789101</v>
      </c>
      <c r="AV10" s="17"/>
      <c r="AW10" s="17">
        <v>0.385067200667846</v>
      </c>
      <c r="AX10" s="17">
        <v>0.37064447977711601</v>
      </c>
      <c r="AY10" s="17"/>
      <c r="AZ10" s="17">
        <v>0.391487874180239</v>
      </c>
      <c r="BA10" s="17">
        <v>0.37696505057256002</v>
      </c>
      <c r="BB10" s="17"/>
      <c r="BC10" s="17">
        <v>0.37511711830678202</v>
      </c>
      <c r="BD10" s="17">
        <v>0.38209428304091497</v>
      </c>
      <c r="BE10" s="17"/>
      <c r="BF10" s="17">
        <v>0.41186561175882302</v>
      </c>
      <c r="BG10" s="17">
        <v>0.37701845431212699</v>
      </c>
      <c r="BH10" s="17"/>
      <c r="BI10" s="17">
        <v>0.35801765287419901</v>
      </c>
      <c r="BJ10" s="17">
        <v>0.43277787973635501</v>
      </c>
      <c r="BK10" s="17">
        <v>0.418640595933439</v>
      </c>
      <c r="BL10" s="17">
        <v>0.34807781796440601</v>
      </c>
      <c r="BM10" s="17">
        <v>0.32633558546792701</v>
      </c>
      <c r="BN10" s="17"/>
      <c r="BO10" s="17">
        <v>0.42994341002175201</v>
      </c>
      <c r="BP10" s="17">
        <v>0.36396291531006503</v>
      </c>
      <c r="BQ10" s="17">
        <v>0.41264131662588699</v>
      </c>
      <c r="BR10" s="17">
        <v>0.39230974566446303</v>
      </c>
      <c r="BS10" s="17">
        <v>0.33372863163986</v>
      </c>
      <c r="BT10" s="17">
        <v>0.35986441904291899</v>
      </c>
      <c r="BU10" s="17"/>
      <c r="BV10" s="17">
        <v>0.44215709439692802</v>
      </c>
      <c r="BW10" s="17">
        <v>0.415381973672247</v>
      </c>
      <c r="BX10" s="17"/>
      <c r="BY10" s="17">
        <v>0.37614100470332001</v>
      </c>
      <c r="BZ10" s="17"/>
      <c r="CA10" s="17">
        <v>0.47075114746880897</v>
      </c>
      <c r="CB10" s="17"/>
      <c r="CC10" s="17">
        <v>0.454874649915399</v>
      </c>
    </row>
    <row r="11" spans="2:81" x14ac:dyDescent="0.3">
      <c r="B11" s="18" t="s">
        <v>232</v>
      </c>
      <c r="C11" s="17">
        <v>0.23026609593577099</v>
      </c>
      <c r="D11" s="17">
        <v>0.23307049705976099</v>
      </c>
      <c r="E11" s="17">
        <v>0.22843605390889701</v>
      </c>
      <c r="F11" s="17"/>
      <c r="G11" s="17">
        <v>0.195243210652088</v>
      </c>
      <c r="H11" s="17">
        <v>0.22305957886726099</v>
      </c>
      <c r="I11" s="17">
        <v>0.22923623038708099</v>
      </c>
      <c r="J11" s="17">
        <v>0.193884474029101</v>
      </c>
      <c r="K11" s="17">
        <v>0.24529954233286</v>
      </c>
      <c r="L11" s="17">
        <v>0.27973639890415702</v>
      </c>
      <c r="M11" s="17"/>
      <c r="N11" s="17">
        <v>0.23903577673850199</v>
      </c>
      <c r="O11" s="17">
        <v>0.21341507079767499</v>
      </c>
      <c r="P11" s="17">
        <v>0.21363023681285301</v>
      </c>
      <c r="Q11" s="17">
        <v>0.25480195337425798</v>
      </c>
      <c r="R11" s="17"/>
      <c r="S11" s="17">
        <v>0.182933042805276</v>
      </c>
      <c r="T11" s="17">
        <v>0.249777836126617</v>
      </c>
      <c r="U11" s="17">
        <v>0.23498626361582101</v>
      </c>
      <c r="V11" s="17">
        <v>0.21401606886969701</v>
      </c>
      <c r="W11" s="17">
        <v>0.25003972123629697</v>
      </c>
      <c r="X11" s="17">
        <v>0.25185247684443302</v>
      </c>
      <c r="Y11" s="17">
        <v>0.27411941158404601</v>
      </c>
      <c r="Z11" s="17">
        <v>0.22168348731221901</v>
      </c>
      <c r="AA11" s="17">
        <v>0.20676512657312299</v>
      </c>
      <c r="AB11" s="17">
        <v>0.228177880662251</v>
      </c>
      <c r="AC11" s="17">
        <v>0.24038516803936399</v>
      </c>
      <c r="AD11" s="17">
        <v>0.26191142602637602</v>
      </c>
      <c r="AE11" s="17"/>
      <c r="AF11" s="17">
        <v>0.103767187117801</v>
      </c>
      <c r="AG11" s="17">
        <v>0.26042941334312297</v>
      </c>
      <c r="AH11" s="17">
        <v>0.253094046809825</v>
      </c>
      <c r="AI11" s="17">
        <v>0.266488811618739</v>
      </c>
      <c r="AJ11" s="17">
        <v>0.23960230079129999</v>
      </c>
      <c r="AK11" s="17">
        <v>0.25810490942431402</v>
      </c>
      <c r="AL11" s="17">
        <v>0.23935628930390301</v>
      </c>
      <c r="AM11" s="17">
        <v>0.25937259356699699</v>
      </c>
      <c r="AN11" s="17">
        <v>0.21043454532304701</v>
      </c>
      <c r="AO11" s="17">
        <v>0.16188484200346101</v>
      </c>
      <c r="AP11" s="17">
        <v>0.17855610391316801</v>
      </c>
      <c r="AQ11" s="17">
        <v>0.26075483438360297</v>
      </c>
      <c r="AR11" s="17">
        <v>0.198859124549538</v>
      </c>
      <c r="AS11" s="17">
        <v>0.13856597059308101</v>
      </c>
      <c r="AT11" s="17">
        <v>0.30852499382841603</v>
      </c>
      <c r="AU11" s="17">
        <v>0.16132745055759001</v>
      </c>
      <c r="AV11" s="17"/>
      <c r="AW11" s="17">
        <v>0.24391635769664799</v>
      </c>
      <c r="AX11" s="17">
        <v>0.21103651287505401</v>
      </c>
      <c r="AY11" s="17"/>
      <c r="AZ11" s="17">
        <v>0.22657666903721199</v>
      </c>
      <c r="BA11" s="17">
        <v>0.23108780757118699</v>
      </c>
      <c r="BB11" s="17"/>
      <c r="BC11" s="17">
        <v>0.22128210235131901</v>
      </c>
      <c r="BD11" s="17">
        <v>0.239272576757769</v>
      </c>
      <c r="BE11" s="17"/>
      <c r="BF11" s="17">
        <v>0.240187091657065</v>
      </c>
      <c r="BG11" s="17">
        <v>0.229468867680722</v>
      </c>
      <c r="BH11" s="17"/>
      <c r="BI11" s="17">
        <v>0.241234761736591</v>
      </c>
      <c r="BJ11" s="17">
        <v>0.21179620356299</v>
      </c>
      <c r="BK11" s="17">
        <v>0.234811264654298</v>
      </c>
      <c r="BL11" s="17">
        <v>0.24732426388760301</v>
      </c>
      <c r="BM11" s="17">
        <v>0.227555039529066</v>
      </c>
      <c r="BN11" s="17"/>
      <c r="BO11" s="17">
        <v>0.20163470242561399</v>
      </c>
      <c r="BP11" s="17">
        <v>0.25490242192366003</v>
      </c>
      <c r="BQ11" s="17">
        <v>0.22084555146889601</v>
      </c>
      <c r="BR11" s="17">
        <v>0.206762949442618</v>
      </c>
      <c r="BS11" s="17">
        <v>0.25166422208644801</v>
      </c>
      <c r="BT11" s="17">
        <v>0.30815958514455699</v>
      </c>
      <c r="BU11" s="17"/>
      <c r="BV11" s="17">
        <v>0.20786386572811499</v>
      </c>
      <c r="BW11" s="17">
        <v>0.21908962652678801</v>
      </c>
      <c r="BX11" s="17"/>
      <c r="BY11" s="17">
        <v>0.26748453864163102</v>
      </c>
      <c r="BZ11" s="17"/>
      <c r="CA11" s="17">
        <v>0.179543878583653</v>
      </c>
      <c r="CB11" s="17"/>
      <c r="CC11" s="17">
        <v>0.205607539357091</v>
      </c>
    </row>
    <row r="12" spans="2:81" x14ac:dyDescent="0.3">
      <c r="B12" s="18" t="s">
        <v>233</v>
      </c>
      <c r="C12" s="17">
        <v>9.7048501139809507E-2</v>
      </c>
      <c r="D12" s="17">
        <v>9.4648236342140202E-2</v>
      </c>
      <c r="E12" s="17">
        <v>9.9774935249680993E-2</v>
      </c>
      <c r="F12" s="17"/>
      <c r="G12" s="17">
        <v>8.3673248468344202E-2</v>
      </c>
      <c r="H12" s="17">
        <v>9.86392605992025E-2</v>
      </c>
      <c r="I12" s="17">
        <v>7.6514740131213496E-2</v>
      </c>
      <c r="J12" s="17">
        <v>7.3389947777659795E-2</v>
      </c>
      <c r="K12" s="17">
        <v>0.12154882082129</v>
      </c>
      <c r="L12" s="17">
        <v>0.124073841087718</v>
      </c>
      <c r="M12" s="17"/>
      <c r="N12" s="17">
        <v>0.103859115127649</v>
      </c>
      <c r="O12" s="17">
        <v>9.1520854731476906E-2</v>
      </c>
      <c r="P12" s="17">
        <v>0.10383689042285001</v>
      </c>
      <c r="Q12" s="17">
        <v>8.8181716717152706E-2</v>
      </c>
      <c r="R12" s="17"/>
      <c r="S12" s="17">
        <v>7.0652549742444504E-2</v>
      </c>
      <c r="T12" s="17">
        <v>0.131256229028335</v>
      </c>
      <c r="U12" s="17">
        <v>8.1339846443439903E-2</v>
      </c>
      <c r="V12" s="17">
        <v>0.120135570417684</v>
      </c>
      <c r="W12" s="17">
        <v>6.4826842556094499E-2</v>
      </c>
      <c r="X12" s="17">
        <v>7.5278034497818405E-2</v>
      </c>
      <c r="Y12" s="17">
        <v>0.125560388533239</v>
      </c>
      <c r="Z12" s="17">
        <v>0.11117212596151201</v>
      </c>
      <c r="AA12" s="17">
        <v>6.2832569948566702E-2</v>
      </c>
      <c r="AB12" s="17">
        <v>0.10128426893957899</v>
      </c>
      <c r="AC12" s="17">
        <v>0.13298901620477299</v>
      </c>
      <c r="AD12" s="17">
        <v>0.143234373224817</v>
      </c>
      <c r="AE12" s="17"/>
      <c r="AF12" s="17">
        <v>0</v>
      </c>
      <c r="AG12" s="17">
        <v>2.9958638288796802E-2</v>
      </c>
      <c r="AH12" s="17">
        <v>0.10454365779184201</v>
      </c>
      <c r="AI12" s="17">
        <v>8.6245154232111904E-2</v>
      </c>
      <c r="AJ12" s="17">
        <v>4.8766051747664199E-2</v>
      </c>
      <c r="AK12" s="17">
        <v>0.117416317509179</v>
      </c>
      <c r="AL12" s="17">
        <v>0.11518174337753199</v>
      </c>
      <c r="AM12" s="17">
        <v>0.113926715785552</v>
      </c>
      <c r="AN12" s="17">
        <v>0.13580898791271001</v>
      </c>
      <c r="AO12" s="17">
        <v>7.4310315465179799E-2</v>
      </c>
      <c r="AP12" s="17">
        <v>0.107204719366957</v>
      </c>
      <c r="AQ12" s="17">
        <v>0.104880908786519</v>
      </c>
      <c r="AR12" s="17">
        <v>9.46088812054421E-2</v>
      </c>
      <c r="AS12" s="17">
        <v>0.129693287432947</v>
      </c>
      <c r="AT12" s="17">
        <v>0.12324330159107499</v>
      </c>
      <c r="AU12" s="17">
        <v>6.0799228013761898E-2</v>
      </c>
      <c r="AV12" s="17"/>
      <c r="AW12" s="17">
        <v>0.101290440491314</v>
      </c>
      <c r="AX12" s="17">
        <v>9.1587570093583107E-2</v>
      </c>
      <c r="AY12" s="17"/>
      <c r="AZ12" s="17">
        <v>7.0585251009747302E-2</v>
      </c>
      <c r="BA12" s="17">
        <v>0.102942413972532</v>
      </c>
      <c r="BB12" s="17"/>
      <c r="BC12" s="17">
        <v>7.4480257831804106E-2</v>
      </c>
      <c r="BD12" s="17">
        <v>0.11347503431530601</v>
      </c>
      <c r="BE12" s="17"/>
      <c r="BF12" s="17">
        <v>5.9665033390861703E-2</v>
      </c>
      <c r="BG12" s="17">
        <v>0.100052550087961</v>
      </c>
      <c r="BH12" s="17"/>
      <c r="BI12" s="17">
        <v>0.114497235891829</v>
      </c>
      <c r="BJ12" s="17">
        <v>8.2598209154400401E-2</v>
      </c>
      <c r="BK12" s="17">
        <v>4.7266092327439002E-2</v>
      </c>
      <c r="BL12" s="17">
        <v>0.134978329399144</v>
      </c>
      <c r="BM12" s="17">
        <v>7.6581619203590801E-2</v>
      </c>
      <c r="BN12" s="17"/>
      <c r="BO12" s="17">
        <v>8.33947493160727E-2</v>
      </c>
      <c r="BP12" s="17">
        <v>0.121089747219503</v>
      </c>
      <c r="BQ12" s="17">
        <v>5.3902182006169398E-2</v>
      </c>
      <c r="BR12" s="17">
        <v>0.116433354304215</v>
      </c>
      <c r="BS12" s="17">
        <v>7.2126680588655095E-2</v>
      </c>
      <c r="BT12" s="17">
        <v>8.3336488540320594E-2</v>
      </c>
      <c r="BU12" s="17"/>
      <c r="BV12" s="17">
        <v>8.3911648475208003E-2</v>
      </c>
      <c r="BW12" s="17">
        <v>8.0162134507157007E-2</v>
      </c>
      <c r="BX12" s="17"/>
      <c r="BY12" s="17">
        <v>7.4303887698002599E-2</v>
      </c>
      <c r="BZ12" s="17"/>
      <c r="CA12" s="17">
        <v>5.3915126116884801E-2</v>
      </c>
      <c r="CB12" s="17"/>
      <c r="CC12" s="17">
        <v>8.2734227925379294E-2</v>
      </c>
    </row>
    <row r="13" spans="2:81" x14ac:dyDescent="0.3">
      <c r="B13" s="18" t="s">
        <v>234</v>
      </c>
      <c r="C13" s="17">
        <v>2.9397583757865001E-2</v>
      </c>
      <c r="D13" s="17">
        <v>3.4108116597958898E-2</v>
      </c>
      <c r="E13" s="17">
        <v>2.49140988672596E-2</v>
      </c>
      <c r="F13" s="17"/>
      <c r="G13" s="17">
        <v>1.93719688728612E-2</v>
      </c>
      <c r="H13" s="17">
        <v>2.3912377658669399E-2</v>
      </c>
      <c r="I13" s="17">
        <v>2.80245810712801E-2</v>
      </c>
      <c r="J13" s="17">
        <v>2.0358948743319699E-2</v>
      </c>
      <c r="K13" s="17">
        <v>5.8626971725760299E-2</v>
      </c>
      <c r="L13" s="17">
        <v>2.9402040739379801E-2</v>
      </c>
      <c r="M13" s="17"/>
      <c r="N13" s="17">
        <v>2.6538985624815999E-2</v>
      </c>
      <c r="O13" s="17">
        <v>2.2972841102469398E-2</v>
      </c>
      <c r="P13" s="17">
        <v>3.6444073880749703E-2</v>
      </c>
      <c r="Q13" s="17">
        <v>3.3197745020405303E-2</v>
      </c>
      <c r="R13" s="17"/>
      <c r="S13" s="17">
        <v>2.4259696365803999E-2</v>
      </c>
      <c r="T13" s="17">
        <v>3.3840620010888299E-2</v>
      </c>
      <c r="U13" s="17">
        <v>2.4880206183328101E-2</v>
      </c>
      <c r="V13" s="17">
        <v>5.2949653253515701E-2</v>
      </c>
      <c r="W13" s="17">
        <v>1.9557903912415402E-2</v>
      </c>
      <c r="X13" s="17">
        <v>2.7865600626341101E-2</v>
      </c>
      <c r="Y13" s="17">
        <v>2.37620324861369E-2</v>
      </c>
      <c r="Z13" s="17">
        <v>3.47118362700563E-2</v>
      </c>
      <c r="AA13" s="17">
        <v>3.10489551262133E-2</v>
      </c>
      <c r="AB13" s="17">
        <v>1.6950466524056899E-2</v>
      </c>
      <c r="AC13" s="17">
        <v>1.65398183318143E-2</v>
      </c>
      <c r="AD13" s="17">
        <v>6.3719066289324694E-2</v>
      </c>
      <c r="AE13" s="17"/>
      <c r="AF13" s="17">
        <v>8.8791091571332595E-2</v>
      </c>
      <c r="AG13" s="17">
        <v>2.1258313504798499E-2</v>
      </c>
      <c r="AH13" s="17">
        <v>2.99551046316066E-2</v>
      </c>
      <c r="AI13" s="17">
        <v>3.18288229154121E-2</v>
      </c>
      <c r="AJ13" s="17">
        <v>2.8143360736825301E-2</v>
      </c>
      <c r="AK13" s="17">
        <v>4.3250922358847997E-2</v>
      </c>
      <c r="AL13" s="17">
        <v>1.40144430635785E-2</v>
      </c>
      <c r="AM13" s="17">
        <v>2.31360884451874E-2</v>
      </c>
      <c r="AN13" s="17">
        <v>2.9940083292493001E-2</v>
      </c>
      <c r="AO13" s="17">
        <v>5.43416659523503E-2</v>
      </c>
      <c r="AP13" s="17">
        <v>2.6167209010691E-2</v>
      </c>
      <c r="AQ13" s="17">
        <v>1.8719772799258901E-2</v>
      </c>
      <c r="AR13" s="17">
        <v>1.0768075845759799E-2</v>
      </c>
      <c r="AS13" s="17">
        <v>6.9056813092972694E-2</v>
      </c>
      <c r="AT13" s="17">
        <v>2.96772655677978E-2</v>
      </c>
      <c r="AU13" s="17">
        <v>1.9971363633921001E-2</v>
      </c>
      <c r="AV13" s="17"/>
      <c r="AW13" s="17">
        <v>2.8821754704747699E-2</v>
      </c>
      <c r="AX13" s="17">
        <v>2.9392681544431799E-2</v>
      </c>
      <c r="AY13" s="17"/>
      <c r="AZ13" s="17">
        <v>4.7208604183543799E-2</v>
      </c>
      <c r="BA13" s="17">
        <v>2.5430701332809301E-2</v>
      </c>
      <c r="BB13" s="17"/>
      <c r="BC13" s="17">
        <v>3.0759388427106599E-2</v>
      </c>
      <c r="BD13" s="17">
        <v>2.78589627997393E-2</v>
      </c>
      <c r="BE13" s="17"/>
      <c r="BF13" s="17">
        <v>4.1660096200045599E-2</v>
      </c>
      <c r="BG13" s="17">
        <v>2.8412196638322999E-2</v>
      </c>
      <c r="BH13" s="17"/>
      <c r="BI13" s="17">
        <v>3.4548496475052898E-2</v>
      </c>
      <c r="BJ13" s="17">
        <v>1.9451422528134001E-2</v>
      </c>
      <c r="BK13" s="17">
        <v>1.65552330489269E-2</v>
      </c>
      <c r="BL13" s="17">
        <v>5.6919864266013899E-2</v>
      </c>
      <c r="BM13" s="17">
        <v>2.23390600552241E-2</v>
      </c>
      <c r="BN13" s="17"/>
      <c r="BO13" s="17">
        <v>1.9221022212776599E-2</v>
      </c>
      <c r="BP13" s="17">
        <v>2.1109748272374801E-2</v>
      </c>
      <c r="BQ13" s="17">
        <v>2.72201761470489E-2</v>
      </c>
      <c r="BR13" s="17">
        <v>5.6913225580127499E-2</v>
      </c>
      <c r="BS13" s="17">
        <v>1.6018913149194399E-2</v>
      </c>
      <c r="BT13" s="17">
        <v>1.68687404213664E-2</v>
      </c>
      <c r="BU13" s="17"/>
      <c r="BV13" s="17">
        <v>1.51318512188522E-2</v>
      </c>
      <c r="BW13" s="17">
        <v>2.7463058838086502E-2</v>
      </c>
      <c r="BX13" s="17"/>
      <c r="BY13" s="17">
        <v>2.38774145139969E-2</v>
      </c>
      <c r="BZ13" s="17"/>
      <c r="CA13" s="17">
        <v>1.8027526290283501E-2</v>
      </c>
      <c r="CB13" s="17"/>
      <c r="CC13" s="17">
        <v>1.64834464845257E-2</v>
      </c>
    </row>
    <row r="14" spans="2:81" x14ac:dyDescent="0.3">
      <c r="B14" s="18" t="s">
        <v>92</v>
      </c>
      <c r="C14" s="17">
        <v>4.76298094421281E-2</v>
      </c>
      <c r="D14" s="17">
        <v>3.3563870624256899E-2</v>
      </c>
      <c r="E14" s="17">
        <v>6.1551865430235303E-2</v>
      </c>
      <c r="F14" s="17"/>
      <c r="G14" s="17">
        <v>5.4121603620030101E-2</v>
      </c>
      <c r="H14" s="17">
        <v>5.1451101491494199E-2</v>
      </c>
      <c r="I14" s="17">
        <v>5.0096693455331603E-2</v>
      </c>
      <c r="J14" s="17">
        <v>4.82463737617135E-2</v>
      </c>
      <c r="K14" s="17">
        <v>3.3099180478904998E-2</v>
      </c>
      <c r="L14" s="17">
        <v>4.74267101792007E-2</v>
      </c>
      <c r="M14" s="17"/>
      <c r="N14" s="17">
        <v>2.7828030428017399E-2</v>
      </c>
      <c r="O14" s="17">
        <v>5.6814671873899401E-2</v>
      </c>
      <c r="P14" s="17">
        <v>4.6188308503348E-2</v>
      </c>
      <c r="Q14" s="17">
        <v>6.11101894079739E-2</v>
      </c>
      <c r="R14" s="17"/>
      <c r="S14" s="17">
        <v>4.2161472983204301E-2</v>
      </c>
      <c r="T14" s="17">
        <v>3.5701163831017499E-2</v>
      </c>
      <c r="U14" s="17">
        <v>4.3834096072649098E-2</v>
      </c>
      <c r="V14" s="17">
        <v>4.1387360164314199E-2</v>
      </c>
      <c r="W14" s="17">
        <v>4.1285363322071798E-2</v>
      </c>
      <c r="X14" s="17">
        <v>7.3120801411764705E-2</v>
      </c>
      <c r="Y14" s="17">
        <v>4.2078986579217201E-2</v>
      </c>
      <c r="Z14" s="17">
        <v>3.2542492335259098E-2</v>
      </c>
      <c r="AA14" s="17">
        <v>6.5414615003467805E-2</v>
      </c>
      <c r="AB14" s="17">
        <v>2.2972748925987298E-2</v>
      </c>
      <c r="AC14" s="17">
        <v>8.0648093093070403E-2</v>
      </c>
      <c r="AD14" s="17">
        <v>8.0903475221163396E-2</v>
      </c>
      <c r="AE14" s="17"/>
      <c r="AF14" s="17">
        <v>0.104423181261926</v>
      </c>
      <c r="AG14" s="17">
        <v>8.9841746941860604E-2</v>
      </c>
      <c r="AH14" s="17">
        <v>8.9864753982777296E-2</v>
      </c>
      <c r="AI14" s="17">
        <v>6.7794294098862007E-2</v>
      </c>
      <c r="AJ14" s="17">
        <v>5.30341836925226E-2</v>
      </c>
      <c r="AK14" s="17">
        <v>1.8694814699327801E-2</v>
      </c>
      <c r="AL14" s="17">
        <v>4.5065574671206199E-2</v>
      </c>
      <c r="AM14" s="17">
        <v>4.9567752581612903E-2</v>
      </c>
      <c r="AN14" s="17">
        <v>2.1912206971162699E-2</v>
      </c>
      <c r="AO14" s="17">
        <v>6.3872926250962705E-2</v>
      </c>
      <c r="AP14" s="17">
        <v>3.7794756316116798E-2</v>
      </c>
      <c r="AQ14" s="17">
        <v>1.64314683502539E-2</v>
      </c>
      <c r="AR14" s="17">
        <v>1.89736430036434E-2</v>
      </c>
      <c r="AS14" s="17">
        <v>5.3572453505420899E-2</v>
      </c>
      <c r="AT14" s="17">
        <v>1.6152939091122899E-2</v>
      </c>
      <c r="AU14" s="17">
        <v>1.8797295205088001E-2</v>
      </c>
      <c r="AV14" s="17"/>
      <c r="AW14" s="17">
        <v>3.5233076687669097E-2</v>
      </c>
      <c r="AX14" s="17">
        <v>6.5996935793718195E-2</v>
      </c>
      <c r="AY14" s="17"/>
      <c r="AZ14" s="17">
        <v>4.1921965517543298E-2</v>
      </c>
      <c r="BA14" s="17">
        <v>4.8901064272466301E-2</v>
      </c>
      <c r="BB14" s="17"/>
      <c r="BC14" s="17">
        <v>4.2492962137702803E-2</v>
      </c>
      <c r="BD14" s="17">
        <v>5.1231101267078097E-2</v>
      </c>
      <c r="BE14" s="17"/>
      <c r="BF14" s="17">
        <v>3.3906906656794099E-2</v>
      </c>
      <c r="BG14" s="17">
        <v>4.8732550149724198E-2</v>
      </c>
      <c r="BH14" s="17"/>
      <c r="BI14" s="17">
        <v>3.4740978874412298E-2</v>
      </c>
      <c r="BJ14" s="17">
        <v>3.8058143300284397E-2</v>
      </c>
      <c r="BK14" s="17">
        <v>4.1468232610041303E-2</v>
      </c>
      <c r="BL14" s="17">
        <v>3.8990091432010501E-2</v>
      </c>
      <c r="BM14" s="17">
        <v>4.5201500609028902E-2</v>
      </c>
      <c r="BN14" s="17"/>
      <c r="BO14" s="17">
        <v>3.88300564936205E-2</v>
      </c>
      <c r="BP14" s="17">
        <v>3.1062262238398499E-2</v>
      </c>
      <c r="BQ14" s="17">
        <v>3.6392281564970298E-2</v>
      </c>
      <c r="BR14" s="17">
        <v>3.0113034767822001E-2</v>
      </c>
      <c r="BS14" s="17">
        <v>3.6157849789120802E-2</v>
      </c>
      <c r="BT14" s="17">
        <v>0.11726864013692501</v>
      </c>
      <c r="BU14" s="17"/>
      <c r="BV14" s="17">
        <v>3.5484248410797899E-2</v>
      </c>
      <c r="BW14" s="17">
        <v>4.28320220669808E-2</v>
      </c>
      <c r="BX14" s="17"/>
      <c r="BY14" s="17">
        <v>3.7944197567032399E-2</v>
      </c>
      <c r="BZ14" s="17"/>
      <c r="CA14" s="17">
        <v>2.19577037771869E-2</v>
      </c>
      <c r="CB14" s="17"/>
      <c r="CC14" s="17">
        <v>2.46279605047387E-2</v>
      </c>
    </row>
    <row r="15" spans="2:81" x14ac:dyDescent="0.3">
      <c r="B15" s="18" t="s">
        <v>192</v>
      </c>
      <c r="C15" s="21">
        <v>0.59565800972442595</v>
      </c>
      <c r="D15" s="21">
        <v>0.60460927937588305</v>
      </c>
      <c r="E15" s="21">
        <v>0.58532304654392697</v>
      </c>
      <c r="F15" s="21"/>
      <c r="G15" s="21">
        <v>0.64758996838667604</v>
      </c>
      <c r="H15" s="21">
        <v>0.602937681383373</v>
      </c>
      <c r="I15" s="21">
        <v>0.61612775495509298</v>
      </c>
      <c r="J15" s="21">
        <v>0.66412025568820598</v>
      </c>
      <c r="K15" s="21">
        <v>0.54142548464118501</v>
      </c>
      <c r="L15" s="21">
        <v>0.51936100908954397</v>
      </c>
      <c r="M15" s="21"/>
      <c r="N15" s="21">
        <v>0.60273809208101503</v>
      </c>
      <c r="O15" s="21">
        <v>0.61527656149447896</v>
      </c>
      <c r="P15" s="21">
        <v>0.59990049038019899</v>
      </c>
      <c r="Q15" s="21">
        <v>0.56270839548021001</v>
      </c>
      <c r="R15" s="21"/>
      <c r="S15" s="21">
        <v>0.67999323810327195</v>
      </c>
      <c r="T15" s="21">
        <v>0.54942415100314201</v>
      </c>
      <c r="U15" s="21">
        <v>0.614959587684762</v>
      </c>
      <c r="V15" s="21">
        <v>0.57151134729478903</v>
      </c>
      <c r="W15" s="21">
        <v>0.62429016897312095</v>
      </c>
      <c r="X15" s="21">
        <v>0.57188308661964204</v>
      </c>
      <c r="Y15" s="21">
        <v>0.53447918081736101</v>
      </c>
      <c r="Z15" s="21">
        <v>0.59989005812095297</v>
      </c>
      <c r="AA15" s="21">
        <v>0.63393873334863005</v>
      </c>
      <c r="AB15" s="21">
        <v>0.63061463494812497</v>
      </c>
      <c r="AC15" s="21">
        <v>0.52943790433097804</v>
      </c>
      <c r="AD15" s="21">
        <v>0.45023165923831798</v>
      </c>
      <c r="AE15" s="21"/>
      <c r="AF15" s="21">
        <v>0.70301854004894104</v>
      </c>
      <c r="AG15" s="21">
        <v>0.59851188792142196</v>
      </c>
      <c r="AH15" s="21">
        <v>0.52254243678394996</v>
      </c>
      <c r="AI15" s="21">
        <v>0.54764291713487501</v>
      </c>
      <c r="AJ15" s="21">
        <v>0.63045410303168803</v>
      </c>
      <c r="AK15" s="21">
        <v>0.56253303600833104</v>
      </c>
      <c r="AL15" s="21">
        <v>0.58638194958377998</v>
      </c>
      <c r="AM15" s="21">
        <v>0.55399684962064999</v>
      </c>
      <c r="AN15" s="21">
        <v>0.60190417650058703</v>
      </c>
      <c r="AO15" s="21">
        <v>0.64559025032804696</v>
      </c>
      <c r="AP15" s="21">
        <v>0.65027721139306804</v>
      </c>
      <c r="AQ15" s="21">
        <v>0.599213015680365</v>
      </c>
      <c r="AR15" s="21">
        <v>0.67679027539561698</v>
      </c>
      <c r="AS15" s="21">
        <v>0.60911147537557897</v>
      </c>
      <c r="AT15" s="21">
        <v>0.52240149992158802</v>
      </c>
      <c r="AU15" s="21">
        <v>0.73910466258964003</v>
      </c>
      <c r="AV15" s="21"/>
      <c r="AW15" s="21">
        <v>0.59073837041962196</v>
      </c>
      <c r="AX15" s="21">
        <v>0.60198629969321305</v>
      </c>
      <c r="AY15" s="21"/>
      <c r="AZ15" s="21">
        <v>0.61370751025195303</v>
      </c>
      <c r="BA15" s="21">
        <v>0.59163801285100504</v>
      </c>
      <c r="BB15" s="21"/>
      <c r="BC15" s="21">
        <v>0.63098528925206698</v>
      </c>
      <c r="BD15" s="21">
        <v>0.56816232486010798</v>
      </c>
      <c r="BE15" s="21"/>
      <c r="BF15" s="21">
        <v>0.62458087209523405</v>
      </c>
      <c r="BG15" s="21">
        <v>0.59333383544327001</v>
      </c>
      <c r="BH15" s="21"/>
      <c r="BI15" s="21">
        <v>0.57497852702211505</v>
      </c>
      <c r="BJ15" s="21">
        <v>0.64809602145419098</v>
      </c>
      <c r="BK15" s="21">
        <v>0.65989917735929504</v>
      </c>
      <c r="BL15" s="21">
        <v>0.52178745101522805</v>
      </c>
      <c r="BM15" s="21">
        <v>0.62832278060308999</v>
      </c>
      <c r="BN15" s="21"/>
      <c r="BO15" s="21">
        <v>0.65691946955191605</v>
      </c>
      <c r="BP15" s="21">
        <v>0.57183582034606295</v>
      </c>
      <c r="BQ15" s="21">
        <v>0.66163980881291595</v>
      </c>
      <c r="BR15" s="21">
        <v>0.58977743590521703</v>
      </c>
      <c r="BS15" s="21">
        <v>0.62403233438658101</v>
      </c>
      <c r="BT15" s="21">
        <v>0.47436654575683102</v>
      </c>
      <c r="BU15" s="21"/>
      <c r="BV15" s="21">
        <v>0.65760838616702699</v>
      </c>
      <c r="BW15" s="21">
        <v>0.63045315806098701</v>
      </c>
      <c r="BX15" s="21"/>
      <c r="BY15" s="21">
        <v>0.59638996157933699</v>
      </c>
      <c r="BZ15" s="21"/>
      <c r="CA15" s="21">
        <v>0.72655576523199195</v>
      </c>
      <c r="CB15" s="21"/>
      <c r="CC15" s="21">
        <v>0.67054682572826596</v>
      </c>
    </row>
    <row r="16" spans="2:81" x14ac:dyDescent="0.3">
      <c r="B16" s="18" t="s">
        <v>193</v>
      </c>
      <c r="C16" s="21">
        <v>0.126446084897675</v>
      </c>
      <c r="D16" s="21">
        <v>0.12875635294009899</v>
      </c>
      <c r="E16" s="21">
        <v>0.124689034116941</v>
      </c>
      <c r="F16" s="21"/>
      <c r="G16" s="21">
        <v>0.103045217341205</v>
      </c>
      <c r="H16" s="21">
        <v>0.12255163825787201</v>
      </c>
      <c r="I16" s="21">
        <v>0.104539321202494</v>
      </c>
      <c r="J16" s="21">
        <v>9.3748896520979494E-2</v>
      </c>
      <c r="K16" s="21">
        <v>0.18017579254704999</v>
      </c>
      <c r="L16" s="21">
        <v>0.15347588182709801</v>
      </c>
      <c r="M16" s="21"/>
      <c r="N16" s="21">
        <v>0.130398100752465</v>
      </c>
      <c r="O16" s="21">
        <v>0.114493695833946</v>
      </c>
      <c r="P16" s="21">
        <v>0.14028096430359999</v>
      </c>
      <c r="Q16" s="21">
        <v>0.12137946173755799</v>
      </c>
      <c r="R16" s="21"/>
      <c r="S16" s="21">
        <v>9.4912246108248499E-2</v>
      </c>
      <c r="T16" s="21">
        <v>0.165096849039224</v>
      </c>
      <c r="U16" s="21">
        <v>0.10622005262676799</v>
      </c>
      <c r="V16" s="21">
        <v>0.17308522367119999</v>
      </c>
      <c r="W16" s="21">
        <v>8.4384746468509894E-2</v>
      </c>
      <c r="X16" s="21">
        <v>0.10314363512416</v>
      </c>
      <c r="Y16" s="21">
        <v>0.14932242101937601</v>
      </c>
      <c r="Z16" s="21">
        <v>0.14588396223156899</v>
      </c>
      <c r="AA16" s="21">
        <v>9.3881525074779995E-2</v>
      </c>
      <c r="AB16" s="21">
        <v>0.118234735463636</v>
      </c>
      <c r="AC16" s="21">
        <v>0.149528834536587</v>
      </c>
      <c r="AD16" s="21">
        <v>0.206953439514142</v>
      </c>
      <c r="AE16" s="21"/>
      <c r="AF16" s="21">
        <v>8.8791091571332595E-2</v>
      </c>
      <c r="AG16" s="21">
        <v>5.1216951793595297E-2</v>
      </c>
      <c r="AH16" s="21">
        <v>0.13449876242344899</v>
      </c>
      <c r="AI16" s="21">
        <v>0.118073977147524</v>
      </c>
      <c r="AJ16" s="21">
        <v>7.6909412484489403E-2</v>
      </c>
      <c r="AK16" s="21">
        <v>0.160667239868027</v>
      </c>
      <c r="AL16" s="21">
        <v>0.129196186441111</v>
      </c>
      <c r="AM16" s="21">
        <v>0.13706280423073999</v>
      </c>
      <c r="AN16" s="21">
        <v>0.16574907120520299</v>
      </c>
      <c r="AO16" s="21">
        <v>0.12865198141753001</v>
      </c>
      <c r="AP16" s="21">
        <v>0.133371928377648</v>
      </c>
      <c r="AQ16" s="21">
        <v>0.123600681585778</v>
      </c>
      <c r="AR16" s="21">
        <v>0.10537695705120199</v>
      </c>
      <c r="AS16" s="21">
        <v>0.19875010052591999</v>
      </c>
      <c r="AT16" s="21">
        <v>0.15292056715887301</v>
      </c>
      <c r="AU16" s="21">
        <v>8.0770591647682896E-2</v>
      </c>
      <c r="AV16" s="21"/>
      <c r="AW16" s="21">
        <v>0.13011219519606099</v>
      </c>
      <c r="AX16" s="21">
        <v>0.120980251638015</v>
      </c>
      <c r="AY16" s="21"/>
      <c r="AZ16" s="21">
        <v>0.117793855193291</v>
      </c>
      <c r="BA16" s="21">
        <v>0.12837311530534201</v>
      </c>
      <c r="BB16" s="21"/>
      <c r="BC16" s="21">
        <v>0.105239646258911</v>
      </c>
      <c r="BD16" s="21">
        <v>0.14133399711504499</v>
      </c>
      <c r="BE16" s="21"/>
      <c r="BF16" s="21">
        <v>0.101325129590907</v>
      </c>
      <c r="BG16" s="21">
        <v>0.128464746726284</v>
      </c>
      <c r="BH16" s="21"/>
      <c r="BI16" s="21">
        <v>0.14904573236688201</v>
      </c>
      <c r="BJ16" s="21">
        <v>0.102049631682534</v>
      </c>
      <c r="BK16" s="21">
        <v>6.3821325376365895E-2</v>
      </c>
      <c r="BL16" s="21">
        <v>0.19189819366515801</v>
      </c>
      <c r="BM16" s="21">
        <v>9.89206792588148E-2</v>
      </c>
      <c r="BN16" s="21"/>
      <c r="BO16" s="21">
        <v>0.102615771528849</v>
      </c>
      <c r="BP16" s="21">
        <v>0.14219949549187799</v>
      </c>
      <c r="BQ16" s="21">
        <v>8.1122358153218305E-2</v>
      </c>
      <c r="BR16" s="21">
        <v>0.17334657988434199</v>
      </c>
      <c r="BS16" s="21">
        <v>8.8145593737849401E-2</v>
      </c>
      <c r="BT16" s="21">
        <v>0.100205228961687</v>
      </c>
      <c r="BU16" s="21"/>
      <c r="BV16" s="21">
        <v>9.9043499694060205E-2</v>
      </c>
      <c r="BW16" s="21">
        <v>0.10762519334524399</v>
      </c>
      <c r="BX16" s="21"/>
      <c r="BY16" s="21">
        <v>9.8181302211999499E-2</v>
      </c>
      <c r="BZ16" s="21"/>
      <c r="CA16" s="21">
        <v>7.1942652407168295E-2</v>
      </c>
      <c r="CB16" s="21"/>
      <c r="CC16" s="21">
        <v>9.9217674409904894E-2</v>
      </c>
    </row>
    <row r="17" spans="2:81" x14ac:dyDescent="0.3">
      <c r="B17" s="18" t="s">
        <v>194</v>
      </c>
      <c r="C17" s="22">
        <v>0.469211924826752</v>
      </c>
      <c r="D17" s="22">
        <v>0.47585292643578397</v>
      </c>
      <c r="E17" s="22">
        <v>0.46063401242698598</v>
      </c>
      <c r="F17" s="22"/>
      <c r="G17" s="22">
        <v>0.54454475104547095</v>
      </c>
      <c r="H17" s="22">
        <v>0.48038604312550098</v>
      </c>
      <c r="I17" s="22">
        <v>0.51158843375259999</v>
      </c>
      <c r="J17" s="22">
        <v>0.57037135916722703</v>
      </c>
      <c r="K17" s="22">
        <v>0.36124969209413499</v>
      </c>
      <c r="L17" s="22">
        <v>0.36588512726244599</v>
      </c>
      <c r="M17" s="22"/>
      <c r="N17" s="22">
        <v>0.47233999132854998</v>
      </c>
      <c r="O17" s="22">
        <v>0.50078286566053298</v>
      </c>
      <c r="P17" s="22">
        <v>0.45961952607659901</v>
      </c>
      <c r="Q17" s="22">
        <v>0.44132893374265197</v>
      </c>
      <c r="R17" s="22"/>
      <c r="S17" s="22">
        <v>0.58508099199502295</v>
      </c>
      <c r="T17" s="22">
        <v>0.38432730196391901</v>
      </c>
      <c r="U17" s="22">
        <v>0.50873953505799396</v>
      </c>
      <c r="V17" s="22">
        <v>0.39842612362358998</v>
      </c>
      <c r="W17" s="22">
        <v>0.53990542250461104</v>
      </c>
      <c r="X17" s="22">
        <v>0.46873945149548302</v>
      </c>
      <c r="Y17" s="22">
        <v>0.38515675979798503</v>
      </c>
      <c r="Z17" s="22">
        <v>0.45400609588938501</v>
      </c>
      <c r="AA17" s="22">
        <v>0.54005720827384995</v>
      </c>
      <c r="AB17" s="22">
        <v>0.51237989948448903</v>
      </c>
      <c r="AC17" s="22">
        <v>0.37990906979439099</v>
      </c>
      <c r="AD17" s="22">
        <v>0.24327821972417599</v>
      </c>
      <c r="AE17" s="22"/>
      <c r="AF17" s="22">
        <v>0.61422744847760902</v>
      </c>
      <c r="AG17" s="22">
        <v>0.54729493612782598</v>
      </c>
      <c r="AH17" s="22">
        <v>0.38804367436050102</v>
      </c>
      <c r="AI17" s="22">
        <v>0.42956893998735102</v>
      </c>
      <c r="AJ17" s="22">
        <v>0.55354469054719901</v>
      </c>
      <c r="AK17" s="22">
        <v>0.40186579614030399</v>
      </c>
      <c r="AL17" s="22">
        <v>0.45718576314266901</v>
      </c>
      <c r="AM17" s="22">
        <v>0.41693404538991002</v>
      </c>
      <c r="AN17" s="22">
        <v>0.43615510529538398</v>
      </c>
      <c r="AO17" s="22">
        <v>0.51693826891051597</v>
      </c>
      <c r="AP17" s="22">
        <v>0.51690528301542005</v>
      </c>
      <c r="AQ17" s="22">
        <v>0.47561233409458797</v>
      </c>
      <c r="AR17" s="22">
        <v>0.571413318344415</v>
      </c>
      <c r="AS17" s="22">
        <v>0.41036137484965901</v>
      </c>
      <c r="AT17" s="22">
        <v>0.36948093276271599</v>
      </c>
      <c r="AU17" s="22">
        <v>0.65833407094195695</v>
      </c>
      <c r="AV17" s="22"/>
      <c r="AW17" s="22">
        <v>0.46062617522355997</v>
      </c>
      <c r="AX17" s="22">
        <v>0.48100604805519798</v>
      </c>
      <c r="AY17" s="22"/>
      <c r="AZ17" s="22">
        <v>0.49591365505866197</v>
      </c>
      <c r="BA17" s="22">
        <v>0.46326489754566302</v>
      </c>
      <c r="BB17" s="22"/>
      <c r="BC17" s="22">
        <v>0.52574564299315696</v>
      </c>
      <c r="BD17" s="22">
        <v>0.42682832774506302</v>
      </c>
      <c r="BE17" s="22"/>
      <c r="BF17" s="22">
        <v>0.52325574250432605</v>
      </c>
      <c r="BG17" s="22">
        <v>0.46486908871698601</v>
      </c>
      <c r="BH17" s="22"/>
      <c r="BI17" s="22">
        <v>0.42593279465523298</v>
      </c>
      <c r="BJ17" s="22">
        <v>0.54604638977165698</v>
      </c>
      <c r="BK17" s="22">
        <v>0.59607785198292895</v>
      </c>
      <c r="BL17" s="22">
        <v>0.32988925735007002</v>
      </c>
      <c r="BM17" s="22">
        <v>0.52940210134427601</v>
      </c>
      <c r="BN17" s="22"/>
      <c r="BO17" s="22">
        <v>0.554303698023067</v>
      </c>
      <c r="BP17" s="22">
        <v>0.42963632485418501</v>
      </c>
      <c r="BQ17" s="22">
        <v>0.58051745065969695</v>
      </c>
      <c r="BR17" s="22">
        <v>0.41643085602087498</v>
      </c>
      <c r="BS17" s="22">
        <v>0.53588674064873199</v>
      </c>
      <c r="BT17" s="22">
        <v>0.37416131679514403</v>
      </c>
      <c r="BU17" s="22"/>
      <c r="BV17" s="22">
        <v>0.55856488647296598</v>
      </c>
      <c r="BW17" s="22">
        <v>0.522827964715744</v>
      </c>
      <c r="BX17" s="22"/>
      <c r="BY17" s="22">
        <v>0.49820865936733699</v>
      </c>
      <c r="BZ17" s="22"/>
      <c r="CA17" s="22">
        <v>0.65461311282482304</v>
      </c>
      <c r="CB17" s="22"/>
      <c r="CC17" s="22">
        <v>0.57132915131836104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C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254</v>
      </c>
      <c r="C9" s="17">
        <v>0.64092027936082097</v>
      </c>
      <c r="D9" s="17">
        <v>0.62101564680945198</v>
      </c>
      <c r="E9" s="17">
        <v>0.65893917668069502</v>
      </c>
      <c r="F9" s="17"/>
      <c r="G9" s="17">
        <v>0.53920560561474096</v>
      </c>
      <c r="H9" s="17">
        <v>0.63249591647415904</v>
      </c>
      <c r="I9" s="17">
        <v>0.63575809213067103</v>
      </c>
      <c r="J9" s="17">
        <v>0.65686295351116597</v>
      </c>
      <c r="K9" s="17">
        <v>0.66203092336470604</v>
      </c>
      <c r="L9" s="17">
        <v>0.69278872915760104</v>
      </c>
      <c r="M9" s="17"/>
      <c r="N9" s="17">
        <v>0.66363601490964097</v>
      </c>
      <c r="O9" s="17">
        <v>0.688845517009682</v>
      </c>
      <c r="P9" s="17">
        <v>0.57666147507143595</v>
      </c>
      <c r="Q9" s="17">
        <v>0.62201659491717698</v>
      </c>
      <c r="R9" s="17"/>
      <c r="S9" s="17">
        <v>0.59609052879289803</v>
      </c>
      <c r="T9" s="17">
        <v>0.65977394398285405</v>
      </c>
      <c r="U9" s="17">
        <v>0.69815450423778302</v>
      </c>
      <c r="V9" s="17">
        <v>0.62594676468206101</v>
      </c>
      <c r="W9" s="17">
        <v>0.69357685922486301</v>
      </c>
      <c r="X9" s="17">
        <v>0.58745271428213597</v>
      </c>
      <c r="Y9" s="17">
        <v>0.71179025888186198</v>
      </c>
      <c r="Z9" s="17">
        <v>0.65569315813251305</v>
      </c>
      <c r="AA9" s="17">
        <v>0.60410725510223895</v>
      </c>
      <c r="AB9" s="17">
        <v>0.64329890270344103</v>
      </c>
      <c r="AC9" s="17">
        <v>0.62569136391511404</v>
      </c>
      <c r="AD9" s="17">
        <v>0.64279770351486598</v>
      </c>
      <c r="AE9" s="17"/>
      <c r="AF9" s="17">
        <v>1</v>
      </c>
      <c r="AG9" s="17">
        <v>0.48218111569724198</v>
      </c>
      <c r="AH9" s="17">
        <v>0.67027464671645898</v>
      </c>
      <c r="AI9" s="17">
        <v>0.62675505991759795</v>
      </c>
      <c r="AJ9" s="17">
        <v>0.61438747037719899</v>
      </c>
      <c r="AK9" s="17">
        <v>0.66731516139902103</v>
      </c>
      <c r="AL9" s="17">
        <v>0.64660771344530499</v>
      </c>
      <c r="AM9" s="17">
        <v>0.58866235651990295</v>
      </c>
      <c r="AN9" s="17">
        <v>0.643220821301001</v>
      </c>
      <c r="AO9" s="17">
        <v>0.62021378270448002</v>
      </c>
      <c r="AP9" s="17">
        <v>0.71265070746114401</v>
      </c>
      <c r="AQ9" s="17">
        <v>0.62687104798356497</v>
      </c>
      <c r="AR9" s="17">
        <v>0.70670044821765099</v>
      </c>
      <c r="AS9" s="17">
        <v>0.63201101731173304</v>
      </c>
      <c r="AT9" s="17">
        <v>0.530616898839817</v>
      </c>
      <c r="AU9" s="17">
        <v>0.68464976919006604</v>
      </c>
      <c r="AV9" s="17"/>
      <c r="AW9" s="17">
        <v>0.65822236702124304</v>
      </c>
      <c r="AX9" s="17">
        <v>0.61821176666377697</v>
      </c>
      <c r="AY9" s="17"/>
      <c r="AZ9" s="17">
        <v>0.69993346829612102</v>
      </c>
      <c r="BA9" s="17">
        <v>0.62777682230788101</v>
      </c>
      <c r="BB9" s="17"/>
      <c r="BC9" s="17">
        <v>0.67103796935786197</v>
      </c>
      <c r="BD9" s="17">
        <v>0.62240504289474796</v>
      </c>
      <c r="BE9" s="17"/>
      <c r="BF9" s="17">
        <v>0.66301555086003905</v>
      </c>
      <c r="BG9" s="17">
        <v>0.63914475448035402</v>
      </c>
      <c r="BH9" s="17"/>
      <c r="BI9" s="17">
        <v>0.62694751329957599</v>
      </c>
      <c r="BJ9" s="17">
        <v>0.64971795696177204</v>
      </c>
      <c r="BK9" s="17">
        <v>0.67260766016097795</v>
      </c>
      <c r="BL9" s="17">
        <v>0.61310463511050195</v>
      </c>
      <c r="BM9" s="17">
        <v>0.58264057120922597</v>
      </c>
      <c r="BN9" s="17"/>
      <c r="BO9" s="17">
        <v>0.64950585596632504</v>
      </c>
      <c r="BP9" s="17">
        <v>0.61033745260021999</v>
      </c>
      <c r="BQ9" s="17">
        <v>0.69993721825511102</v>
      </c>
      <c r="BR9" s="17">
        <v>0.646174683019347</v>
      </c>
      <c r="BS9" s="17">
        <v>0.57482771915443298</v>
      </c>
      <c r="BT9" s="17">
        <v>0.70333561785228804</v>
      </c>
      <c r="BU9" s="17"/>
      <c r="BV9" s="17">
        <v>0.647199748385759</v>
      </c>
      <c r="BW9" s="17">
        <v>0.65438855268044105</v>
      </c>
      <c r="BX9" s="17"/>
      <c r="BY9" s="17">
        <v>0.60247145143236402</v>
      </c>
      <c r="BZ9" s="17"/>
      <c r="CA9" s="17">
        <v>0.66285837414063398</v>
      </c>
      <c r="CB9" s="17"/>
      <c r="CC9" s="17">
        <v>0.64692159831771001</v>
      </c>
    </row>
    <row r="10" spans="2:81" ht="28.8" x14ac:dyDescent="0.3">
      <c r="B10" s="18" t="s">
        <v>255</v>
      </c>
      <c r="C10" s="17">
        <v>0.57554723867973101</v>
      </c>
      <c r="D10" s="17">
        <v>0.54484572643679996</v>
      </c>
      <c r="E10" s="17">
        <v>0.60488599891550299</v>
      </c>
      <c r="F10" s="17"/>
      <c r="G10" s="17">
        <v>0.522391966168545</v>
      </c>
      <c r="H10" s="17">
        <v>0.47435715113872501</v>
      </c>
      <c r="I10" s="17">
        <v>0.57227611984021098</v>
      </c>
      <c r="J10" s="17">
        <v>0.63604681215955905</v>
      </c>
      <c r="K10" s="17">
        <v>0.590245981566903</v>
      </c>
      <c r="L10" s="17">
        <v>0.63704277839448797</v>
      </c>
      <c r="M10" s="17"/>
      <c r="N10" s="17">
        <v>0.57130763600985801</v>
      </c>
      <c r="O10" s="17">
        <v>0.59658334986617501</v>
      </c>
      <c r="P10" s="17">
        <v>0.55112203575283403</v>
      </c>
      <c r="Q10" s="17">
        <v>0.57812851054826597</v>
      </c>
      <c r="R10" s="17"/>
      <c r="S10" s="17">
        <v>0.53122953364673997</v>
      </c>
      <c r="T10" s="17">
        <v>0.56881632789820602</v>
      </c>
      <c r="U10" s="17">
        <v>0.65733271920231695</v>
      </c>
      <c r="V10" s="17">
        <v>0.53214191615061501</v>
      </c>
      <c r="W10" s="17">
        <v>0.66966768041803104</v>
      </c>
      <c r="X10" s="17">
        <v>0.48392885498827198</v>
      </c>
      <c r="Y10" s="17">
        <v>0.54057566847734595</v>
      </c>
      <c r="Z10" s="17">
        <v>0.52924323284366004</v>
      </c>
      <c r="AA10" s="17">
        <v>0.61692365842617602</v>
      </c>
      <c r="AB10" s="17">
        <v>0.64882215512393604</v>
      </c>
      <c r="AC10" s="17">
        <v>0.57503857772348199</v>
      </c>
      <c r="AD10" s="17">
        <v>0.563596133120283</v>
      </c>
      <c r="AE10" s="17"/>
      <c r="AF10" s="17">
        <v>0.79941082222636395</v>
      </c>
      <c r="AG10" s="17">
        <v>0.58814468345836401</v>
      </c>
      <c r="AH10" s="17">
        <v>0.60408662994566298</v>
      </c>
      <c r="AI10" s="17">
        <v>0.49373065468270899</v>
      </c>
      <c r="AJ10" s="17">
        <v>0.66660415415833996</v>
      </c>
      <c r="AK10" s="17">
        <v>0.576345329093778</v>
      </c>
      <c r="AL10" s="17">
        <v>0.58727933285147405</v>
      </c>
      <c r="AM10" s="17">
        <v>0.60494924604349598</v>
      </c>
      <c r="AN10" s="17">
        <v>0.58707995994994</v>
      </c>
      <c r="AO10" s="17">
        <v>0.56495037900941203</v>
      </c>
      <c r="AP10" s="17">
        <v>0.51413161036490196</v>
      </c>
      <c r="AQ10" s="17">
        <v>0.56010118016838595</v>
      </c>
      <c r="AR10" s="17">
        <v>0.55489775905724104</v>
      </c>
      <c r="AS10" s="17">
        <v>0.47118167251656101</v>
      </c>
      <c r="AT10" s="17">
        <v>0.51024612518307599</v>
      </c>
      <c r="AU10" s="17">
        <v>0.55714145064689902</v>
      </c>
      <c r="AV10" s="17"/>
      <c r="AW10" s="17">
        <v>0.59218890570233396</v>
      </c>
      <c r="AX10" s="17">
        <v>0.54963037818854699</v>
      </c>
      <c r="AY10" s="17"/>
      <c r="AZ10" s="17">
        <v>0.62946354703491003</v>
      </c>
      <c r="BA10" s="17">
        <v>0.56353896229093603</v>
      </c>
      <c r="BB10" s="17"/>
      <c r="BC10" s="17">
        <v>0.60975064082542496</v>
      </c>
      <c r="BD10" s="17">
        <v>0.553376689352859</v>
      </c>
      <c r="BE10" s="17"/>
      <c r="BF10" s="17">
        <v>0.65320061422496001</v>
      </c>
      <c r="BG10" s="17">
        <v>0.56930719314158995</v>
      </c>
      <c r="BH10" s="17"/>
      <c r="BI10" s="17">
        <v>0.53762608892014196</v>
      </c>
      <c r="BJ10" s="17">
        <v>0.59897101206610204</v>
      </c>
      <c r="BK10" s="17">
        <v>0.64182764197952302</v>
      </c>
      <c r="BL10" s="17">
        <v>0.488631618553999</v>
      </c>
      <c r="BM10" s="17">
        <v>0.53882589316317897</v>
      </c>
      <c r="BN10" s="17"/>
      <c r="BO10" s="17">
        <v>0.58904359870312295</v>
      </c>
      <c r="BP10" s="17">
        <v>0.50969277663651602</v>
      </c>
      <c r="BQ10" s="17">
        <v>0.64194601011641295</v>
      </c>
      <c r="BR10" s="17">
        <v>0.52918479808804397</v>
      </c>
      <c r="BS10" s="17">
        <v>0.59271842439593203</v>
      </c>
      <c r="BT10" s="17">
        <v>0.62213725621906102</v>
      </c>
      <c r="BU10" s="17"/>
      <c r="BV10" s="17">
        <v>0.58653729887879802</v>
      </c>
      <c r="BW10" s="17">
        <v>0.622032186637963</v>
      </c>
      <c r="BX10" s="17"/>
      <c r="BY10" s="17">
        <v>0.51650499455405097</v>
      </c>
      <c r="BZ10" s="17"/>
      <c r="CA10" s="17">
        <v>0.59049631949958603</v>
      </c>
      <c r="CB10" s="17"/>
      <c r="CC10" s="17">
        <v>0.59729418523811095</v>
      </c>
    </row>
    <row r="11" spans="2:81" ht="28.8" x14ac:dyDescent="0.3">
      <c r="B11" s="18" t="s">
        <v>256</v>
      </c>
      <c r="C11" s="17">
        <v>0.56446794483729401</v>
      </c>
      <c r="D11" s="17">
        <v>0.50571566116993705</v>
      </c>
      <c r="E11" s="17">
        <v>0.62011672877808299</v>
      </c>
      <c r="F11" s="17"/>
      <c r="G11" s="17">
        <v>0.60200869981282701</v>
      </c>
      <c r="H11" s="17">
        <v>0.59923111633192405</v>
      </c>
      <c r="I11" s="17">
        <v>0.59549969046014295</v>
      </c>
      <c r="J11" s="17">
        <v>0.576589951095546</v>
      </c>
      <c r="K11" s="17">
        <v>0.53926202413186797</v>
      </c>
      <c r="L11" s="17">
        <v>0.49308665771219701</v>
      </c>
      <c r="M11" s="17"/>
      <c r="N11" s="17">
        <v>0.55745373721039904</v>
      </c>
      <c r="O11" s="17">
        <v>0.58838673361035598</v>
      </c>
      <c r="P11" s="17">
        <v>0.54296867200793097</v>
      </c>
      <c r="Q11" s="17">
        <v>0.56617889342178096</v>
      </c>
      <c r="R11" s="17"/>
      <c r="S11" s="17">
        <v>0.53382837211195899</v>
      </c>
      <c r="T11" s="17">
        <v>0.52113362441650302</v>
      </c>
      <c r="U11" s="17">
        <v>0.62717113459314999</v>
      </c>
      <c r="V11" s="17">
        <v>0.580132061118244</v>
      </c>
      <c r="W11" s="17">
        <v>0.55196368942585905</v>
      </c>
      <c r="X11" s="17">
        <v>0.56740056712468501</v>
      </c>
      <c r="Y11" s="17">
        <v>0.53915217004815696</v>
      </c>
      <c r="Z11" s="17">
        <v>0.51220205699358201</v>
      </c>
      <c r="AA11" s="17">
        <v>0.61544008720882604</v>
      </c>
      <c r="AB11" s="17">
        <v>0.60972852090599705</v>
      </c>
      <c r="AC11" s="17">
        <v>0.53137667496519403</v>
      </c>
      <c r="AD11" s="17">
        <v>0.56976674244877001</v>
      </c>
      <c r="AE11" s="17"/>
      <c r="AF11" s="17">
        <v>0.69564363510856297</v>
      </c>
      <c r="AG11" s="17">
        <v>0.51805846551607504</v>
      </c>
      <c r="AH11" s="17">
        <v>0.64069996997108203</v>
      </c>
      <c r="AI11" s="17">
        <v>0.57095906796657503</v>
      </c>
      <c r="AJ11" s="17">
        <v>0.54704922368753195</v>
      </c>
      <c r="AK11" s="17">
        <v>0.57355191973192299</v>
      </c>
      <c r="AL11" s="17">
        <v>0.62818408753950095</v>
      </c>
      <c r="AM11" s="17">
        <v>0.54102690162802303</v>
      </c>
      <c r="AN11" s="17">
        <v>0.48131269397474102</v>
      </c>
      <c r="AO11" s="17">
        <v>0.54023471154236202</v>
      </c>
      <c r="AP11" s="17">
        <v>0.58797337421720797</v>
      </c>
      <c r="AQ11" s="17">
        <v>0.57370411663610998</v>
      </c>
      <c r="AR11" s="17">
        <v>0.558914445638244</v>
      </c>
      <c r="AS11" s="17">
        <v>0.55071155601573196</v>
      </c>
      <c r="AT11" s="17">
        <v>0.46397223020078998</v>
      </c>
      <c r="AU11" s="17">
        <v>0.60316423425486398</v>
      </c>
      <c r="AV11" s="17"/>
      <c r="AW11" s="17">
        <v>0.55762097078640505</v>
      </c>
      <c r="AX11" s="17">
        <v>0.57381533297892695</v>
      </c>
      <c r="AY11" s="17"/>
      <c r="AZ11" s="17">
        <v>0.62621215448865297</v>
      </c>
      <c r="BA11" s="17">
        <v>0.55071623301724604</v>
      </c>
      <c r="BB11" s="17"/>
      <c r="BC11" s="17">
        <v>0.61962575663300201</v>
      </c>
      <c r="BD11" s="17">
        <v>0.53271145921609697</v>
      </c>
      <c r="BE11" s="17"/>
      <c r="BF11" s="17">
        <v>0.63014044142232395</v>
      </c>
      <c r="BG11" s="17">
        <v>0.55919065500389498</v>
      </c>
      <c r="BH11" s="17"/>
      <c r="BI11" s="17">
        <v>0.47496505700136299</v>
      </c>
      <c r="BJ11" s="17">
        <v>0.63622430817505504</v>
      </c>
      <c r="BK11" s="17">
        <v>0.539905820138878</v>
      </c>
      <c r="BL11" s="17">
        <v>0.48703212687525299</v>
      </c>
      <c r="BM11" s="17">
        <v>0.512743967965679</v>
      </c>
      <c r="BN11" s="17"/>
      <c r="BO11" s="17">
        <v>0.62874395035660502</v>
      </c>
      <c r="BP11" s="17">
        <v>0.50021656997264896</v>
      </c>
      <c r="BQ11" s="17">
        <v>0.57564037746263397</v>
      </c>
      <c r="BR11" s="17">
        <v>0.48830713814767202</v>
      </c>
      <c r="BS11" s="17">
        <v>0.59345136630260698</v>
      </c>
      <c r="BT11" s="17">
        <v>0.61748341728305201</v>
      </c>
      <c r="BU11" s="17"/>
      <c r="BV11" s="17">
        <v>0.63913803177873996</v>
      </c>
      <c r="BW11" s="17">
        <v>0.63082013906913503</v>
      </c>
      <c r="BX11" s="17"/>
      <c r="BY11" s="17">
        <v>0.60549408030630703</v>
      </c>
      <c r="BZ11" s="17"/>
      <c r="CA11" s="17">
        <v>0.65844446132899903</v>
      </c>
      <c r="CB11" s="17"/>
      <c r="CC11" s="17">
        <v>0.64727924491878797</v>
      </c>
    </row>
    <row r="12" spans="2:81" x14ac:dyDescent="0.3">
      <c r="B12" s="18" t="s">
        <v>257</v>
      </c>
      <c r="C12" s="17">
        <v>0.52101764431706199</v>
      </c>
      <c r="D12" s="17">
        <v>0.51507238110991704</v>
      </c>
      <c r="E12" s="17">
        <v>0.52596895477677297</v>
      </c>
      <c r="F12" s="17"/>
      <c r="G12" s="17">
        <v>0.54939596596845697</v>
      </c>
      <c r="H12" s="17">
        <v>0.53517072524958198</v>
      </c>
      <c r="I12" s="17">
        <v>0.49815440013154899</v>
      </c>
      <c r="J12" s="17">
        <v>0.54779726001903095</v>
      </c>
      <c r="K12" s="17">
        <v>0.500103932684964</v>
      </c>
      <c r="L12" s="17">
        <v>0.50141297032641097</v>
      </c>
      <c r="M12" s="17"/>
      <c r="N12" s="17">
        <v>0.57546545002983396</v>
      </c>
      <c r="O12" s="17">
        <v>0.56652436507440196</v>
      </c>
      <c r="P12" s="17">
        <v>0.46220548427212299</v>
      </c>
      <c r="Q12" s="17">
        <v>0.46876780962916598</v>
      </c>
      <c r="R12" s="17"/>
      <c r="S12" s="17">
        <v>0.50003951468902796</v>
      </c>
      <c r="T12" s="17">
        <v>0.50022151920474101</v>
      </c>
      <c r="U12" s="17">
        <v>0.52594109270469402</v>
      </c>
      <c r="V12" s="17">
        <v>0.54473027286903797</v>
      </c>
      <c r="W12" s="17">
        <v>0.56432228358472403</v>
      </c>
      <c r="X12" s="17">
        <v>0.47872522975772802</v>
      </c>
      <c r="Y12" s="17">
        <v>0.47186831104263599</v>
      </c>
      <c r="Z12" s="17">
        <v>0.55494219895486696</v>
      </c>
      <c r="AA12" s="17">
        <v>0.53854307794602796</v>
      </c>
      <c r="AB12" s="17">
        <v>0.52406811328949798</v>
      </c>
      <c r="AC12" s="17">
        <v>0.59176610496770599</v>
      </c>
      <c r="AD12" s="17">
        <v>0.54650492699342801</v>
      </c>
      <c r="AE12" s="17"/>
      <c r="AF12" s="17">
        <v>0.58070964887250898</v>
      </c>
      <c r="AG12" s="17">
        <v>0.48296218643203398</v>
      </c>
      <c r="AH12" s="17">
        <v>0.526596376426264</v>
      </c>
      <c r="AI12" s="17">
        <v>0.47061234819238001</v>
      </c>
      <c r="AJ12" s="17">
        <v>0.51460240550787695</v>
      </c>
      <c r="AK12" s="17">
        <v>0.53850016266970802</v>
      </c>
      <c r="AL12" s="17">
        <v>0.55597852067028397</v>
      </c>
      <c r="AM12" s="17">
        <v>0.49957707278278002</v>
      </c>
      <c r="AN12" s="17">
        <v>0.47242815152263201</v>
      </c>
      <c r="AO12" s="17">
        <v>0.49635065689074098</v>
      </c>
      <c r="AP12" s="17">
        <v>0.54122601381187796</v>
      </c>
      <c r="AQ12" s="17">
        <v>0.51080052547157195</v>
      </c>
      <c r="AR12" s="17">
        <v>0.57315856389457398</v>
      </c>
      <c r="AS12" s="17">
        <v>0.34343133160623401</v>
      </c>
      <c r="AT12" s="17">
        <v>0.54790883547709202</v>
      </c>
      <c r="AU12" s="17">
        <v>0.64392952719753604</v>
      </c>
      <c r="AV12" s="17"/>
      <c r="AW12" s="17">
        <v>0.53133628448338799</v>
      </c>
      <c r="AX12" s="17">
        <v>0.50499595684541398</v>
      </c>
      <c r="AY12" s="17"/>
      <c r="AZ12" s="17">
        <v>0.54011488950050102</v>
      </c>
      <c r="BA12" s="17">
        <v>0.51676429305056504</v>
      </c>
      <c r="BB12" s="17"/>
      <c r="BC12" s="17">
        <v>0.54600279309657795</v>
      </c>
      <c r="BD12" s="17">
        <v>0.50232798635614495</v>
      </c>
      <c r="BE12" s="17"/>
      <c r="BF12" s="17">
        <v>0.52739703499496904</v>
      </c>
      <c r="BG12" s="17">
        <v>0.52050501124662296</v>
      </c>
      <c r="BH12" s="17"/>
      <c r="BI12" s="17">
        <v>0.468299539009223</v>
      </c>
      <c r="BJ12" s="17">
        <v>0.557712006892773</v>
      </c>
      <c r="BK12" s="17">
        <v>0.56031558452750196</v>
      </c>
      <c r="BL12" s="17">
        <v>0.46694283281966997</v>
      </c>
      <c r="BM12" s="17">
        <v>0.48083784183898698</v>
      </c>
      <c r="BN12" s="17"/>
      <c r="BO12" s="17">
        <v>0.57253020575039204</v>
      </c>
      <c r="BP12" s="17">
        <v>0.48248360740067497</v>
      </c>
      <c r="BQ12" s="17">
        <v>0.52795972971865601</v>
      </c>
      <c r="BR12" s="17">
        <v>0.464809887916529</v>
      </c>
      <c r="BS12" s="17">
        <v>0.57977671907831996</v>
      </c>
      <c r="BT12" s="17">
        <v>0.53689911063625295</v>
      </c>
      <c r="BU12" s="17"/>
      <c r="BV12" s="17">
        <v>0.57613220397103504</v>
      </c>
      <c r="BW12" s="17">
        <v>0.52354752408134697</v>
      </c>
      <c r="BX12" s="17"/>
      <c r="BY12" s="17">
        <v>0.48394055613312698</v>
      </c>
      <c r="BZ12" s="17"/>
      <c r="CA12" s="17">
        <v>0.58607410702788798</v>
      </c>
      <c r="CB12" s="17"/>
      <c r="CC12" s="17">
        <v>0.559005293028638</v>
      </c>
    </row>
    <row r="13" spans="2:81" x14ac:dyDescent="0.3">
      <c r="B13" s="18" t="s">
        <v>258</v>
      </c>
      <c r="C13" s="17">
        <v>0.51308294290112599</v>
      </c>
      <c r="D13" s="17">
        <v>0.51524371614007303</v>
      </c>
      <c r="E13" s="17">
        <v>0.51008810140627703</v>
      </c>
      <c r="F13" s="17"/>
      <c r="G13" s="17">
        <v>0.47837203295102199</v>
      </c>
      <c r="H13" s="17">
        <v>0.468762711393929</v>
      </c>
      <c r="I13" s="17">
        <v>0.514287537521113</v>
      </c>
      <c r="J13" s="17">
        <v>0.54994547372834601</v>
      </c>
      <c r="K13" s="17">
        <v>0.52498544657557999</v>
      </c>
      <c r="L13" s="17">
        <v>0.53345381333048503</v>
      </c>
      <c r="M13" s="17"/>
      <c r="N13" s="17">
        <v>0.55084764732825797</v>
      </c>
      <c r="O13" s="17">
        <v>0.52092037067604302</v>
      </c>
      <c r="P13" s="17">
        <v>0.49424458142906802</v>
      </c>
      <c r="Q13" s="17">
        <v>0.47861537155035699</v>
      </c>
      <c r="R13" s="17"/>
      <c r="S13" s="17">
        <v>0.50715360747015503</v>
      </c>
      <c r="T13" s="17">
        <v>0.49966627027280103</v>
      </c>
      <c r="U13" s="17">
        <v>0.52245231770771605</v>
      </c>
      <c r="V13" s="17">
        <v>0.49938056138129699</v>
      </c>
      <c r="W13" s="17">
        <v>0.48955601397443899</v>
      </c>
      <c r="X13" s="17">
        <v>0.44429019931700198</v>
      </c>
      <c r="Y13" s="17">
        <v>0.508308243356138</v>
      </c>
      <c r="Z13" s="17">
        <v>0.58207342228522096</v>
      </c>
      <c r="AA13" s="17">
        <v>0.48327335826519402</v>
      </c>
      <c r="AB13" s="17">
        <v>0.58249170764715696</v>
      </c>
      <c r="AC13" s="17">
        <v>0.54174064652236498</v>
      </c>
      <c r="AD13" s="17">
        <v>0.65130840718649596</v>
      </c>
      <c r="AE13" s="17"/>
      <c r="AF13" s="17">
        <v>0.79180963162027396</v>
      </c>
      <c r="AG13" s="17">
        <v>0.51145081759051703</v>
      </c>
      <c r="AH13" s="17">
        <v>0.49137904582708303</v>
      </c>
      <c r="AI13" s="17">
        <v>0.46593492225407701</v>
      </c>
      <c r="AJ13" s="17">
        <v>0.51780514682134604</v>
      </c>
      <c r="AK13" s="17">
        <v>0.52252831464962801</v>
      </c>
      <c r="AL13" s="17">
        <v>0.520392428337353</v>
      </c>
      <c r="AM13" s="17">
        <v>0.47945113732824401</v>
      </c>
      <c r="AN13" s="17">
        <v>0.48155077874331398</v>
      </c>
      <c r="AO13" s="17">
        <v>0.53886564217421296</v>
      </c>
      <c r="AP13" s="17">
        <v>0.57229146610581305</v>
      </c>
      <c r="AQ13" s="17">
        <v>0.50411911454079905</v>
      </c>
      <c r="AR13" s="17">
        <v>0.60412419758283797</v>
      </c>
      <c r="AS13" s="17">
        <v>0.501033358578163</v>
      </c>
      <c r="AT13" s="17">
        <v>0.39866042582769101</v>
      </c>
      <c r="AU13" s="17">
        <v>0.50298608593285299</v>
      </c>
      <c r="AV13" s="17"/>
      <c r="AW13" s="17">
        <v>0.51943587444754102</v>
      </c>
      <c r="AX13" s="17">
        <v>0.50518917532135799</v>
      </c>
      <c r="AY13" s="17"/>
      <c r="AZ13" s="17">
        <v>0.54352453553486402</v>
      </c>
      <c r="BA13" s="17">
        <v>0.50630297095547705</v>
      </c>
      <c r="BB13" s="17"/>
      <c r="BC13" s="17">
        <v>0.52643917155168196</v>
      </c>
      <c r="BD13" s="17">
        <v>0.50533886808038997</v>
      </c>
      <c r="BE13" s="17"/>
      <c r="BF13" s="17">
        <v>0.53138373487321799</v>
      </c>
      <c r="BG13" s="17">
        <v>0.51161233361353098</v>
      </c>
      <c r="BH13" s="17"/>
      <c r="BI13" s="17">
        <v>0.41474386190027202</v>
      </c>
      <c r="BJ13" s="17">
        <v>0.55500339951165301</v>
      </c>
      <c r="BK13" s="17">
        <v>0.49416971893758199</v>
      </c>
      <c r="BL13" s="17">
        <v>0.47285903465548701</v>
      </c>
      <c r="BM13" s="17">
        <v>0.59882227745510497</v>
      </c>
      <c r="BN13" s="17"/>
      <c r="BO13" s="17">
        <v>0.56121495254438702</v>
      </c>
      <c r="BP13" s="17">
        <v>0.41819714778374401</v>
      </c>
      <c r="BQ13" s="17">
        <v>0.54422694891516898</v>
      </c>
      <c r="BR13" s="17">
        <v>0.48006082749364098</v>
      </c>
      <c r="BS13" s="17">
        <v>0.59081188766868198</v>
      </c>
      <c r="BT13" s="17">
        <v>0.539600585478754</v>
      </c>
      <c r="BU13" s="17"/>
      <c r="BV13" s="17">
        <v>0.56904442451985104</v>
      </c>
      <c r="BW13" s="17">
        <v>0.52896109629908405</v>
      </c>
      <c r="BX13" s="17"/>
      <c r="BY13" s="17">
        <v>0.46011513172621399</v>
      </c>
      <c r="BZ13" s="17"/>
      <c r="CA13" s="17">
        <v>0.57713049041713005</v>
      </c>
      <c r="CB13" s="17"/>
      <c r="CC13" s="17">
        <v>0.59064629173599303</v>
      </c>
    </row>
    <row r="14" spans="2:81" ht="28.8" x14ac:dyDescent="0.3">
      <c r="B14" s="18" t="s">
        <v>259</v>
      </c>
      <c r="C14" s="17">
        <v>0.45916526060202301</v>
      </c>
      <c r="D14" s="17">
        <v>0.452465147261773</v>
      </c>
      <c r="E14" s="17">
        <v>0.46357418725754401</v>
      </c>
      <c r="F14" s="17"/>
      <c r="G14" s="17">
        <v>0.52649694659665403</v>
      </c>
      <c r="H14" s="17">
        <v>0.45433969689367998</v>
      </c>
      <c r="I14" s="17">
        <v>0.436786336311485</v>
      </c>
      <c r="J14" s="17">
        <v>0.44121659855045398</v>
      </c>
      <c r="K14" s="17">
        <v>0.45834773349305902</v>
      </c>
      <c r="L14" s="17">
        <v>0.451358490157939</v>
      </c>
      <c r="M14" s="17"/>
      <c r="N14" s="17">
        <v>0.475712868876213</v>
      </c>
      <c r="O14" s="17">
        <v>0.48207569019680602</v>
      </c>
      <c r="P14" s="17">
        <v>0.42854690483095098</v>
      </c>
      <c r="Q14" s="17">
        <v>0.443668060160891</v>
      </c>
      <c r="R14" s="17"/>
      <c r="S14" s="17">
        <v>0.48320504460665398</v>
      </c>
      <c r="T14" s="17">
        <v>0.45124834551644</v>
      </c>
      <c r="U14" s="17">
        <v>0.41899210324932601</v>
      </c>
      <c r="V14" s="17">
        <v>0.40988436270909401</v>
      </c>
      <c r="W14" s="17">
        <v>0.469701790786138</v>
      </c>
      <c r="X14" s="17">
        <v>0.48348847920153099</v>
      </c>
      <c r="Y14" s="17">
        <v>0.45043295311711201</v>
      </c>
      <c r="Z14" s="17">
        <v>0.51076711845534895</v>
      </c>
      <c r="AA14" s="17">
        <v>0.43978457226462703</v>
      </c>
      <c r="AB14" s="17">
        <v>0.50978137780413701</v>
      </c>
      <c r="AC14" s="17">
        <v>0.36990934945689302</v>
      </c>
      <c r="AD14" s="17">
        <v>0.56160839200156398</v>
      </c>
      <c r="AE14" s="17"/>
      <c r="AF14" s="17">
        <v>0.79941082222636395</v>
      </c>
      <c r="AG14" s="17">
        <v>0.50468408886778804</v>
      </c>
      <c r="AH14" s="17">
        <v>0.46113164199822698</v>
      </c>
      <c r="AI14" s="17">
        <v>0.391174806469481</v>
      </c>
      <c r="AJ14" s="17">
        <v>0.47446215955521098</v>
      </c>
      <c r="AK14" s="17">
        <v>0.48256814820253302</v>
      </c>
      <c r="AL14" s="17">
        <v>0.49688336918289799</v>
      </c>
      <c r="AM14" s="17">
        <v>0.42890409782626898</v>
      </c>
      <c r="AN14" s="17">
        <v>0.48814267027282798</v>
      </c>
      <c r="AO14" s="17">
        <v>0.39340256214635699</v>
      </c>
      <c r="AP14" s="17">
        <v>0.47767421821116701</v>
      </c>
      <c r="AQ14" s="17">
        <v>0.40670003083942002</v>
      </c>
      <c r="AR14" s="17">
        <v>0.44006512489787902</v>
      </c>
      <c r="AS14" s="17">
        <v>0.54540651903558801</v>
      </c>
      <c r="AT14" s="17">
        <v>0.38230436639836601</v>
      </c>
      <c r="AU14" s="17">
        <v>0.49525679994195898</v>
      </c>
      <c r="AV14" s="17"/>
      <c r="AW14" s="17">
        <v>0.43143853756258499</v>
      </c>
      <c r="AX14" s="17">
        <v>0.4965951388505</v>
      </c>
      <c r="AY14" s="17"/>
      <c r="AZ14" s="17">
        <v>0.46370951683725298</v>
      </c>
      <c r="BA14" s="17">
        <v>0.458153160802929</v>
      </c>
      <c r="BB14" s="17"/>
      <c r="BC14" s="17">
        <v>0.48453321969248198</v>
      </c>
      <c r="BD14" s="17">
        <v>0.441621780301033</v>
      </c>
      <c r="BE14" s="17"/>
      <c r="BF14" s="17">
        <v>0.48492286507396298</v>
      </c>
      <c r="BG14" s="17">
        <v>0.45709543911995798</v>
      </c>
      <c r="BH14" s="17"/>
      <c r="BI14" s="17">
        <v>0.389972706079731</v>
      </c>
      <c r="BJ14" s="17">
        <v>0.50865864840548303</v>
      </c>
      <c r="BK14" s="17">
        <v>0.508487690382741</v>
      </c>
      <c r="BL14" s="17">
        <v>0.35866256754304199</v>
      </c>
      <c r="BM14" s="17">
        <v>0.58847670193944401</v>
      </c>
      <c r="BN14" s="17"/>
      <c r="BO14" s="17">
        <v>0.49409541801337498</v>
      </c>
      <c r="BP14" s="17">
        <v>0.39473077414074198</v>
      </c>
      <c r="BQ14" s="17">
        <v>0.51652117917718698</v>
      </c>
      <c r="BR14" s="17">
        <v>0.400362446070267</v>
      </c>
      <c r="BS14" s="17">
        <v>0.57430951699634702</v>
      </c>
      <c r="BT14" s="17">
        <v>0.44820789891549001</v>
      </c>
      <c r="BU14" s="17"/>
      <c r="BV14" s="17">
        <v>0.50038666016545696</v>
      </c>
      <c r="BW14" s="17">
        <v>0.52400094897056204</v>
      </c>
      <c r="BX14" s="17"/>
      <c r="BY14" s="17">
        <v>0.45145867396836598</v>
      </c>
      <c r="BZ14" s="17"/>
      <c r="CA14" s="17">
        <v>0.49745580578736698</v>
      </c>
      <c r="CB14" s="17"/>
      <c r="CC14" s="17">
        <v>0.53202172886591204</v>
      </c>
    </row>
    <row r="15" spans="2:81" x14ac:dyDescent="0.3">
      <c r="B15" s="18" t="s">
        <v>92</v>
      </c>
      <c r="C15" s="17">
        <v>3.7475892707334202E-2</v>
      </c>
      <c r="D15" s="17">
        <v>3.7585841890856703E-2</v>
      </c>
      <c r="E15" s="17">
        <v>3.7516349389249103E-2</v>
      </c>
      <c r="F15" s="17"/>
      <c r="G15" s="17">
        <v>3.1553232664797599E-2</v>
      </c>
      <c r="H15" s="17">
        <v>2.9674995403736699E-2</v>
      </c>
      <c r="I15" s="17">
        <v>2.75826477210772E-2</v>
      </c>
      <c r="J15" s="17">
        <v>3.4008120736257502E-2</v>
      </c>
      <c r="K15" s="17">
        <v>5.21255639888046E-2</v>
      </c>
      <c r="L15" s="17">
        <v>4.8779045246849999E-2</v>
      </c>
      <c r="M15" s="17"/>
      <c r="N15" s="17">
        <v>1.99161198112234E-2</v>
      </c>
      <c r="O15" s="17">
        <v>3.4093961261031099E-2</v>
      </c>
      <c r="P15" s="17">
        <v>4.2812505806738899E-2</v>
      </c>
      <c r="Q15" s="17">
        <v>5.5556293373857098E-2</v>
      </c>
      <c r="R15" s="17"/>
      <c r="S15" s="17">
        <v>3.6799970522286098E-2</v>
      </c>
      <c r="T15" s="17">
        <v>4.2901551298156503E-2</v>
      </c>
      <c r="U15" s="17">
        <v>4.4595677009501802E-2</v>
      </c>
      <c r="V15" s="17">
        <v>2.32704696229304E-2</v>
      </c>
      <c r="W15" s="17">
        <v>2.6336760886712999E-2</v>
      </c>
      <c r="X15" s="17">
        <v>5.9350016201871997E-2</v>
      </c>
      <c r="Y15" s="17">
        <v>2.1047604563157799E-2</v>
      </c>
      <c r="Z15" s="17">
        <v>2.1541180700557799E-2</v>
      </c>
      <c r="AA15" s="17">
        <v>5.10273393382066E-2</v>
      </c>
      <c r="AB15" s="17">
        <v>3.30897511413469E-2</v>
      </c>
      <c r="AC15" s="17">
        <v>2.85118364354114E-2</v>
      </c>
      <c r="AD15" s="17">
        <v>4.4376475987823398E-2</v>
      </c>
      <c r="AE15" s="17"/>
      <c r="AF15" s="17">
        <v>0</v>
      </c>
      <c r="AG15" s="17">
        <v>3.0906601336076301E-2</v>
      </c>
      <c r="AH15" s="17">
        <v>5.5983628917661399E-2</v>
      </c>
      <c r="AI15" s="17">
        <v>8.2045638329311901E-2</v>
      </c>
      <c r="AJ15" s="17">
        <v>4.3542725670625899E-2</v>
      </c>
      <c r="AK15" s="17">
        <v>3.1678723849128503E-2</v>
      </c>
      <c r="AL15" s="17">
        <v>1.51086604359517E-2</v>
      </c>
      <c r="AM15" s="17">
        <v>4.8362453877583103E-2</v>
      </c>
      <c r="AN15" s="17">
        <v>3.4681391536078202E-2</v>
      </c>
      <c r="AO15" s="17">
        <v>2.50487259769628E-2</v>
      </c>
      <c r="AP15" s="17">
        <v>1.8369328795558901E-2</v>
      </c>
      <c r="AQ15" s="17">
        <v>3.8184002653647402E-2</v>
      </c>
      <c r="AR15" s="17">
        <v>3.1107487415506799E-2</v>
      </c>
      <c r="AS15" s="17">
        <v>0</v>
      </c>
      <c r="AT15" s="17">
        <v>4.9544606806049399E-2</v>
      </c>
      <c r="AU15" s="17">
        <v>9.8356352873914393E-3</v>
      </c>
      <c r="AV15" s="17"/>
      <c r="AW15" s="17">
        <v>3.3140676894942198E-2</v>
      </c>
      <c r="AX15" s="17">
        <v>4.4050339310056197E-2</v>
      </c>
      <c r="AY15" s="17"/>
      <c r="AZ15" s="17">
        <v>3.4903750884559097E-2</v>
      </c>
      <c r="BA15" s="17">
        <v>3.8048761860681797E-2</v>
      </c>
      <c r="BB15" s="17"/>
      <c r="BC15" s="17">
        <v>2.6198240558039598E-2</v>
      </c>
      <c r="BD15" s="17">
        <v>4.5928651916795599E-2</v>
      </c>
      <c r="BE15" s="17"/>
      <c r="BF15" s="17">
        <v>2.66078180197265E-2</v>
      </c>
      <c r="BG15" s="17">
        <v>3.8349226036200099E-2</v>
      </c>
      <c r="BH15" s="17"/>
      <c r="BI15" s="17">
        <v>4.3796280876348001E-2</v>
      </c>
      <c r="BJ15" s="17">
        <v>2.1509118627151901E-2</v>
      </c>
      <c r="BK15" s="17">
        <v>2.66261210041388E-2</v>
      </c>
      <c r="BL15" s="17">
        <v>5.1831793441185901E-2</v>
      </c>
      <c r="BM15" s="17">
        <v>7.6890294909444601E-2</v>
      </c>
      <c r="BN15" s="17"/>
      <c r="BO15" s="17">
        <v>2.1158496949598801E-2</v>
      </c>
      <c r="BP15" s="17">
        <v>3.62238392576478E-2</v>
      </c>
      <c r="BQ15" s="17">
        <v>2.3133033124967801E-2</v>
      </c>
      <c r="BR15" s="17">
        <v>3.8993858814784801E-2</v>
      </c>
      <c r="BS15" s="17">
        <v>4.0576696702965001E-2</v>
      </c>
      <c r="BT15" s="17">
        <v>6.9486656058546106E-2</v>
      </c>
      <c r="BU15" s="17"/>
      <c r="BV15" s="17">
        <v>2.19133826120863E-2</v>
      </c>
      <c r="BW15" s="17">
        <v>2.0759318290820498E-2</v>
      </c>
      <c r="BX15" s="17"/>
      <c r="BY15" s="17">
        <v>2.6612605965709499E-2</v>
      </c>
      <c r="BZ15" s="17"/>
      <c r="CA15" s="17">
        <v>1.8533682317141201E-2</v>
      </c>
      <c r="CB15" s="17"/>
      <c r="CC15" s="17">
        <v>2.0380667971111099E-2</v>
      </c>
    </row>
    <row r="16" spans="2:81" x14ac:dyDescent="0.3">
      <c r="B16" s="18" t="s">
        <v>114</v>
      </c>
      <c r="C16" s="19">
        <v>3.6354956286092997E-2</v>
      </c>
      <c r="D16" s="19">
        <v>4.0923159707335399E-2</v>
      </c>
      <c r="E16" s="19">
        <v>3.2037885304349402E-2</v>
      </c>
      <c r="F16" s="19"/>
      <c r="G16" s="19">
        <v>1.7991705595442799E-2</v>
      </c>
      <c r="H16" s="19">
        <v>1.3601512681658001E-2</v>
      </c>
      <c r="I16" s="19">
        <v>2.7233226131223202E-2</v>
      </c>
      <c r="J16" s="19">
        <v>2.8773532371669099E-2</v>
      </c>
      <c r="K16" s="19">
        <v>7.4249317887452496E-2</v>
      </c>
      <c r="L16" s="19">
        <v>5.5248727823903401E-2</v>
      </c>
      <c r="M16" s="19"/>
      <c r="N16" s="19">
        <v>3.3199169022313603E-2</v>
      </c>
      <c r="O16" s="19">
        <v>2.8757692698505699E-2</v>
      </c>
      <c r="P16" s="19">
        <v>4.1586945312378797E-2</v>
      </c>
      <c r="Q16" s="19">
        <v>4.1580235835697803E-2</v>
      </c>
      <c r="R16" s="19"/>
      <c r="S16" s="19">
        <v>2.7847178584388E-2</v>
      </c>
      <c r="T16" s="19">
        <v>4.8834376047486298E-2</v>
      </c>
      <c r="U16" s="19">
        <v>2.7317097173316301E-2</v>
      </c>
      <c r="V16" s="19">
        <v>6.5286389028140504E-2</v>
      </c>
      <c r="W16" s="19">
        <v>1.9703947630401401E-2</v>
      </c>
      <c r="X16" s="19">
        <v>6.1070413391624903E-2</v>
      </c>
      <c r="Y16" s="19">
        <v>1.67409390827566E-2</v>
      </c>
      <c r="Z16" s="19">
        <v>5.4424924501665403E-2</v>
      </c>
      <c r="AA16" s="19">
        <v>1.26836964748538E-2</v>
      </c>
      <c r="AB16" s="19">
        <v>3.2696785968515198E-2</v>
      </c>
      <c r="AC16" s="19">
        <v>4.49075815407525E-2</v>
      </c>
      <c r="AD16" s="19">
        <v>3.5691218143733897E-2</v>
      </c>
      <c r="AE16" s="19"/>
      <c r="AF16" s="19">
        <v>0</v>
      </c>
      <c r="AG16" s="19">
        <v>3.1567300887864101E-2</v>
      </c>
      <c r="AH16" s="19">
        <v>4.1335839820111603E-2</v>
      </c>
      <c r="AI16" s="19">
        <v>4.5003660193400102E-2</v>
      </c>
      <c r="AJ16" s="19">
        <v>1.10199568311259E-2</v>
      </c>
      <c r="AK16" s="19">
        <v>3.9198564529677897E-2</v>
      </c>
      <c r="AL16" s="19">
        <v>2.93522985281735E-2</v>
      </c>
      <c r="AM16" s="19">
        <v>6.2816213123627701E-2</v>
      </c>
      <c r="AN16" s="19">
        <v>4.5341990141387102E-2</v>
      </c>
      <c r="AO16" s="19">
        <v>3.9543743062538397E-2</v>
      </c>
      <c r="AP16" s="19">
        <v>4.47228723995092E-2</v>
      </c>
      <c r="AQ16" s="19">
        <v>2.5966321699393401E-2</v>
      </c>
      <c r="AR16" s="19">
        <v>1.88264289739805E-2</v>
      </c>
      <c r="AS16" s="19">
        <v>4.5142106229489602E-2</v>
      </c>
      <c r="AT16" s="19">
        <v>7.5241435759883596E-2</v>
      </c>
      <c r="AU16" s="19">
        <v>7.8558843100863703E-3</v>
      </c>
      <c r="AV16" s="19"/>
      <c r="AW16" s="19">
        <v>3.7905888037381603E-2</v>
      </c>
      <c r="AX16" s="19">
        <v>3.4364679151232799E-2</v>
      </c>
      <c r="AY16" s="19"/>
      <c r="AZ16" s="19">
        <v>4.1680896337661998E-2</v>
      </c>
      <c r="BA16" s="19">
        <v>3.5168759342710201E-2</v>
      </c>
      <c r="BB16" s="19"/>
      <c r="BC16" s="19">
        <v>2.56798993385562E-2</v>
      </c>
      <c r="BD16" s="19">
        <v>4.4372964391683402E-2</v>
      </c>
      <c r="BE16" s="19"/>
      <c r="BF16" s="19">
        <v>3.1833315346591701E-2</v>
      </c>
      <c r="BG16" s="19">
        <v>3.6718304887123E-2</v>
      </c>
      <c r="BH16" s="19"/>
      <c r="BI16" s="19">
        <v>7.3355266551856299E-2</v>
      </c>
      <c r="BJ16" s="19">
        <v>5.4995760657808798E-3</v>
      </c>
      <c r="BK16" s="19">
        <v>2.7481601299457498E-2</v>
      </c>
      <c r="BL16" s="19">
        <v>5.1031325955384302E-2</v>
      </c>
      <c r="BM16" s="19">
        <v>3.2239310812728697E-2</v>
      </c>
      <c r="BN16" s="19"/>
      <c r="BO16" s="19">
        <v>7.4920545597970496E-3</v>
      </c>
      <c r="BP16" s="19">
        <v>4.8396362659252602E-2</v>
      </c>
      <c r="BQ16" s="19">
        <v>3.1772118934100702E-2</v>
      </c>
      <c r="BR16" s="19">
        <v>5.5230891740363497E-2</v>
      </c>
      <c r="BS16" s="19">
        <v>1.69048460494284E-2</v>
      </c>
      <c r="BT16" s="19">
        <v>2.1066486443204399E-2</v>
      </c>
      <c r="BU16" s="19"/>
      <c r="BV16" s="19">
        <v>4.2760471239108701E-3</v>
      </c>
      <c r="BW16" s="19">
        <v>7.7688912813672802E-3</v>
      </c>
      <c r="BX16" s="19"/>
      <c r="BY16" s="19">
        <v>1.29473527299259E-2</v>
      </c>
      <c r="BZ16" s="19"/>
      <c r="CA16" s="19">
        <v>8.6094903031167201E-3</v>
      </c>
      <c r="CB16" s="19"/>
      <c r="CC16" s="19">
        <v>2.8249518036225002E-3</v>
      </c>
    </row>
    <row r="17" spans="2:2" x14ac:dyDescent="0.3">
      <c r="B17" s="16"/>
    </row>
    <row r="18" spans="2:2" x14ac:dyDescent="0.3">
      <c r="B18" t="s">
        <v>95</v>
      </c>
    </row>
    <row r="19" spans="2:2" x14ac:dyDescent="0.3">
      <c r="B19" t="s">
        <v>96</v>
      </c>
    </row>
    <row r="21" spans="2:2" x14ac:dyDescent="0.3">
      <c r="B21"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72" x14ac:dyDescent="0.3">
      <c r="B9" s="18" t="s">
        <v>261</v>
      </c>
      <c r="C9" s="17">
        <v>0.213744163000019</v>
      </c>
      <c r="D9" s="17">
        <v>0.24022449933204301</v>
      </c>
      <c r="E9" s="17">
        <v>0.18873141598250801</v>
      </c>
      <c r="F9" s="17"/>
      <c r="G9" s="17">
        <v>0.22516803111824801</v>
      </c>
      <c r="H9" s="17">
        <v>0.23232093125495501</v>
      </c>
      <c r="I9" s="17">
        <v>0.24606188022467501</v>
      </c>
      <c r="J9" s="17">
        <v>0.181715632138435</v>
      </c>
      <c r="K9" s="17">
        <v>0.222823612957708</v>
      </c>
      <c r="L9" s="17">
        <v>0.18470600562489101</v>
      </c>
      <c r="M9" s="17"/>
      <c r="N9" s="17">
        <v>0.216984837433705</v>
      </c>
      <c r="O9" s="17">
        <v>0.20569251869015301</v>
      </c>
      <c r="P9" s="17">
        <v>0.215794574372181</v>
      </c>
      <c r="Q9" s="17">
        <v>0.214956358751138</v>
      </c>
      <c r="R9" s="17"/>
      <c r="S9" s="17">
        <v>0.26746700213654701</v>
      </c>
      <c r="T9" s="17">
        <v>0.19312316557239301</v>
      </c>
      <c r="U9" s="17">
        <v>0.23192362684123299</v>
      </c>
      <c r="V9" s="17">
        <v>0.26349909130254501</v>
      </c>
      <c r="W9" s="17">
        <v>0.204393517204249</v>
      </c>
      <c r="X9" s="17">
        <v>0.23199498015752601</v>
      </c>
      <c r="Y9" s="17">
        <v>0.23811686685942901</v>
      </c>
      <c r="Z9" s="17">
        <v>0.218700078156604</v>
      </c>
      <c r="AA9" s="17">
        <v>0.166846213086076</v>
      </c>
      <c r="AB9" s="17">
        <v>0.16955964336049101</v>
      </c>
      <c r="AC9" s="17">
        <v>0.165488119914908</v>
      </c>
      <c r="AD9" s="17">
        <v>0.134197315601158</v>
      </c>
      <c r="AE9" s="17"/>
      <c r="AF9" s="17">
        <v>0.225895626323599</v>
      </c>
      <c r="AG9" s="17">
        <v>0.21800060109320399</v>
      </c>
      <c r="AH9" s="17">
        <v>0.15507368114331699</v>
      </c>
      <c r="AI9" s="17">
        <v>0.21628908219387599</v>
      </c>
      <c r="AJ9" s="17">
        <v>0.21458998771021001</v>
      </c>
      <c r="AK9" s="17">
        <v>0.20802146649476599</v>
      </c>
      <c r="AL9" s="17">
        <v>0.208815054939084</v>
      </c>
      <c r="AM9" s="17">
        <v>0.24500793553838501</v>
      </c>
      <c r="AN9" s="17">
        <v>0.26760277152686301</v>
      </c>
      <c r="AO9" s="17">
        <v>0.19883375265234801</v>
      </c>
      <c r="AP9" s="17">
        <v>0.23758726707257699</v>
      </c>
      <c r="AQ9" s="17">
        <v>0.239875161803562</v>
      </c>
      <c r="AR9" s="17">
        <v>0.197248405302269</v>
      </c>
      <c r="AS9" s="17">
        <v>0.243024990034962</v>
      </c>
      <c r="AT9" s="17">
        <v>0.177378872502054</v>
      </c>
      <c r="AU9" s="17">
        <v>0.20100411744761801</v>
      </c>
      <c r="AV9" s="17"/>
      <c r="AW9" s="17">
        <v>0.192248388292037</v>
      </c>
      <c r="AX9" s="17">
        <v>0.244129924082853</v>
      </c>
      <c r="AY9" s="17"/>
      <c r="AZ9" s="17">
        <v>0.19289241682536601</v>
      </c>
      <c r="BA9" s="17">
        <v>0.21838827790500701</v>
      </c>
      <c r="BB9" s="17"/>
      <c r="BC9" s="17">
        <v>0.195448136117162</v>
      </c>
      <c r="BD9" s="17">
        <v>0.224932023306287</v>
      </c>
      <c r="BE9" s="17"/>
      <c r="BF9" s="17">
        <v>0.22754446257552799</v>
      </c>
      <c r="BG9" s="17">
        <v>0.21263520286549101</v>
      </c>
      <c r="BH9" s="17"/>
      <c r="BI9" s="17">
        <v>0.27846048066413198</v>
      </c>
      <c r="BJ9" s="17">
        <v>0.187774180066694</v>
      </c>
      <c r="BK9" s="17">
        <v>0.17489759498483401</v>
      </c>
      <c r="BL9" s="17">
        <v>0.27810611382703698</v>
      </c>
      <c r="BM9" s="17">
        <v>0.18664956666930099</v>
      </c>
      <c r="BN9" s="17"/>
      <c r="BO9" s="17">
        <v>0.21090192951138101</v>
      </c>
      <c r="BP9" s="17">
        <v>0.255125774609609</v>
      </c>
      <c r="BQ9" s="17">
        <v>0.18026209824640799</v>
      </c>
      <c r="BR9" s="17">
        <v>0.27529468129898899</v>
      </c>
      <c r="BS9" s="17">
        <v>0.164401034621733</v>
      </c>
      <c r="BT9" s="17">
        <v>0.10875935407781299</v>
      </c>
      <c r="BU9" s="17"/>
      <c r="BV9" s="17">
        <v>0.20383598737730799</v>
      </c>
      <c r="BW9" s="17">
        <v>0.15798387231632299</v>
      </c>
      <c r="BX9" s="17"/>
      <c r="BY9" s="17">
        <v>0.18541864108336101</v>
      </c>
      <c r="BZ9" s="17"/>
      <c r="CA9" s="17">
        <v>0.19112014510320099</v>
      </c>
      <c r="CB9" s="17"/>
      <c r="CC9" s="17">
        <v>0.183902589783663</v>
      </c>
    </row>
    <row r="10" spans="2:81" ht="72" x14ac:dyDescent="0.3">
      <c r="B10" s="18" t="s">
        <v>262</v>
      </c>
      <c r="C10" s="17">
        <v>0.62854827673434399</v>
      </c>
      <c r="D10" s="17">
        <v>0.61654854366519196</v>
      </c>
      <c r="E10" s="17">
        <v>0.63879991361567601</v>
      </c>
      <c r="F10" s="17"/>
      <c r="G10" s="17">
        <v>0.68594326126331695</v>
      </c>
      <c r="H10" s="17">
        <v>0.66928282488169299</v>
      </c>
      <c r="I10" s="17">
        <v>0.60671521748733903</v>
      </c>
      <c r="J10" s="17">
        <v>0.641749450966007</v>
      </c>
      <c r="K10" s="17">
        <v>0.575003555532275</v>
      </c>
      <c r="L10" s="17">
        <v>0.59999907975065103</v>
      </c>
      <c r="M10" s="17"/>
      <c r="N10" s="17">
        <v>0.64621225378421598</v>
      </c>
      <c r="O10" s="17">
        <v>0.66390460642098204</v>
      </c>
      <c r="P10" s="17">
        <v>0.61347475971546295</v>
      </c>
      <c r="Q10" s="17">
        <v>0.58657201257047697</v>
      </c>
      <c r="R10" s="17"/>
      <c r="S10" s="17">
        <v>0.60384245440828499</v>
      </c>
      <c r="T10" s="17">
        <v>0.64582761353818097</v>
      </c>
      <c r="U10" s="17">
        <v>0.56515276141679704</v>
      </c>
      <c r="V10" s="17">
        <v>0.611839597523683</v>
      </c>
      <c r="W10" s="17">
        <v>0.61986359711829297</v>
      </c>
      <c r="X10" s="17">
        <v>0.60129333969665499</v>
      </c>
      <c r="Y10" s="17">
        <v>0.60084011495487</v>
      </c>
      <c r="Z10" s="17">
        <v>0.62060937338287703</v>
      </c>
      <c r="AA10" s="17">
        <v>0.69716202966415497</v>
      </c>
      <c r="AB10" s="17">
        <v>0.64845821633877998</v>
      </c>
      <c r="AC10" s="17">
        <v>0.68607825074058404</v>
      </c>
      <c r="AD10" s="17">
        <v>0.66834568069500799</v>
      </c>
      <c r="AE10" s="17"/>
      <c r="AF10" s="17">
        <v>0.59358558536336103</v>
      </c>
      <c r="AG10" s="17">
        <v>0.65154437891216299</v>
      </c>
      <c r="AH10" s="17">
        <v>0.61720706351020804</v>
      </c>
      <c r="AI10" s="17">
        <v>0.61544864222927398</v>
      </c>
      <c r="AJ10" s="17">
        <v>0.64134190324258999</v>
      </c>
      <c r="AK10" s="17">
        <v>0.67124813610985301</v>
      </c>
      <c r="AL10" s="17">
        <v>0.616146521728272</v>
      </c>
      <c r="AM10" s="17">
        <v>0.59373338758725502</v>
      </c>
      <c r="AN10" s="17">
        <v>0.57895977016081501</v>
      </c>
      <c r="AO10" s="17">
        <v>0.655119013708786</v>
      </c>
      <c r="AP10" s="17">
        <v>0.63773737043512202</v>
      </c>
      <c r="AQ10" s="17">
        <v>0.64197632664954796</v>
      </c>
      <c r="AR10" s="17">
        <v>0.68909926939581601</v>
      </c>
      <c r="AS10" s="17">
        <v>0.57359126470310196</v>
      </c>
      <c r="AT10" s="17">
        <v>0.55948903329036304</v>
      </c>
      <c r="AU10" s="17">
        <v>0.72156795615829095</v>
      </c>
      <c r="AV10" s="17"/>
      <c r="AW10" s="17">
        <v>0.65174073535891197</v>
      </c>
      <c r="AX10" s="17">
        <v>0.59454962931044897</v>
      </c>
      <c r="AY10" s="17"/>
      <c r="AZ10" s="17">
        <v>0.63456174105795304</v>
      </c>
      <c r="BA10" s="17">
        <v>0.627208953923583</v>
      </c>
      <c r="BB10" s="17"/>
      <c r="BC10" s="17">
        <v>0.66761607400026701</v>
      </c>
      <c r="BD10" s="17">
        <v>0.60100278016919995</v>
      </c>
      <c r="BE10" s="17"/>
      <c r="BF10" s="17">
        <v>0.61490827882445498</v>
      </c>
      <c r="BG10" s="17">
        <v>0.62964435539802299</v>
      </c>
      <c r="BH10" s="17"/>
      <c r="BI10" s="17">
        <v>0.56044412700207702</v>
      </c>
      <c r="BJ10" s="17">
        <v>0.70898121595288099</v>
      </c>
      <c r="BK10" s="17">
        <v>0.65735165872192403</v>
      </c>
      <c r="BL10" s="17">
        <v>0.52131865343737005</v>
      </c>
      <c r="BM10" s="17">
        <v>0.695919041956787</v>
      </c>
      <c r="BN10" s="17"/>
      <c r="BO10" s="17">
        <v>0.69258354923851595</v>
      </c>
      <c r="BP10" s="17">
        <v>0.62036210723287</v>
      </c>
      <c r="BQ10" s="17">
        <v>0.68635305438565697</v>
      </c>
      <c r="BR10" s="17">
        <v>0.57178144213717697</v>
      </c>
      <c r="BS10" s="17">
        <v>0.73294284194524595</v>
      </c>
      <c r="BT10" s="17">
        <v>0.57307266885529196</v>
      </c>
      <c r="BU10" s="17"/>
      <c r="BV10" s="17">
        <v>0.69877014052798003</v>
      </c>
      <c r="BW10" s="17">
        <v>0.72791999871171997</v>
      </c>
      <c r="BX10" s="17"/>
      <c r="BY10" s="17">
        <v>0.72822751080487402</v>
      </c>
      <c r="BZ10" s="17"/>
      <c r="CA10" s="17">
        <v>0.73313371100830005</v>
      </c>
      <c r="CB10" s="17"/>
      <c r="CC10" s="17">
        <v>0.72571456426953995</v>
      </c>
    </row>
    <row r="11" spans="2:81" x14ac:dyDescent="0.3">
      <c r="B11" s="18" t="s">
        <v>92</v>
      </c>
      <c r="C11" s="19">
        <v>0.15770756026563801</v>
      </c>
      <c r="D11" s="19">
        <v>0.143226957002765</v>
      </c>
      <c r="E11" s="19">
        <v>0.17246867040181499</v>
      </c>
      <c r="F11" s="19"/>
      <c r="G11" s="19">
        <v>8.8888707618434801E-2</v>
      </c>
      <c r="H11" s="19">
        <v>9.8396243863351399E-2</v>
      </c>
      <c r="I11" s="19">
        <v>0.14722290228798501</v>
      </c>
      <c r="J11" s="19">
        <v>0.176534916895558</v>
      </c>
      <c r="K11" s="19">
        <v>0.202172831510017</v>
      </c>
      <c r="L11" s="19">
        <v>0.21529491462445799</v>
      </c>
      <c r="M11" s="19"/>
      <c r="N11" s="19">
        <v>0.13680290878207901</v>
      </c>
      <c r="O11" s="19">
        <v>0.13040287488886501</v>
      </c>
      <c r="P11" s="19">
        <v>0.170730665912356</v>
      </c>
      <c r="Q11" s="19">
        <v>0.198471628678385</v>
      </c>
      <c r="R11" s="19"/>
      <c r="S11" s="19">
        <v>0.128690543455168</v>
      </c>
      <c r="T11" s="19">
        <v>0.161049220889427</v>
      </c>
      <c r="U11" s="19">
        <v>0.20292361174196999</v>
      </c>
      <c r="V11" s="19">
        <v>0.12466131117377199</v>
      </c>
      <c r="W11" s="19">
        <v>0.17574288567745799</v>
      </c>
      <c r="X11" s="19">
        <v>0.166711680145819</v>
      </c>
      <c r="Y11" s="19">
        <v>0.16104301818570099</v>
      </c>
      <c r="Z11" s="19">
        <v>0.160690548460519</v>
      </c>
      <c r="AA11" s="19">
        <v>0.135991757249769</v>
      </c>
      <c r="AB11" s="19">
        <v>0.18198214030072901</v>
      </c>
      <c r="AC11" s="19">
        <v>0.14843362934450799</v>
      </c>
      <c r="AD11" s="19">
        <v>0.19745700370383501</v>
      </c>
      <c r="AE11" s="19"/>
      <c r="AF11" s="19">
        <v>0.18051878831304</v>
      </c>
      <c r="AG11" s="19">
        <v>0.13045501999463299</v>
      </c>
      <c r="AH11" s="19">
        <v>0.227719255346476</v>
      </c>
      <c r="AI11" s="19">
        <v>0.16826227557685</v>
      </c>
      <c r="AJ11" s="19">
        <v>0.14406810904719999</v>
      </c>
      <c r="AK11" s="19">
        <v>0.120730397395381</v>
      </c>
      <c r="AL11" s="19">
        <v>0.17503842333264399</v>
      </c>
      <c r="AM11" s="19">
        <v>0.16125867687435999</v>
      </c>
      <c r="AN11" s="19">
        <v>0.153437458312323</v>
      </c>
      <c r="AO11" s="19">
        <v>0.14604723363886499</v>
      </c>
      <c r="AP11" s="19">
        <v>0.124675362492301</v>
      </c>
      <c r="AQ11" s="19">
        <v>0.11814851154689</v>
      </c>
      <c r="AR11" s="19">
        <v>0.11365232530191501</v>
      </c>
      <c r="AS11" s="19">
        <v>0.18338374526193499</v>
      </c>
      <c r="AT11" s="19">
        <v>0.26313209420758199</v>
      </c>
      <c r="AU11" s="19">
        <v>7.7427926394091004E-2</v>
      </c>
      <c r="AV11" s="19"/>
      <c r="AW11" s="19">
        <v>0.156010876349051</v>
      </c>
      <c r="AX11" s="19">
        <v>0.161320446606698</v>
      </c>
      <c r="AY11" s="19"/>
      <c r="AZ11" s="19">
        <v>0.172545842116681</v>
      </c>
      <c r="BA11" s="19">
        <v>0.15440276817140899</v>
      </c>
      <c r="BB11" s="19"/>
      <c r="BC11" s="19">
        <v>0.13693578988257199</v>
      </c>
      <c r="BD11" s="19">
        <v>0.17406519652451199</v>
      </c>
      <c r="BE11" s="19"/>
      <c r="BF11" s="19">
        <v>0.157547258600017</v>
      </c>
      <c r="BG11" s="19">
        <v>0.157720441736486</v>
      </c>
      <c r="BH11" s="19"/>
      <c r="BI11" s="19">
        <v>0.161095392333791</v>
      </c>
      <c r="BJ11" s="19">
        <v>0.103244603980425</v>
      </c>
      <c r="BK11" s="19">
        <v>0.16775074629324199</v>
      </c>
      <c r="BL11" s="19">
        <v>0.200575232735593</v>
      </c>
      <c r="BM11" s="19">
        <v>0.11743139137391199</v>
      </c>
      <c r="BN11" s="19"/>
      <c r="BO11" s="19">
        <v>9.6514521250102403E-2</v>
      </c>
      <c r="BP11" s="19">
        <v>0.124512118157521</v>
      </c>
      <c r="BQ11" s="19">
        <v>0.13338484736793499</v>
      </c>
      <c r="BR11" s="19">
        <v>0.15292387656383499</v>
      </c>
      <c r="BS11" s="19">
        <v>0.102656123433021</v>
      </c>
      <c r="BT11" s="19">
        <v>0.31816797706689498</v>
      </c>
      <c r="BU11" s="19"/>
      <c r="BV11" s="19">
        <v>9.7393872094712494E-2</v>
      </c>
      <c r="BW11" s="19">
        <v>0.11409612897195701</v>
      </c>
      <c r="BX11" s="19"/>
      <c r="BY11" s="19">
        <v>8.63538481117649E-2</v>
      </c>
      <c r="BZ11" s="19"/>
      <c r="CA11" s="19">
        <v>7.5746143888499096E-2</v>
      </c>
      <c r="CB11" s="19"/>
      <c r="CC11" s="19">
        <v>9.0382845946797005E-2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I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235</v>
      </c>
      <c r="E2" s="26"/>
      <c r="F2" s="26"/>
      <c r="G2" s="26"/>
      <c r="H2" s="26"/>
      <c r="I2" s="26"/>
    </row>
    <row r="6" spans="2:9" ht="49.95" customHeight="1" x14ac:dyDescent="0.3">
      <c r="B6" s="20" t="s">
        <v>15</v>
      </c>
      <c r="C6" s="20" t="s">
        <v>263</v>
      </c>
      <c r="D6" s="20" t="s">
        <v>264</v>
      </c>
      <c r="E6" s="20" t="s">
        <v>265</v>
      </c>
      <c r="F6" s="20" t="s">
        <v>266</v>
      </c>
      <c r="G6" s="20" t="s">
        <v>267</v>
      </c>
      <c r="H6" s="20" t="s">
        <v>268</v>
      </c>
    </row>
    <row r="7" spans="2:9" x14ac:dyDescent="0.3">
      <c r="B7" s="18" t="s">
        <v>230</v>
      </c>
      <c r="C7" s="17">
        <v>0.47168652319690002</v>
      </c>
      <c r="D7" s="17">
        <v>0.372636625867513</v>
      </c>
      <c r="E7" s="17">
        <v>0.407051151336144</v>
      </c>
      <c r="F7" s="17">
        <v>0.24734517312225801</v>
      </c>
      <c r="G7" s="17">
        <v>0.206892975841725</v>
      </c>
      <c r="H7" s="17">
        <v>0.11702845864952301</v>
      </c>
    </row>
    <row r="8" spans="2:9" x14ac:dyDescent="0.3">
      <c r="B8" s="18" t="s">
        <v>231</v>
      </c>
      <c r="C8" s="17">
        <v>0.37531598808778499</v>
      </c>
      <c r="D8" s="17">
        <v>0.43229113852747703</v>
      </c>
      <c r="E8" s="17">
        <v>0.32913854402665599</v>
      </c>
      <c r="F8" s="17">
        <v>0.396409797178566</v>
      </c>
      <c r="G8" s="17">
        <v>0.38234998217875299</v>
      </c>
      <c r="H8" s="17">
        <v>0.21198924329583499</v>
      </c>
    </row>
    <row r="9" spans="2:9" x14ac:dyDescent="0.3">
      <c r="B9" s="18" t="s">
        <v>232</v>
      </c>
      <c r="C9" s="17">
        <v>0.105515526332145</v>
      </c>
      <c r="D9" s="17">
        <v>0.13820083618366899</v>
      </c>
      <c r="E9" s="17">
        <v>0.16038693574252699</v>
      </c>
      <c r="F9" s="17">
        <v>0.208002361441739</v>
      </c>
      <c r="G9" s="17">
        <v>0.22524090314661199</v>
      </c>
      <c r="H9" s="17">
        <v>0.27151475340369002</v>
      </c>
    </row>
    <row r="10" spans="2:9" x14ac:dyDescent="0.3">
      <c r="B10" s="18" t="s">
        <v>233</v>
      </c>
      <c r="C10" s="17">
        <v>2.58474624156513E-2</v>
      </c>
      <c r="D10" s="17">
        <v>3.1596835728985202E-2</v>
      </c>
      <c r="E10" s="17">
        <v>5.61988046894338E-2</v>
      </c>
      <c r="F10" s="17">
        <v>8.6183522255625006E-2</v>
      </c>
      <c r="G10" s="17">
        <v>8.7091493078307894E-2</v>
      </c>
      <c r="H10" s="17">
        <v>0.22310406853902201</v>
      </c>
    </row>
    <row r="11" spans="2:9" x14ac:dyDescent="0.3">
      <c r="B11" s="18" t="s">
        <v>234</v>
      </c>
      <c r="C11" s="17">
        <v>7.56328626413026E-3</v>
      </c>
      <c r="D11" s="17">
        <v>9.5364294234133104E-3</v>
      </c>
      <c r="E11" s="17">
        <v>1.7933150720820201E-2</v>
      </c>
      <c r="F11" s="17">
        <v>2.53849131591069E-2</v>
      </c>
      <c r="G11" s="17">
        <v>3.3137084675220002E-2</v>
      </c>
      <c r="H11" s="17">
        <v>0.114994816751533</v>
      </c>
    </row>
    <row r="12" spans="2:9" x14ac:dyDescent="0.3">
      <c r="B12" s="18" t="s">
        <v>92</v>
      </c>
      <c r="C12" s="17">
        <v>1.40712137033886E-2</v>
      </c>
      <c r="D12" s="17">
        <v>1.5738134268942602E-2</v>
      </c>
      <c r="E12" s="17">
        <v>2.9291413484419999E-2</v>
      </c>
      <c r="F12" s="17">
        <v>3.6674232842705802E-2</v>
      </c>
      <c r="G12" s="17">
        <v>6.5287561079382203E-2</v>
      </c>
      <c r="H12" s="17">
        <v>6.13686593603971E-2</v>
      </c>
    </row>
    <row r="13" spans="2:9" x14ac:dyDescent="0.3">
      <c r="B13" s="23" t="s">
        <v>192</v>
      </c>
      <c r="C13" s="21">
        <v>0.84700251128468496</v>
      </c>
      <c r="D13" s="21">
        <v>0.80492776439499003</v>
      </c>
      <c r="E13" s="21">
        <v>0.73618969536279999</v>
      </c>
      <c r="F13" s="21">
        <v>0.64375497030082296</v>
      </c>
      <c r="G13" s="21">
        <v>0.58924295802047799</v>
      </c>
      <c r="H13" s="21">
        <v>0.32901770194535801</v>
      </c>
    </row>
    <row r="14" spans="2:9" x14ac:dyDescent="0.3">
      <c r="B14" s="23" t="s">
        <v>193</v>
      </c>
      <c r="C14" s="21">
        <v>3.3410748679781499E-2</v>
      </c>
      <c r="D14" s="21">
        <v>4.1133265152398499E-2</v>
      </c>
      <c r="E14" s="21">
        <v>7.41319554102539E-2</v>
      </c>
      <c r="F14" s="21">
        <v>0.11156843541473201</v>
      </c>
      <c r="G14" s="21">
        <v>0.12022857775352799</v>
      </c>
      <c r="H14" s="21">
        <v>0.33809888529055399</v>
      </c>
    </row>
    <row r="15" spans="2:9" x14ac:dyDescent="0.3">
      <c r="B15" s="23" t="s">
        <v>194</v>
      </c>
      <c r="C15" s="22">
        <v>0.81359176260490396</v>
      </c>
      <c r="D15" s="22">
        <v>0.76379449924259102</v>
      </c>
      <c r="E15" s="22">
        <v>0.66205773995254602</v>
      </c>
      <c r="F15" s="22">
        <v>0.53218653488609102</v>
      </c>
      <c r="G15" s="22">
        <v>0.46901438026695003</v>
      </c>
      <c r="H15" s="22">
        <v>-9.0811833451961404E-3</v>
      </c>
    </row>
    <row r="16" spans="2:9" x14ac:dyDescent="0.3">
      <c r="B16" s="16"/>
      <c r="C16" s="16"/>
      <c r="D16" s="16"/>
      <c r="E16" s="16"/>
      <c r="F16" s="16"/>
      <c r="G16" s="16"/>
      <c r="H16" s="16"/>
    </row>
    <row r="17" spans="2:2" x14ac:dyDescent="0.3">
      <c r="B17" t="s">
        <v>95</v>
      </c>
    </row>
    <row r="18" spans="2:2" x14ac:dyDescent="0.3">
      <c r="B18" t="s">
        <v>96</v>
      </c>
    </row>
    <row r="22" spans="2:2" x14ac:dyDescent="0.3">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0.24734517312225801</v>
      </c>
      <c r="D9" s="17">
        <v>0.25153147891508898</v>
      </c>
      <c r="E9" s="17">
        <v>0.24130801676271099</v>
      </c>
      <c r="F9" s="17"/>
      <c r="G9" s="17">
        <v>0.29497535999491498</v>
      </c>
      <c r="H9" s="17">
        <v>0.297563637314469</v>
      </c>
      <c r="I9" s="17">
        <v>0.28787121160648099</v>
      </c>
      <c r="J9" s="17">
        <v>0.246468706684325</v>
      </c>
      <c r="K9" s="17">
        <v>0.18334914329515201</v>
      </c>
      <c r="L9" s="17">
        <v>0.18549243150881101</v>
      </c>
      <c r="M9" s="17"/>
      <c r="N9" s="17">
        <v>0.24322430043843299</v>
      </c>
      <c r="O9" s="17">
        <v>0.256471589438449</v>
      </c>
      <c r="P9" s="17">
        <v>0.25158834968523403</v>
      </c>
      <c r="Q9" s="17">
        <v>0.23818337909084</v>
      </c>
      <c r="R9" s="17"/>
      <c r="S9" s="17">
        <v>0.32456316501822602</v>
      </c>
      <c r="T9" s="17">
        <v>0.208169027011364</v>
      </c>
      <c r="U9" s="17">
        <v>0.20751575678529099</v>
      </c>
      <c r="V9" s="17">
        <v>0.21842078900607301</v>
      </c>
      <c r="W9" s="17">
        <v>0.25378533674194698</v>
      </c>
      <c r="X9" s="17">
        <v>0.25147551451738998</v>
      </c>
      <c r="Y9" s="17">
        <v>0.185571808977955</v>
      </c>
      <c r="Z9" s="17">
        <v>0.25228170409856798</v>
      </c>
      <c r="AA9" s="17">
        <v>0.266834415029853</v>
      </c>
      <c r="AB9" s="17">
        <v>0.32951187223622302</v>
      </c>
      <c r="AC9" s="17">
        <v>0.18755694887072599</v>
      </c>
      <c r="AD9" s="17">
        <v>0.16196472485024499</v>
      </c>
      <c r="AE9" s="17"/>
      <c r="AF9" s="17">
        <v>0.51512484679552295</v>
      </c>
      <c r="AG9" s="17">
        <v>0.29746190791319999</v>
      </c>
      <c r="AH9" s="17">
        <v>0.32997092758030799</v>
      </c>
      <c r="AI9" s="17">
        <v>0.24993272195486799</v>
      </c>
      <c r="AJ9" s="17">
        <v>0.251127099350195</v>
      </c>
      <c r="AK9" s="17">
        <v>0.20865915452678799</v>
      </c>
      <c r="AL9" s="17">
        <v>0.21696090401902701</v>
      </c>
      <c r="AM9" s="17">
        <v>0.25276954751185299</v>
      </c>
      <c r="AN9" s="17">
        <v>0.133742369764872</v>
      </c>
      <c r="AO9" s="17">
        <v>0.30710019864721599</v>
      </c>
      <c r="AP9" s="17">
        <v>0.24456672345844899</v>
      </c>
      <c r="AQ9" s="17">
        <v>0.25635767646402002</v>
      </c>
      <c r="AR9" s="17">
        <v>0.31127614234795498</v>
      </c>
      <c r="AS9" s="17">
        <v>0.22711991994311501</v>
      </c>
      <c r="AT9" s="17">
        <v>0.21464462700197001</v>
      </c>
      <c r="AU9" s="17">
        <v>0.32229892796371801</v>
      </c>
      <c r="AV9" s="17"/>
      <c r="AW9" s="17">
        <v>0.24713445100558501</v>
      </c>
      <c r="AX9" s="17">
        <v>0.248089218454801</v>
      </c>
      <c r="AY9" s="17"/>
      <c r="AZ9" s="17">
        <v>0.293587828371903</v>
      </c>
      <c r="BA9" s="17">
        <v>0.23704597790415199</v>
      </c>
      <c r="BB9" s="17"/>
      <c r="BC9" s="17">
        <v>0.32258229308139102</v>
      </c>
      <c r="BD9" s="17">
        <v>0.19380409980937099</v>
      </c>
      <c r="BE9" s="17"/>
      <c r="BF9" s="17">
        <v>0.329147905391449</v>
      </c>
      <c r="BG9" s="17">
        <v>0.240771694881034</v>
      </c>
      <c r="BH9" s="17"/>
      <c r="BI9" s="17">
        <v>0.16593091786771999</v>
      </c>
      <c r="BJ9" s="17">
        <v>0.31284473179789801</v>
      </c>
      <c r="BK9" s="17">
        <v>0.27540953670241702</v>
      </c>
      <c r="BL9" s="17">
        <v>0.15606158338759099</v>
      </c>
      <c r="BM9" s="17">
        <v>0.276202032574423</v>
      </c>
      <c r="BN9" s="17"/>
      <c r="BO9" s="17">
        <v>0.308138027842496</v>
      </c>
      <c r="BP9" s="17">
        <v>0.18001221859649599</v>
      </c>
      <c r="BQ9" s="17">
        <v>0.314324134646354</v>
      </c>
      <c r="BR9" s="17">
        <v>0.198685617095572</v>
      </c>
      <c r="BS9" s="17">
        <v>0.30175037353407402</v>
      </c>
      <c r="BT9" s="17">
        <v>0.181399078905538</v>
      </c>
      <c r="BU9" s="17"/>
      <c r="BV9" s="17">
        <v>0.29168885549921902</v>
      </c>
      <c r="BW9" s="17">
        <v>0.35208315954630798</v>
      </c>
      <c r="BX9" s="17"/>
      <c r="BY9" s="17">
        <v>0.34157334767134301</v>
      </c>
      <c r="BZ9" s="17"/>
      <c r="CA9" s="17">
        <v>0.34620020947079699</v>
      </c>
      <c r="CB9" s="17"/>
      <c r="CC9" s="17">
        <v>0.31642715579095698</v>
      </c>
    </row>
    <row r="10" spans="2:81" x14ac:dyDescent="0.3">
      <c r="B10" s="18" t="s">
        <v>231</v>
      </c>
      <c r="C10" s="17">
        <v>0.396409797178566</v>
      </c>
      <c r="D10" s="17">
        <v>0.40202982423489098</v>
      </c>
      <c r="E10" s="17">
        <v>0.39146679821636898</v>
      </c>
      <c r="F10" s="17"/>
      <c r="G10" s="17">
        <v>0.37336824787488399</v>
      </c>
      <c r="H10" s="17">
        <v>0.38470883641097697</v>
      </c>
      <c r="I10" s="17">
        <v>0.42781576360178902</v>
      </c>
      <c r="J10" s="17">
        <v>0.41741458424668298</v>
      </c>
      <c r="K10" s="17">
        <v>0.37407483111684797</v>
      </c>
      <c r="L10" s="17">
        <v>0.393799321356683</v>
      </c>
      <c r="M10" s="17"/>
      <c r="N10" s="17">
        <v>0.41371094447125101</v>
      </c>
      <c r="O10" s="17">
        <v>0.40746749091525503</v>
      </c>
      <c r="P10" s="17">
        <v>0.363768235170498</v>
      </c>
      <c r="Q10" s="17">
        <v>0.394270115109915</v>
      </c>
      <c r="R10" s="17"/>
      <c r="S10" s="17">
        <v>0.39613808379383603</v>
      </c>
      <c r="T10" s="17">
        <v>0.405149871522685</v>
      </c>
      <c r="U10" s="17">
        <v>0.40737286772029302</v>
      </c>
      <c r="V10" s="17">
        <v>0.40895783219918502</v>
      </c>
      <c r="W10" s="17">
        <v>0.43598755855342203</v>
      </c>
      <c r="X10" s="17">
        <v>0.32928807488614498</v>
      </c>
      <c r="Y10" s="17">
        <v>0.38848258405223002</v>
      </c>
      <c r="Z10" s="17">
        <v>0.35945287634158002</v>
      </c>
      <c r="AA10" s="17">
        <v>0.39953964115665003</v>
      </c>
      <c r="AB10" s="17">
        <v>0.361820982335049</v>
      </c>
      <c r="AC10" s="17">
        <v>0.48463650878879599</v>
      </c>
      <c r="AD10" s="17">
        <v>0.41884981265426602</v>
      </c>
      <c r="AE10" s="17"/>
      <c r="AF10" s="17">
        <v>9.0171405220908898E-2</v>
      </c>
      <c r="AG10" s="17">
        <v>0.319951709793179</v>
      </c>
      <c r="AH10" s="17">
        <v>0.34473310313241301</v>
      </c>
      <c r="AI10" s="17">
        <v>0.389350267981801</v>
      </c>
      <c r="AJ10" s="17">
        <v>0.417381238617412</v>
      </c>
      <c r="AK10" s="17">
        <v>0.44787577656139299</v>
      </c>
      <c r="AL10" s="17">
        <v>0.41809507112031002</v>
      </c>
      <c r="AM10" s="17">
        <v>0.35785002889455902</v>
      </c>
      <c r="AN10" s="17">
        <v>0.44193703508125598</v>
      </c>
      <c r="AO10" s="17">
        <v>0.29699163704923998</v>
      </c>
      <c r="AP10" s="17">
        <v>0.42218422789264598</v>
      </c>
      <c r="AQ10" s="17">
        <v>0.44226610041560899</v>
      </c>
      <c r="AR10" s="17">
        <v>0.39352896583180402</v>
      </c>
      <c r="AS10" s="17">
        <v>0.41845399020456903</v>
      </c>
      <c r="AT10" s="17">
        <v>0.39022310616517503</v>
      </c>
      <c r="AU10" s="17">
        <v>0.42304481217353701</v>
      </c>
      <c r="AV10" s="17"/>
      <c r="AW10" s="17">
        <v>0.41054305696131099</v>
      </c>
      <c r="AX10" s="17">
        <v>0.37389280175301298</v>
      </c>
      <c r="AY10" s="17"/>
      <c r="AZ10" s="17">
        <v>0.40480635672341603</v>
      </c>
      <c r="BA10" s="17">
        <v>0.394539709800451</v>
      </c>
      <c r="BB10" s="17"/>
      <c r="BC10" s="17">
        <v>0.38866545988095502</v>
      </c>
      <c r="BD10" s="17">
        <v>0.40165899184758702</v>
      </c>
      <c r="BE10" s="17"/>
      <c r="BF10" s="17">
        <v>0.38498880038413003</v>
      </c>
      <c r="BG10" s="17">
        <v>0.39732756204825498</v>
      </c>
      <c r="BH10" s="17"/>
      <c r="BI10" s="17">
        <v>0.346320258234664</v>
      </c>
      <c r="BJ10" s="17">
        <v>0.44814863877240901</v>
      </c>
      <c r="BK10" s="17">
        <v>0.43892038425185298</v>
      </c>
      <c r="BL10" s="17">
        <v>0.36090517893369101</v>
      </c>
      <c r="BM10" s="17">
        <v>0.41204904590820501</v>
      </c>
      <c r="BN10" s="17"/>
      <c r="BO10" s="17">
        <v>0.449206343738006</v>
      </c>
      <c r="BP10" s="17">
        <v>0.37322351304064</v>
      </c>
      <c r="BQ10" s="17">
        <v>0.402573299984536</v>
      </c>
      <c r="BR10" s="17">
        <v>0.36657959214853902</v>
      </c>
      <c r="BS10" s="17">
        <v>0.41637243857353501</v>
      </c>
      <c r="BT10" s="17">
        <v>0.429429766800072</v>
      </c>
      <c r="BU10" s="17"/>
      <c r="BV10" s="17">
        <v>0.46366352082050999</v>
      </c>
      <c r="BW10" s="17">
        <v>0.41937272943758702</v>
      </c>
      <c r="BX10" s="17"/>
      <c r="BY10" s="17">
        <v>0.420085516489629</v>
      </c>
      <c r="BZ10" s="17"/>
      <c r="CA10" s="17">
        <v>0.44223318016323199</v>
      </c>
      <c r="CB10" s="17"/>
      <c r="CC10" s="17">
        <v>0.46036539600072701</v>
      </c>
    </row>
    <row r="11" spans="2:81" x14ac:dyDescent="0.3">
      <c r="B11" s="18" t="s">
        <v>232</v>
      </c>
      <c r="C11" s="17">
        <v>0.208002361441739</v>
      </c>
      <c r="D11" s="17">
        <v>0.20226453125621899</v>
      </c>
      <c r="E11" s="17">
        <v>0.214425269677359</v>
      </c>
      <c r="F11" s="17"/>
      <c r="G11" s="17">
        <v>0.22432521346367601</v>
      </c>
      <c r="H11" s="17">
        <v>0.183821324174643</v>
      </c>
      <c r="I11" s="17">
        <v>0.166888279335343</v>
      </c>
      <c r="J11" s="17">
        <v>0.19919010702867701</v>
      </c>
      <c r="K11" s="17">
        <v>0.24180430728263499</v>
      </c>
      <c r="L11" s="17">
        <v>0.234559452060771</v>
      </c>
      <c r="M11" s="17"/>
      <c r="N11" s="17">
        <v>0.194744355819848</v>
      </c>
      <c r="O11" s="17">
        <v>0.199854681977466</v>
      </c>
      <c r="P11" s="17">
        <v>0.23326197037586499</v>
      </c>
      <c r="Q11" s="17">
        <v>0.20845014881725901</v>
      </c>
      <c r="R11" s="17"/>
      <c r="S11" s="17">
        <v>0.16603933715479599</v>
      </c>
      <c r="T11" s="17">
        <v>0.233506931052438</v>
      </c>
      <c r="U11" s="17">
        <v>0.21064138359450399</v>
      </c>
      <c r="V11" s="17">
        <v>0.180865735847937</v>
      </c>
      <c r="W11" s="17">
        <v>0.17818474796223899</v>
      </c>
      <c r="X11" s="17">
        <v>0.21835255082914401</v>
      </c>
      <c r="Y11" s="17">
        <v>0.27912685584636698</v>
      </c>
      <c r="Z11" s="17">
        <v>0.28061435112980598</v>
      </c>
      <c r="AA11" s="17">
        <v>0.21193530641184299</v>
      </c>
      <c r="AB11" s="17">
        <v>0.17222395295968501</v>
      </c>
      <c r="AC11" s="17">
        <v>0.18118539016063701</v>
      </c>
      <c r="AD11" s="17">
        <v>0.25716839173619099</v>
      </c>
      <c r="AE11" s="17"/>
      <c r="AF11" s="17">
        <v>0.19993318362951101</v>
      </c>
      <c r="AG11" s="17">
        <v>0.23726208513593799</v>
      </c>
      <c r="AH11" s="17">
        <v>0.185462597748216</v>
      </c>
      <c r="AI11" s="17">
        <v>0.16254477411152399</v>
      </c>
      <c r="AJ11" s="17">
        <v>0.215728889366152</v>
      </c>
      <c r="AK11" s="17">
        <v>0.22898881971337801</v>
      </c>
      <c r="AL11" s="17">
        <v>0.21072845024199499</v>
      </c>
      <c r="AM11" s="17">
        <v>0.23632131243892099</v>
      </c>
      <c r="AN11" s="17">
        <v>0.245233922231408</v>
      </c>
      <c r="AO11" s="17">
        <v>0.24283006773037699</v>
      </c>
      <c r="AP11" s="17">
        <v>0.18866726881555099</v>
      </c>
      <c r="AQ11" s="17">
        <v>0.175623069932001</v>
      </c>
      <c r="AR11" s="17">
        <v>0.171585493317714</v>
      </c>
      <c r="AS11" s="17">
        <v>0.151698185637724</v>
      </c>
      <c r="AT11" s="17">
        <v>0.21667811898193401</v>
      </c>
      <c r="AU11" s="17">
        <v>0.167223417319072</v>
      </c>
      <c r="AV11" s="17"/>
      <c r="AW11" s="17">
        <v>0.202124970120864</v>
      </c>
      <c r="AX11" s="17">
        <v>0.21805827530649199</v>
      </c>
      <c r="AY11" s="17"/>
      <c r="AZ11" s="17">
        <v>0.165474243445007</v>
      </c>
      <c r="BA11" s="17">
        <v>0.21747425242945101</v>
      </c>
      <c r="BB11" s="17"/>
      <c r="BC11" s="17">
        <v>0.179585812320812</v>
      </c>
      <c r="BD11" s="17">
        <v>0.22665340217355701</v>
      </c>
      <c r="BE11" s="17"/>
      <c r="BF11" s="17">
        <v>0.18349284084672099</v>
      </c>
      <c r="BG11" s="17">
        <v>0.209971889792015</v>
      </c>
      <c r="BH11" s="17"/>
      <c r="BI11" s="17">
        <v>0.24993167105567299</v>
      </c>
      <c r="BJ11" s="17">
        <v>0.15348061458367501</v>
      </c>
      <c r="BK11" s="17">
        <v>0.18056396758347901</v>
      </c>
      <c r="BL11" s="17">
        <v>0.29639288539576603</v>
      </c>
      <c r="BM11" s="17">
        <v>0.18247096941648999</v>
      </c>
      <c r="BN11" s="17"/>
      <c r="BO11" s="17">
        <v>0.14659348780102499</v>
      </c>
      <c r="BP11" s="17">
        <v>0.24109359984214099</v>
      </c>
      <c r="BQ11" s="17">
        <v>0.16862231659278001</v>
      </c>
      <c r="BR11" s="17">
        <v>0.25041603196180101</v>
      </c>
      <c r="BS11" s="17">
        <v>0.18301181014104501</v>
      </c>
      <c r="BT11" s="17">
        <v>0.26148981122215698</v>
      </c>
      <c r="BU11" s="17"/>
      <c r="BV11" s="17">
        <v>0.15305712595215801</v>
      </c>
      <c r="BW11" s="17">
        <v>0.15426607143904</v>
      </c>
      <c r="BX11" s="17"/>
      <c r="BY11" s="17">
        <v>0.17093378879862101</v>
      </c>
      <c r="BZ11" s="17"/>
      <c r="CA11" s="17">
        <v>0.13392387575995601</v>
      </c>
      <c r="CB11" s="17"/>
      <c r="CC11" s="17">
        <v>0.145539553728945</v>
      </c>
    </row>
    <row r="12" spans="2:81" x14ac:dyDescent="0.3">
      <c r="B12" s="18" t="s">
        <v>233</v>
      </c>
      <c r="C12" s="17">
        <v>8.6183522255625006E-2</v>
      </c>
      <c r="D12" s="17">
        <v>8.45679992047218E-2</v>
      </c>
      <c r="E12" s="17">
        <v>8.8100868990053094E-2</v>
      </c>
      <c r="F12" s="17"/>
      <c r="G12" s="17">
        <v>6.7225188628753194E-2</v>
      </c>
      <c r="H12" s="17">
        <v>6.0669294248169199E-2</v>
      </c>
      <c r="I12" s="17">
        <v>6.06460595132641E-2</v>
      </c>
      <c r="J12" s="17">
        <v>6.7629955579342593E-2</v>
      </c>
      <c r="K12" s="17">
        <v>0.115502826493045</v>
      </c>
      <c r="L12" s="17">
        <v>0.13564924354211599</v>
      </c>
      <c r="M12" s="17"/>
      <c r="N12" s="17">
        <v>8.7872616598545297E-2</v>
      </c>
      <c r="O12" s="17">
        <v>9.3060260953235802E-2</v>
      </c>
      <c r="P12" s="17">
        <v>8.0524572512348E-2</v>
      </c>
      <c r="Q12" s="17">
        <v>8.2877633952368204E-2</v>
      </c>
      <c r="R12" s="17"/>
      <c r="S12" s="17">
        <v>7.5801666508302196E-2</v>
      </c>
      <c r="T12" s="17">
        <v>8.7289563615426197E-2</v>
      </c>
      <c r="U12" s="17">
        <v>7.2498116319613795E-2</v>
      </c>
      <c r="V12" s="17">
        <v>0.123078775739469</v>
      </c>
      <c r="W12" s="17">
        <v>7.9694189314127695E-2</v>
      </c>
      <c r="X12" s="17">
        <v>0.118295419201181</v>
      </c>
      <c r="Y12" s="17">
        <v>8.5915355529836895E-2</v>
      </c>
      <c r="Z12" s="17">
        <v>5.5550945475686501E-2</v>
      </c>
      <c r="AA12" s="17">
        <v>6.1945737313081402E-2</v>
      </c>
      <c r="AB12" s="17">
        <v>8.9651364290146404E-2</v>
      </c>
      <c r="AC12" s="17">
        <v>9.4337107502719494E-2</v>
      </c>
      <c r="AD12" s="17">
        <v>8.0473580712039305E-2</v>
      </c>
      <c r="AE12" s="17"/>
      <c r="AF12" s="17">
        <v>0</v>
      </c>
      <c r="AG12" s="17">
        <v>4.2506824539017302E-2</v>
      </c>
      <c r="AH12" s="17">
        <v>6.8465958926070603E-2</v>
      </c>
      <c r="AI12" s="17">
        <v>0.12747777970892499</v>
      </c>
      <c r="AJ12" s="17">
        <v>7.7022875590232395E-2</v>
      </c>
      <c r="AK12" s="17">
        <v>7.4240160081145604E-2</v>
      </c>
      <c r="AL12" s="17">
        <v>9.8019081948991907E-2</v>
      </c>
      <c r="AM12" s="17">
        <v>0.100407287127705</v>
      </c>
      <c r="AN12" s="17">
        <v>0.13242310307342101</v>
      </c>
      <c r="AO12" s="17">
        <v>0.100686691654503</v>
      </c>
      <c r="AP12" s="17">
        <v>6.0992284371178401E-2</v>
      </c>
      <c r="AQ12" s="17">
        <v>9.6889582653308895E-2</v>
      </c>
      <c r="AR12" s="17">
        <v>8.18901139202938E-2</v>
      </c>
      <c r="AS12" s="17">
        <v>8.0293605858362899E-2</v>
      </c>
      <c r="AT12" s="17">
        <v>9.2012971067563495E-2</v>
      </c>
      <c r="AU12" s="17">
        <v>5.7818952588824801E-2</v>
      </c>
      <c r="AV12" s="17"/>
      <c r="AW12" s="17">
        <v>9.19072985349597E-2</v>
      </c>
      <c r="AX12" s="17">
        <v>7.8489491802322495E-2</v>
      </c>
      <c r="AY12" s="17"/>
      <c r="AZ12" s="17">
        <v>8.1367646579391106E-2</v>
      </c>
      <c r="BA12" s="17">
        <v>8.7256117318946794E-2</v>
      </c>
      <c r="BB12" s="17"/>
      <c r="BC12" s="17">
        <v>6.82333860301369E-2</v>
      </c>
      <c r="BD12" s="17">
        <v>0.10014619861721</v>
      </c>
      <c r="BE12" s="17"/>
      <c r="BF12" s="17">
        <v>6.68019044781058E-2</v>
      </c>
      <c r="BG12" s="17">
        <v>8.7740984203484904E-2</v>
      </c>
      <c r="BH12" s="17"/>
      <c r="BI12" s="17">
        <v>0.161566903633102</v>
      </c>
      <c r="BJ12" s="17">
        <v>5.2709118402847199E-2</v>
      </c>
      <c r="BK12" s="17">
        <v>3.8189460172387599E-2</v>
      </c>
      <c r="BL12" s="17">
        <v>9.9602125682824796E-2</v>
      </c>
      <c r="BM12" s="17">
        <v>8.1176389040134994E-2</v>
      </c>
      <c r="BN12" s="17"/>
      <c r="BO12" s="17">
        <v>5.1191815399595497E-2</v>
      </c>
      <c r="BP12" s="17">
        <v>0.151491605042606</v>
      </c>
      <c r="BQ12" s="17">
        <v>4.9602554265677098E-2</v>
      </c>
      <c r="BR12" s="17">
        <v>0.115956372704121</v>
      </c>
      <c r="BS12" s="17">
        <v>5.3013539355838697E-2</v>
      </c>
      <c r="BT12" s="17">
        <v>3.2197472600993503E-2</v>
      </c>
      <c r="BU12" s="17"/>
      <c r="BV12" s="17">
        <v>5.1700383700638099E-2</v>
      </c>
      <c r="BW12" s="17">
        <v>5.4580048406933999E-2</v>
      </c>
      <c r="BX12" s="17"/>
      <c r="BY12" s="17">
        <v>5.3352539464410001E-2</v>
      </c>
      <c r="BZ12" s="17"/>
      <c r="CA12" s="17">
        <v>4.5601939707762197E-2</v>
      </c>
      <c r="CB12" s="17"/>
      <c r="CC12" s="17">
        <v>4.8324103897337198E-2</v>
      </c>
    </row>
    <row r="13" spans="2:81" x14ac:dyDescent="0.3">
      <c r="B13" s="18" t="s">
        <v>234</v>
      </c>
      <c r="C13" s="17">
        <v>2.53849131591069E-2</v>
      </c>
      <c r="D13" s="17">
        <v>3.2568606607931802E-2</v>
      </c>
      <c r="E13" s="17">
        <v>1.8470770264250699E-2</v>
      </c>
      <c r="F13" s="17"/>
      <c r="G13" s="17">
        <v>1.0608074637832501E-2</v>
      </c>
      <c r="H13" s="17">
        <v>2.91898311875139E-2</v>
      </c>
      <c r="I13" s="17">
        <v>2.0603846001343899E-2</v>
      </c>
      <c r="J13" s="17">
        <v>2.5493145584983699E-2</v>
      </c>
      <c r="K13" s="17">
        <v>5.6802028275928902E-2</v>
      </c>
      <c r="L13" s="17">
        <v>1.4898538334749399E-2</v>
      </c>
      <c r="M13" s="17"/>
      <c r="N13" s="17">
        <v>2.8867176184802099E-2</v>
      </c>
      <c r="O13" s="17">
        <v>1.4639556449247301E-2</v>
      </c>
      <c r="P13" s="17">
        <v>2.4348337410337598E-2</v>
      </c>
      <c r="Q13" s="17">
        <v>3.3914046891584698E-2</v>
      </c>
      <c r="R13" s="17"/>
      <c r="S13" s="17">
        <v>3.5713413037804201E-3</v>
      </c>
      <c r="T13" s="17">
        <v>5.5932893309680598E-2</v>
      </c>
      <c r="U13" s="17">
        <v>4.13320056963528E-2</v>
      </c>
      <c r="V13" s="17">
        <v>2.3765277136502599E-2</v>
      </c>
      <c r="W13" s="17">
        <v>2.6076446882459501E-2</v>
      </c>
      <c r="X13" s="17">
        <v>2.72231811620899E-2</v>
      </c>
      <c r="Y13" s="17">
        <v>3.1410260296357899E-2</v>
      </c>
      <c r="Z13" s="17">
        <v>9.1205740598065393E-3</v>
      </c>
      <c r="AA13" s="17">
        <v>1.11568760862325E-2</v>
      </c>
      <c r="AB13" s="17">
        <v>2.2929950755986198E-2</v>
      </c>
      <c r="AC13" s="17">
        <v>2.3283952926996698E-2</v>
      </c>
      <c r="AD13" s="17">
        <v>1.8421026161830799E-2</v>
      </c>
      <c r="AE13" s="17"/>
      <c r="AF13" s="17">
        <v>0.104423181261926</v>
      </c>
      <c r="AG13" s="17">
        <v>6.5949460041482499E-2</v>
      </c>
      <c r="AH13" s="17">
        <v>1.8900451360539101E-2</v>
      </c>
      <c r="AI13" s="17">
        <v>3.8627164294981697E-2</v>
      </c>
      <c r="AJ13" s="17">
        <v>1.89172361140767E-2</v>
      </c>
      <c r="AK13" s="17">
        <v>2.6918079562585601E-2</v>
      </c>
      <c r="AL13" s="17">
        <v>5.2899724000494697E-3</v>
      </c>
      <c r="AM13" s="17">
        <v>2.45442035045647E-2</v>
      </c>
      <c r="AN13" s="17">
        <v>6.2674896511651602E-3</v>
      </c>
      <c r="AO13" s="17">
        <v>1.8951038803277299E-2</v>
      </c>
      <c r="AP13" s="17">
        <v>3.0679142283040601E-2</v>
      </c>
      <c r="AQ13" s="17">
        <v>2.8863570535061701E-2</v>
      </c>
      <c r="AR13" s="17">
        <v>1.0768075845759799E-2</v>
      </c>
      <c r="AS13" s="17">
        <v>6.3335347915408804E-2</v>
      </c>
      <c r="AT13" s="17">
        <v>4.9568661567359298E-2</v>
      </c>
      <c r="AU13" s="17">
        <v>1.05398797462803E-2</v>
      </c>
      <c r="AV13" s="17"/>
      <c r="AW13" s="17">
        <v>2.2724965413979299E-2</v>
      </c>
      <c r="AX13" s="17">
        <v>2.8380482652046998E-2</v>
      </c>
      <c r="AY13" s="17"/>
      <c r="AZ13" s="17">
        <v>1.6686264917314501E-2</v>
      </c>
      <c r="BA13" s="17">
        <v>2.7322281934584799E-2</v>
      </c>
      <c r="BB13" s="17"/>
      <c r="BC13" s="17">
        <v>1.4117510768521699E-2</v>
      </c>
      <c r="BD13" s="17">
        <v>3.3598802579432298E-2</v>
      </c>
      <c r="BE13" s="17"/>
      <c r="BF13" s="17">
        <v>0</v>
      </c>
      <c r="BG13" s="17">
        <v>2.7424786029827501E-2</v>
      </c>
      <c r="BH13" s="17"/>
      <c r="BI13" s="17">
        <v>3.44060366307627E-2</v>
      </c>
      <c r="BJ13" s="17">
        <v>7.68734978979679E-3</v>
      </c>
      <c r="BK13" s="17">
        <v>1.55447543963569E-2</v>
      </c>
      <c r="BL13" s="17">
        <v>5.9122802177655601E-2</v>
      </c>
      <c r="BM13" s="17">
        <v>1.19956227804203E-2</v>
      </c>
      <c r="BN13" s="17"/>
      <c r="BO13" s="17">
        <v>1.5946631046304598E-2</v>
      </c>
      <c r="BP13" s="17">
        <v>2.3297141745190798E-2</v>
      </c>
      <c r="BQ13" s="17">
        <v>2.4501479953724301E-2</v>
      </c>
      <c r="BR13" s="17">
        <v>4.29434889069117E-2</v>
      </c>
      <c r="BS13" s="17">
        <v>9.3774938664045095E-3</v>
      </c>
      <c r="BT13" s="17">
        <v>9.2814277753919192E-3</v>
      </c>
      <c r="BU13" s="17"/>
      <c r="BV13" s="17">
        <v>1.1832078071479899E-2</v>
      </c>
      <c r="BW13" s="17">
        <v>0</v>
      </c>
      <c r="BX13" s="17"/>
      <c r="BY13" s="17">
        <v>9.6740804475035098E-3</v>
      </c>
      <c r="BZ13" s="17"/>
      <c r="CA13" s="17">
        <v>9.7329997012469294E-3</v>
      </c>
      <c r="CB13" s="17"/>
      <c r="CC13" s="17">
        <v>1.25269668284006E-2</v>
      </c>
    </row>
    <row r="14" spans="2:81" x14ac:dyDescent="0.3">
      <c r="B14" s="18" t="s">
        <v>92</v>
      </c>
      <c r="C14" s="17">
        <v>3.6674232842705802E-2</v>
      </c>
      <c r="D14" s="17">
        <v>2.7037559781147202E-2</v>
      </c>
      <c r="E14" s="17">
        <v>4.6228276089257302E-2</v>
      </c>
      <c r="F14" s="17"/>
      <c r="G14" s="17">
        <v>2.94979153999398E-2</v>
      </c>
      <c r="H14" s="17">
        <v>4.40470766642274E-2</v>
      </c>
      <c r="I14" s="17">
        <v>3.6174839941779897E-2</v>
      </c>
      <c r="J14" s="17">
        <v>4.3803500875987798E-2</v>
      </c>
      <c r="K14" s="17">
        <v>2.84668635363905E-2</v>
      </c>
      <c r="L14" s="17">
        <v>3.5601013196869202E-2</v>
      </c>
      <c r="M14" s="17"/>
      <c r="N14" s="17">
        <v>3.1580606487120903E-2</v>
      </c>
      <c r="O14" s="17">
        <v>2.85064202663469E-2</v>
      </c>
      <c r="P14" s="17">
        <v>4.6508534845717202E-2</v>
      </c>
      <c r="Q14" s="17">
        <v>4.2304676138033202E-2</v>
      </c>
      <c r="R14" s="17"/>
      <c r="S14" s="17">
        <v>3.3886406221058998E-2</v>
      </c>
      <c r="T14" s="17">
        <v>9.9517134884066702E-3</v>
      </c>
      <c r="U14" s="17">
        <v>6.0639869883946103E-2</v>
      </c>
      <c r="V14" s="17">
        <v>4.4911590070834E-2</v>
      </c>
      <c r="W14" s="17">
        <v>2.6271720545805299E-2</v>
      </c>
      <c r="X14" s="17">
        <v>5.5365259404050002E-2</v>
      </c>
      <c r="Y14" s="17">
        <v>2.9493135297253701E-2</v>
      </c>
      <c r="Z14" s="17">
        <v>4.29795488945523E-2</v>
      </c>
      <c r="AA14" s="17">
        <v>4.8588024002340302E-2</v>
      </c>
      <c r="AB14" s="17">
        <v>2.3861877422910901E-2</v>
      </c>
      <c r="AC14" s="17">
        <v>2.9000091750125401E-2</v>
      </c>
      <c r="AD14" s="17">
        <v>6.3122463885428304E-2</v>
      </c>
      <c r="AE14" s="17"/>
      <c r="AF14" s="17">
        <v>9.0347383092131098E-2</v>
      </c>
      <c r="AG14" s="17">
        <v>3.6868012577183001E-2</v>
      </c>
      <c r="AH14" s="17">
        <v>5.2466961252453197E-2</v>
      </c>
      <c r="AI14" s="17">
        <v>3.2067291947900201E-2</v>
      </c>
      <c r="AJ14" s="17">
        <v>1.98226609619323E-2</v>
      </c>
      <c r="AK14" s="17">
        <v>1.33180095547104E-2</v>
      </c>
      <c r="AL14" s="17">
        <v>5.0906520269626998E-2</v>
      </c>
      <c r="AM14" s="17">
        <v>2.8107620522398E-2</v>
      </c>
      <c r="AN14" s="17">
        <v>4.0396080197876397E-2</v>
      </c>
      <c r="AO14" s="17">
        <v>3.3440366115386297E-2</v>
      </c>
      <c r="AP14" s="17">
        <v>5.2910353179134097E-2</v>
      </c>
      <c r="AQ14" s="17">
        <v>0</v>
      </c>
      <c r="AR14" s="17">
        <v>3.0951208736473099E-2</v>
      </c>
      <c r="AS14" s="17">
        <v>5.9098950440819198E-2</v>
      </c>
      <c r="AT14" s="17">
        <v>3.6872515215997902E-2</v>
      </c>
      <c r="AU14" s="17">
        <v>1.90740102085676E-2</v>
      </c>
      <c r="AV14" s="17"/>
      <c r="AW14" s="17">
        <v>2.5565257963301599E-2</v>
      </c>
      <c r="AX14" s="17">
        <v>5.30897300313245E-2</v>
      </c>
      <c r="AY14" s="17"/>
      <c r="AZ14" s="17">
        <v>3.8077659962968698E-2</v>
      </c>
      <c r="BA14" s="17">
        <v>3.6361660612414498E-2</v>
      </c>
      <c r="BB14" s="17"/>
      <c r="BC14" s="17">
        <v>2.6815537918182801E-2</v>
      </c>
      <c r="BD14" s="17">
        <v>4.4138504972841101E-2</v>
      </c>
      <c r="BE14" s="17"/>
      <c r="BF14" s="17">
        <v>3.55685488995943E-2</v>
      </c>
      <c r="BG14" s="17">
        <v>3.6763083045383498E-2</v>
      </c>
      <c r="BH14" s="17"/>
      <c r="BI14" s="17">
        <v>4.18442125780785E-2</v>
      </c>
      <c r="BJ14" s="17">
        <v>2.5129546653373799E-2</v>
      </c>
      <c r="BK14" s="17">
        <v>5.13718968935074E-2</v>
      </c>
      <c r="BL14" s="17">
        <v>2.7915424422471E-2</v>
      </c>
      <c r="BM14" s="17">
        <v>3.61059402803263E-2</v>
      </c>
      <c r="BN14" s="17"/>
      <c r="BO14" s="17">
        <v>2.8923694172573199E-2</v>
      </c>
      <c r="BP14" s="17">
        <v>3.0881921732926101E-2</v>
      </c>
      <c r="BQ14" s="17">
        <v>4.0376214556929399E-2</v>
      </c>
      <c r="BR14" s="17">
        <v>2.5418897183055299E-2</v>
      </c>
      <c r="BS14" s="17">
        <v>3.6474344529102302E-2</v>
      </c>
      <c r="BT14" s="17">
        <v>8.62024426958478E-2</v>
      </c>
      <c r="BU14" s="17"/>
      <c r="BV14" s="17">
        <v>2.80580359559949E-2</v>
      </c>
      <c r="BW14" s="17">
        <v>1.9697991170131299E-2</v>
      </c>
      <c r="BX14" s="17"/>
      <c r="BY14" s="17">
        <v>4.3807271284933402E-3</v>
      </c>
      <c r="BZ14" s="17"/>
      <c r="CA14" s="17">
        <v>2.2307795197005601E-2</v>
      </c>
      <c r="CB14" s="17"/>
      <c r="CC14" s="17">
        <v>1.68168237536333E-2</v>
      </c>
    </row>
    <row r="15" spans="2:81" x14ac:dyDescent="0.3">
      <c r="B15" s="18" t="s">
        <v>192</v>
      </c>
      <c r="C15" s="21">
        <v>0.64375497030082296</v>
      </c>
      <c r="D15" s="21">
        <v>0.65356130314997996</v>
      </c>
      <c r="E15" s="21">
        <v>0.63277481497907995</v>
      </c>
      <c r="F15" s="21"/>
      <c r="G15" s="21">
        <v>0.66834360786979896</v>
      </c>
      <c r="H15" s="21">
        <v>0.68227247372544597</v>
      </c>
      <c r="I15" s="21">
        <v>0.71568697520826996</v>
      </c>
      <c r="J15" s="21">
        <v>0.66388329093100895</v>
      </c>
      <c r="K15" s="21">
        <v>0.55742397441200098</v>
      </c>
      <c r="L15" s="21">
        <v>0.57929175286549395</v>
      </c>
      <c r="M15" s="21"/>
      <c r="N15" s="21">
        <v>0.65693524490968402</v>
      </c>
      <c r="O15" s="21">
        <v>0.66393908035370397</v>
      </c>
      <c r="P15" s="21">
        <v>0.61535658485573197</v>
      </c>
      <c r="Q15" s="21">
        <v>0.63245349420075403</v>
      </c>
      <c r="R15" s="21"/>
      <c r="S15" s="21">
        <v>0.72070124881206199</v>
      </c>
      <c r="T15" s="21">
        <v>0.61331889853404897</v>
      </c>
      <c r="U15" s="21">
        <v>0.61488862450558401</v>
      </c>
      <c r="V15" s="21">
        <v>0.627378621205258</v>
      </c>
      <c r="W15" s="21">
        <v>0.689772895295369</v>
      </c>
      <c r="X15" s="21">
        <v>0.58076358940353501</v>
      </c>
      <c r="Y15" s="21">
        <v>0.57405439303018502</v>
      </c>
      <c r="Z15" s="21">
        <v>0.61173458044014795</v>
      </c>
      <c r="AA15" s="21">
        <v>0.66637405618650303</v>
      </c>
      <c r="AB15" s="21">
        <v>0.69133285457127203</v>
      </c>
      <c r="AC15" s="21">
        <v>0.67219345765952199</v>
      </c>
      <c r="AD15" s="21">
        <v>0.58081453750451095</v>
      </c>
      <c r="AE15" s="21"/>
      <c r="AF15" s="21">
        <v>0.605296252016432</v>
      </c>
      <c r="AG15" s="21">
        <v>0.61741361770638004</v>
      </c>
      <c r="AH15" s="21">
        <v>0.674704030712721</v>
      </c>
      <c r="AI15" s="21">
        <v>0.63928298993666899</v>
      </c>
      <c r="AJ15" s="21">
        <v>0.668508337967607</v>
      </c>
      <c r="AK15" s="21">
        <v>0.65653493108818095</v>
      </c>
      <c r="AL15" s="21">
        <v>0.63505597513933698</v>
      </c>
      <c r="AM15" s="21">
        <v>0.61061957640641196</v>
      </c>
      <c r="AN15" s="21">
        <v>0.57567940484612901</v>
      </c>
      <c r="AO15" s="21">
        <v>0.60409183569645597</v>
      </c>
      <c r="AP15" s="21">
        <v>0.66675095135109597</v>
      </c>
      <c r="AQ15" s="21">
        <v>0.69862377687962895</v>
      </c>
      <c r="AR15" s="21">
        <v>0.70480510817975905</v>
      </c>
      <c r="AS15" s="21">
        <v>0.64557391014768495</v>
      </c>
      <c r="AT15" s="21">
        <v>0.60486773316714604</v>
      </c>
      <c r="AU15" s="21">
        <v>0.74534374013725502</v>
      </c>
      <c r="AV15" s="21"/>
      <c r="AW15" s="21">
        <v>0.65767750796689495</v>
      </c>
      <c r="AX15" s="21">
        <v>0.62198202020781401</v>
      </c>
      <c r="AY15" s="21"/>
      <c r="AZ15" s="21">
        <v>0.69839418509531903</v>
      </c>
      <c r="BA15" s="21">
        <v>0.63158568770460299</v>
      </c>
      <c r="BB15" s="21"/>
      <c r="BC15" s="21">
        <v>0.71124775296234599</v>
      </c>
      <c r="BD15" s="21">
        <v>0.59546309165695899</v>
      </c>
      <c r="BE15" s="21"/>
      <c r="BF15" s="21">
        <v>0.71413670577557897</v>
      </c>
      <c r="BG15" s="21">
        <v>0.63809925692928904</v>
      </c>
      <c r="BH15" s="21"/>
      <c r="BI15" s="21">
        <v>0.51225117610238402</v>
      </c>
      <c r="BJ15" s="21">
        <v>0.76099337057030703</v>
      </c>
      <c r="BK15" s="21">
        <v>0.71432992095426995</v>
      </c>
      <c r="BL15" s="21">
        <v>0.51696676232128203</v>
      </c>
      <c r="BM15" s="21">
        <v>0.68825107848262801</v>
      </c>
      <c r="BN15" s="21"/>
      <c r="BO15" s="21">
        <v>0.75734437158050105</v>
      </c>
      <c r="BP15" s="21">
        <v>0.55323573163713602</v>
      </c>
      <c r="BQ15" s="21">
        <v>0.71689743463088995</v>
      </c>
      <c r="BR15" s="21">
        <v>0.56526520924411106</v>
      </c>
      <c r="BS15" s="21">
        <v>0.71812281210760898</v>
      </c>
      <c r="BT15" s="21">
        <v>0.61082884570561002</v>
      </c>
      <c r="BU15" s="21"/>
      <c r="BV15" s="21">
        <v>0.75535237631972896</v>
      </c>
      <c r="BW15" s="21">
        <v>0.77145588898389506</v>
      </c>
      <c r="BX15" s="21"/>
      <c r="BY15" s="21">
        <v>0.76165886416097295</v>
      </c>
      <c r="BZ15" s="21"/>
      <c r="CA15" s="21">
        <v>0.78843338963402898</v>
      </c>
      <c r="CB15" s="21"/>
      <c r="CC15" s="21">
        <v>0.77679255179168405</v>
      </c>
    </row>
    <row r="16" spans="2:81" x14ac:dyDescent="0.3">
      <c r="B16" s="18" t="s">
        <v>193</v>
      </c>
      <c r="C16" s="21">
        <v>0.11156843541473201</v>
      </c>
      <c r="D16" s="21">
        <v>0.117136605812654</v>
      </c>
      <c r="E16" s="21">
        <v>0.106571639254304</v>
      </c>
      <c r="F16" s="21"/>
      <c r="G16" s="21">
        <v>7.7833263266585698E-2</v>
      </c>
      <c r="H16" s="21">
        <v>8.9859125435683099E-2</v>
      </c>
      <c r="I16" s="21">
        <v>8.1249905514607895E-2</v>
      </c>
      <c r="J16" s="21">
        <v>9.3123101164326302E-2</v>
      </c>
      <c r="K16" s="21">
        <v>0.172304854768974</v>
      </c>
      <c r="L16" s="21">
        <v>0.15054778187686599</v>
      </c>
      <c r="M16" s="21"/>
      <c r="N16" s="21">
        <v>0.11673979278334699</v>
      </c>
      <c r="O16" s="21">
        <v>0.10769981740248299</v>
      </c>
      <c r="P16" s="21">
        <v>0.104872909922686</v>
      </c>
      <c r="Q16" s="21">
        <v>0.116791680843953</v>
      </c>
      <c r="R16" s="21"/>
      <c r="S16" s="21">
        <v>7.9373007812082605E-2</v>
      </c>
      <c r="T16" s="21">
        <v>0.14322245692510699</v>
      </c>
      <c r="U16" s="21">
        <v>0.113830122015967</v>
      </c>
      <c r="V16" s="21">
        <v>0.14684405287597199</v>
      </c>
      <c r="W16" s="21">
        <v>0.105770636196587</v>
      </c>
      <c r="X16" s="21">
        <v>0.14551860036327099</v>
      </c>
      <c r="Y16" s="21">
        <v>0.117325615826195</v>
      </c>
      <c r="Z16" s="21">
        <v>6.4671519535492994E-2</v>
      </c>
      <c r="AA16" s="21">
        <v>7.3102613399313995E-2</v>
      </c>
      <c r="AB16" s="21">
        <v>0.112581315046133</v>
      </c>
      <c r="AC16" s="21">
        <v>0.117621060429716</v>
      </c>
      <c r="AD16" s="21">
        <v>9.8894606873870097E-2</v>
      </c>
      <c r="AE16" s="21"/>
      <c r="AF16" s="21">
        <v>0.104423181261926</v>
      </c>
      <c r="AG16" s="21">
        <v>0.1084562845805</v>
      </c>
      <c r="AH16" s="21">
        <v>8.73664102866097E-2</v>
      </c>
      <c r="AI16" s="21">
        <v>0.16610494400390699</v>
      </c>
      <c r="AJ16" s="21">
        <v>9.5940111704309106E-2</v>
      </c>
      <c r="AK16" s="21">
        <v>0.101158239643731</v>
      </c>
      <c r="AL16" s="21">
        <v>0.103309054349041</v>
      </c>
      <c r="AM16" s="21">
        <v>0.124951490632269</v>
      </c>
      <c r="AN16" s="21">
        <v>0.138690592724587</v>
      </c>
      <c r="AO16" s="21">
        <v>0.11963773045778101</v>
      </c>
      <c r="AP16" s="21">
        <v>9.1671426654219096E-2</v>
      </c>
      <c r="AQ16" s="21">
        <v>0.12575315318837099</v>
      </c>
      <c r="AR16" s="21">
        <v>9.2658189766053597E-2</v>
      </c>
      <c r="AS16" s="21">
        <v>0.14362895377377199</v>
      </c>
      <c r="AT16" s="21">
        <v>0.14158163263492299</v>
      </c>
      <c r="AU16" s="21">
        <v>6.8358832335105105E-2</v>
      </c>
      <c r="AV16" s="21"/>
      <c r="AW16" s="21">
        <v>0.11463226394893899</v>
      </c>
      <c r="AX16" s="21">
        <v>0.10686997445436899</v>
      </c>
      <c r="AY16" s="21"/>
      <c r="AZ16" s="21">
        <v>9.8053911496705601E-2</v>
      </c>
      <c r="BA16" s="21">
        <v>0.114578399253532</v>
      </c>
      <c r="BB16" s="21"/>
      <c r="BC16" s="21">
        <v>8.2350896798658701E-2</v>
      </c>
      <c r="BD16" s="21">
        <v>0.13374500119664301</v>
      </c>
      <c r="BE16" s="21"/>
      <c r="BF16" s="21">
        <v>6.68019044781058E-2</v>
      </c>
      <c r="BG16" s="21">
        <v>0.115165770233312</v>
      </c>
      <c r="BH16" s="21"/>
      <c r="BI16" s="21">
        <v>0.195972940263865</v>
      </c>
      <c r="BJ16" s="21">
        <v>6.0396468192644E-2</v>
      </c>
      <c r="BK16" s="21">
        <v>5.3734214568744401E-2</v>
      </c>
      <c r="BL16" s="21">
        <v>0.15872492786048001</v>
      </c>
      <c r="BM16" s="21">
        <v>9.3172011820555303E-2</v>
      </c>
      <c r="BN16" s="21"/>
      <c r="BO16" s="21">
        <v>6.7138446445900099E-2</v>
      </c>
      <c r="BP16" s="21">
        <v>0.17478874678779599</v>
      </c>
      <c r="BQ16" s="21">
        <v>7.4104034219401399E-2</v>
      </c>
      <c r="BR16" s="21">
        <v>0.15889986161103201</v>
      </c>
      <c r="BS16" s="21">
        <v>6.2391033222243202E-2</v>
      </c>
      <c r="BT16" s="21">
        <v>4.1478900376385401E-2</v>
      </c>
      <c r="BU16" s="21"/>
      <c r="BV16" s="21">
        <v>6.3532461772118007E-2</v>
      </c>
      <c r="BW16" s="21">
        <v>5.4580048406933999E-2</v>
      </c>
      <c r="BX16" s="21"/>
      <c r="BY16" s="21">
        <v>6.3026619911913495E-2</v>
      </c>
      <c r="BZ16" s="21"/>
      <c r="CA16" s="21">
        <v>5.5334939409009201E-2</v>
      </c>
      <c r="CB16" s="21"/>
      <c r="CC16" s="21">
        <v>6.0851070725737803E-2</v>
      </c>
    </row>
    <row r="17" spans="2:81" x14ac:dyDescent="0.3">
      <c r="B17" s="18" t="s">
        <v>194</v>
      </c>
      <c r="C17" s="22">
        <v>0.53218653488609102</v>
      </c>
      <c r="D17" s="22">
        <v>0.53642469733732601</v>
      </c>
      <c r="E17" s="22">
        <v>0.52620317572477604</v>
      </c>
      <c r="F17" s="22"/>
      <c r="G17" s="22">
        <v>0.59051034460321306</v>
      </c>
      <c r="H17" s="22">
        <v>0.592413348289763</v>
      </c>
      <c r="I17" s="22">
        <v>0.63443706969366198</v>
      </c>
      <c r="J17" s="22">
        <v>0.57076018976668197</v>
      </c>
      <c r="K17" s="22">
        <v>0.38511911964302697</v>
      </c>
      <c r="L17" s="22">
        <v>0.42874397098862799</v>
      </c>
      <c r="M17" s="22"/>
      <c r="N17" s="22">
        <v>0.54019545212633602</v>
      </c>
      <c r="O17" s="22">
        <v>0.55623926295122095</v>
      </c>
      <c r="P17" s="22">
        <v>0.51048367493304603</v>
      </c>
      <c r="Q17" s="22">
        <v>0.51566181335680195</v>
      </c>
      <c r="R17" s="22"/>
      <c r="S17" s="22">
        <v>0.64132824099997898</v>
      </c>
      <c r="T17" s="22">
        <v>0.47009644160894198</v>
      </c>
      <c r="U17" s="22">
        <v>0.50105850248961703</v>
      </c>
      <c r="V17" s="22">
        <v>0.48053456832928598</v>
      </c>
      <c r="W17" s="22">
        <v>0.58400225909878201</v>
      </c>
      <c r="X17" s="22">
        <v>0.43524498904026399</v>
      </c>
      <c r="Y17" s="22">
        <v>0.45672877720399002</v>
      </c>
      <c r="Z17" s="22">
        <v>0.54706306090465495</v>
      </c>
      <c r="AA17" s="22">
        <v>0.59327144278718902</v>
      </c>
      <c r="AB17" s="22">
        <v>0.57875153952513902</v>
      </c>
      <c r="AC17" s="22">
        <v>0.554572397229806</v>
      </c>
      <c r="AD17" s="22">
        <v>0.48191993063064098</v>
      </c>
      <c r="AE17" s="22"/>
      <c r="AF17" s="22">
        <v>0.50087307075450604</v>
      </c>
      <c r="AG17" s="22">
        <v>0.50895733312587998</v>
      </c>
      <c r="AH17" s="22">
        <v>0.58733762042611204</v>
      </c>
      <c r="AI17" s="22">
        <v>0.47317804593276303</v>
      </c>
      <c r="AJ17" s="22">
        <v>0.57256822626329795</v>
      </c>
      <c r="AK17" s="22">
        <v>0.55537669144444901</v>
      </c>
      <c r="AL17" s="22">
        <v>0.53174692079029595</v>
      </c>
      <c r="AM17" s="22">
        <v>0.485668085774142</v>
      </c>
      <c r="AN17" s="22">
        <v>0.436988812121542</v>
      </c>
      <c r="AO17" s="22">
        <v>0.48445410523867499</v>
      </c>
      <c r="AP17" s="22">
        <v>0.57507952469687695</v>
      </c>
      <c r="AQ17" s="22">
        <v>0.57287062369125796</v>
      </c>
      <c r="AR17" s="22">
        <v>0.61214691841370605</v>
      </c>
      <c r="AS17" s="22">
        <v>0.50194495637391301</v>
      </c>
      <c r="AT17" s="22">
        <v>0.46328610053222302</v>
      </c>
      <c r="AU17" s="22">
        <v>0.67698490780215004</v>
      </c>
      <c r="AV17" s="22"/>
      <c r="AW17" s="22">
        <v>0.54304524401795595</v>
      </c>
      <c r="AX17" s="22">
        <v>0.51511204575344505</v>
      </c>
      <c r="AY17" s="22"/>
      <c r="AZ17" s="22">
        <v>0.60034027359861297</v>
      </c>
      <c r="BA17" s="22">
        <v>0.51700728845107202</v>
      </c>
      <c r="BB17" s="22"/>
      <c r="BC17" s="22">
        <v>0.62889685616368796</v>
      </c>
      <c r="BD17" s="22">
        <v>0.46171809046031598</v>
      </c>
      <c r="BE17" s="22"/>
      <c r="BF17" s="22">
        <v>0.64733480129747301</v>
      </c>
      <c r="BG17" s="22">
        <v>0.52293348669597695</v>
      </c>
      <c r="BH17" s="22"/>
      <c r="BI17" s="22">
        <v>0.316278235838519</v>
      </c>
      <c r="BJ17" s="22">
        <v>0.70059690237766303</v>
      </c>
      <c r="BK17" s="22">
        <v>0.66059570638552501</v>
      </c>
      <c r="BL17" s="22">
        <v>0.35824183446080199</v>
      </c>
      <c r="BM17" s="22">
        <v>0.595079066662073</v>
      </c>
      <c r="BN17" s="22"/>
      <c r="BO17" s="22">
        <v>0.69020592513460099</v>
      </c>
      <c r="BP17" s="22">
        <v>0.37844698484933997</v>
      </c>
      <c r="BQ17" s="22">
        <v>0.64279340041148803</v>
      </c>
      <c r="BR17" s="22">
        <v>0.40636534763307902</v>
      </c>
      <c r="BS17" s="22">
        <v>0.65573177888536605</v>
      </c>
      <c r="BT17" s="22">
        <v>0.56934994532922401</v>
      </c>
      <c r="BU17" s="22"/>
      <c r="BV17" s="22">
        <v>0.69181991454761105</v>
      </c>
      <c r="BW17" s="22">
        <v>0.71687584057696097</v>
      </c>
      <c r="BX17" s="22"/>
      <c r="BY17" s="22">
        <v>0.69863224424905901</v>
      </c>
      <c r="BZ17" s="22"/>
      <c r="CA17" s="22">
        <v>0.73309845022501996</v>
      </c>
      <c r="CB17" s="22"/>
      <c r="CC17" s="22">
        <v>0.71594148106594702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0.407051151336144</v>
      </c>
      <c r="D9" s="17">
        <v>0.43013084722473699</v>
      </c>
      <c r="E9" s="17">
        <v>0.382177075701298</v>
      </c>
      <c r="F9" s="17"/>
      <c r="G9" s="17">
        <v>0.43850908561172403</v>
      </c>
      <c r="H9" s="17">
        <v>0.38762144339160798</v>
      </c>
      <c r="I9" s="17">
        <v>0.42633422700468698</v>
      </c>
      <c r="J9" s="17">
        <v>0.45517263826550702</v>
      </c>
      <c r="K9" s="17">
        <v>0.40786309252876701</v>
      </c>
      <c r="L9" s="17">
        <v>0.34669074211522599</v>
      </c>
      <c r="M9" s="17"/>
      <c r="N9" s="17">
        <v>0.38266460865580998</v>
      </c>
      <c r="O9" s="17">
        <v>0.38971799915149202</v>
      </c>
      <c r="P9" s="17">
        <v>0.42476709329398799</v>
      </c>
      <c r="Q9" s="17">
        <v>0.43670472084370099</v>
      </c>
      <c r="R9" s="17"/>
      <c r="S9" s="17">
        <v>0.39978176949723399</v>
      </c>
      <c r="T9" s="17">
        <v>0.36523651710031901</v>
      </c>
      <c r="U9" s="17">
        <v>0.34680931294235601</v>
      </c>
      <c r="V9" s="17">
        <v>0.35666551300106802</v>
      </c>
      <c r="W9" s="17">
        <v>0.38679847947507701</v>
      </c>
      <c r="X9" s="17">
        <v>0.42043631009967602</v>
      </c>
      <c r="Y9" s="17">
        <v>0.38418380621434101</v>
      </c>
      <c r="Z9" s="17">
        <v>0.42226229779793201</v>
      </c>
      <c r="AA9" s="17">
        <v>0.460179408231567</v>
      </c>
      <c r="AB9" s="17">
        <v>0.53566279805712902</v>
      </c>
      <c r="AC9" s="17">
        <v>0.42522832131885402</v>
      </c>
      <c r="AD9" s="17">
        <v>0.37062547330930801</v>
      </c>
      <c r="AE9" s="17"/>
      <c r="AF9" s="17">
        <v>0.61267115695680996</v>
      </c>
      <c r="AG9" s="17">
        <v>0.51534145522442698</v>
      </c>
      <c r="AH9" s="17">
        <v>0.49906359923256799</v>
      </c>
      <c r="AI9" s="17">
        <v>0.42761776616419001</v>
      </c>
      <c r="AJ9" s="17">
        <v>0.45908587841276499</v>
      </c>
      <c r="AK9" s="17">
        <v>0.367833247712269</v>
      </c>
      <c r="AL9" s="17">
        <v>0.46349778739541803</v>
      </c>
      <c r="AM9" s="17">
        <v>0.36803248100381097</v>
      </c>
      <c r="AN9" s="17">
        <v>0.29568122669813501</v>
      </c>
      <c r="AO9" s="17">
        <v>0.46565978005240399</v>
      </c>
      <c r="AP9" s="17">
        <v>0.35981070851615099</v>
      </c>
      <c r="AQ9" s="17">
        <v>0.38089237297529699</v>
      </c>
      <c r="AR9" s="17">
        <v>0.41575239249692503</v>
      </c>
      <c r="AS9" s="17">
        <v>0.37362981914760102</v>
      </c>
      <c r="AT9" s="17">
        <v>0.36061486459168202</v>
      </c>
      <c r="AU9" s="17">
        <v>0.36970616684203</v>
      </c>
      <c r="AV9" s="17"/>
      <c r="AW9" s="17">
        <v>0.404617940953101</v>
      </c>
      <c r="AX9" s="17">
        <v>0.41103137901453901</v>
      </c>
      <c r="AY9" s="17"/>
      <c r="AZ9" s="17">
        <v>0.43462674223317299</v>
      </c>
      <c r="BA9" s="17">
        <v>0.40090949722113101</v>
      </c>
      <c r="BB9" s="17"/>
      <c r="BC9" s="17">
        <v>0.46613758487145102</v>
      </c>
      <c r="BD9" s="17">
        <v>0.365505533261483</v>
      </c>
      <c r="BE9" s="17"/>
      <c r="BF9" s="17">
        <v>0.43402333951202099</v>
      </c>
      <c r="BG9" s="17">
        <v>0.40488372871865902</v>
      </c>
      <c r="BH9" s="17"/>
      <c r="BI9" s="17">
        <v>0.25149050917353699</v>
      </c>
      <c r="BJ9" s="17">
        <v>0.49535008436377298</v>
      </c>
      <c r="BK9" s="17">
        <v>0.45263112736789801</v>
      </c>
      <c r="BL9" s="17">
        <v>0.316573435461106</v>
      </c>
      <c r="BM9" s="17">
        <v>0.53157969390886695</v>
      </c>
      <c r="BN9" s="17"/>
      <c r="BO9" s="17">
        <v>0.47416808996829402</v>
      </c>
      <c r="BP9" s="17">
        <v>0.27716335767074801</v>
      </c>
      <c r="BQ9" s="17">
        <v>0.48470322894075701</v>
      </c>
      <c r="BR9" s="17">
        <v>0.35264165017960297</v>
      </c>
      <c r="BS9" s="17">
        <v>0.55454338200661002</v>
      </c>
      <c r="BT9" s="17">
        <v>0.33759839267921499</v>
      </c>
      <c r="BU9" s="17"/>
      <c r="BV9" s="17">
        <v>0.474945364675537</v>
      </c>
      <c r="BW9" s="17">
        <v>0.53319531979197399</v>
      </c>
      <c r="BX9" s="17"/>
      <c r="BY9" s="17">
        <v>0.40895472138387601</v>
      </c>
      <c r="BZ9" s="17"/>
      <c r="CA9" s="17">
        <v>0.50394468412943505</v>
      </c>
      <c r="CB9" s="17"/>
      <c r="CC9" s="17">
        <v>0.475291738234565</v>
      </c>
    </row>
    <row r="10" spans="2:81" x14ac:dyDescent="0.3">
      <c r="B10" s="18" t="s">
        <v>231</v>
      </c>
      <c r="C10" s="17">
        <v>0.32913854402665599</v>
      </c>
      <c r="D10" s="17">
        <v>0.32329045036023002</v>
      </c>
      <c r="E10" s="17">
        <v>0.33614690148856602</v>
      </c>
      <c r="F10" s="17"/>
      <c r="G10" s="17">
        <v>0.31011306096005897</v>
      </c>
      <c r="H10" s="17">
        <v>0.40329708577807599</v>
      </c>
      <c r="I10" s="17">
        <v>0.33897427044218698</v>
      </c>
      <c r="J10" s="17">
        <v>0.33743648908471402</v>
      </c>
      <c r="K10" s="17">
        <v>0.278370321912917</v>
      </c>
      <c r="L10" s="17">
        <v>0.30089988272837398</v>
      </c>
      <c r="M10" s="17"/>
      <c r="N10" s="17">
        <v>0.35074478874711101</v>
      </c>
      <c r="O10" s="17">
        <v>0.35312204433978001</v>
      </c>
      <c r="P10" s="17">
        <v>0.29335016734726099</v>
      </c>
      <c r="Q10" s="17">
        <v>0.31116849967355398</v>
      </c>
      <c r="R10" s="17"/>
      <c r="S10" s="17">
        <v>0.34598807668143</v>
      </c>
      <c r="T10" s="17">
        <v>0.31423236994112402</v>
      </c>
      <c r="U10" s="17">
        <v>0.33661884185555402</v>
      </c>
      <c r="V10" s="17">
        <v>0.31339478630565398</v>
      </c>
      <c r="W10" s="17">
        <v>0.37033704043319798</v>
      </c>
      <c r="X10" s="17">
        <v>0.29408440794312801</v>
      </c>
      <c r="Y10" s="17">
        <v>0.37038424386739899</v>
      </c>
      <c r="Z10" s="17">
        <v>0.36973362183598601</v>
      </c>
      <c r="AA10" s="17">
        <v>0.33449253988542499</v>
      </c>
      <c r="AB10" s="17">
        <v>0.28147661670321</v>
      </c>
      <c r="AC10" s="17">
        <v>0.33331327678329697</v>
      </c>
      <c r="AD10" s="17">
        <v>0.30440899407644201</v>
      </c>
      <c r="AE10" s="17"/>
      <c r="AF10" s="17">
        <v>0.179138474663464</v>
      </c>
      <c r="AG10" s="17">
        <v>0.271569909029099</v>
      </c>
      <c r="AH10" s="17">
        <v>0.217942812746557</v>
      </c>
      <c r="AI10" s="17">
        <v>0.30059693836069501</v>
      </c>
      <c r="AJ10" s="17">
        <v>0.33276979571668303</v>
      </c>
      <c r="AK10" s="17">
        <v>0.35756590829928198</v>
      </c>
      <c r="AL10" s="17">
        <v>0.28721970667396002</v>
      </c>
      <c r="AM10" s="17">
        <v>0.37144176362814602</v>
      </c>
      <c r="AN10" s="17">
        <v>0.37332714804416001</v>
      </c>
      <c r="AO10" s="17">
        <v>0.33604806380034602</v>
      </c>
      <c r="AP10" s="17">
        <v>0.385315881182553</v>
      </c>
      <c r="AQ10" s="17">
        <v>0.342503860171333</v>
      </c>
      <c r="AR10" s="17">
        <v>0.333344954342642</v>
      </c>
      <c r="AS10" s="17">
        <v>0.35049306081702702</v>
      </c>
      <c r="AT10" s="17">
        <v>0.26276753379503598</v>
      </c>
      <c r="AU10" s="17">
        <v>0.413687119224252</v>
      </c>
      <c r="AV10" s="17"/>
      <c r="AW10" s="17">
        <v>0.33771186244199702</v>
      </c>
      <c r="AX10" s="17">
        <v>0.31643086383651198</v>
      </c>
      <c r="AY10" s="17"/>
      <c r="AZ10" s="17">
        <v>0.32905424411538198</v>
      </c>
      <c r="BA10" s="17">
        <v>0.329157319359482</v>
      </c>
      <c r="BB10" s="17"/>
      <c r="BC10" s="17">
        <v>0.33073219395177</v>
      </c>
      <c r="BD10" s="17">
        <v>0.32756861860316799</v>
      </c>
      <c r="BE10" s="17"/>
      <c r="BF10" s="17">
        <v>0.37973504141313602</v>
      </c>
      <c r="BG10" s="17">
        <v>0.32507272659701703</v>
      </c>
      <c r="BH10" s="17"/>
      <c r="BI10" s="17">
        <v>0.29713126998205902</v>
      </c>
      <c r="BJ10" s="17">
        <v>0.362906624397974</v>
      </c>
      <c r="BK10" s="17">
        <v>0.30072164489777697</v>
      </c>
      <c r="BL10" s="17">
        <v>0.34294419589004499</v>
      </c>
      <c r="BM10" s="17">
        <v>0.26850416083623801</v>
      </c>
      <c r="BN10" s="17"/>
      <c r="BO10" s="17">
        <v>0.364929795549922</v>
      </c>
      <c r="BP10" s="17">
        <v>0.32610857727311399</v>
      </c>
      <c r="BQ10" s="17">
        <v>0.31000095711557801</v>
      </c>
      <c r="BR10" s="17">
        <v>0.34240722554778902</v>
      </c>
      <c r="BS10" s="17">
        <v>0.25493889633861799</v>
      </c>
      <c r="BT10" s="17">
        <v>0.391107245264671</v>
      </c>
      <c r="BU10" s="17"/>
      <c r="BV10" s="17">
        <v>0.36964556113038499</v>
      </c>
      <c r="BW10" s="17">
        <v>0.35040771968031298</v>
      </c>
      <c r="BX10" s="17"/>
      <c r="BY10" s="17">
        <v>0.41523544417557001</v>
      </c>
      <c r="BZ10" s="17"/>
      <c r="CA10" s="17">
        <v>0.37585995952830598</v>
      </c>
      <c r="CB10" s="17"/>
      <c r="CC10" s="17">
        <v>0.375827475971382</v>
      </c>
    </row>
    <row r="11" spans="2:81" x14ac:dyDescent="0.3">
      <c r="B11" s="18" t="s">
        <v>232</v>
      </c>
      <c r="C11" s="17">
        <v>0.16038693574252699</v>
      </c>
      <c r="D11" s="17">
        <v>0.14433323782430801</v>
      </c>
      <c r="E11" s="17">
        <v>0.17669460716232099</v>
      </c>
      <c r="F11" s="17"/>
      <c r="G11" s="17">
        <v>0.168786895635294</v>
      </c>
      <c r="H11" s="17">
        <v>0.146878886189792</v>
      </c>
      <c r="I11" s="17">
        <v>0.13949919856256501</v>
      </c>
      <c r="J11" s="17">
        <v>0.13173208589568999</v>
      </c>
      <c r="K11" s="17">
        <v>0.17322344811186999</v>
      </c>
      <c r="L11" s="17">
        <v>0.19729184281783599</v>
      </c>
      <c r="M11" s="17"/>
      <c r="N11" s="17">
        <v>0.160568241492345</v>
      </c>
      <c r="O11" s="17">
        <v>0.162067466251129</v>
      </c>
      <c r="P11" s="17">
        <v>0.173700126362653</v>
      </c>
      <c r="Q11" s="17">
        <v>0.14620999776636601</v>
      </c>
      <c r="R11" s="17"/>
      <c r="S11" s="17">
        <v>0.15901731599992799</v>
      </c>
      <c r="T11" s="17">
        <v>0.208640129984832</v>
      </c>
      <c r="U11" s="17">
        <v>0.133401320381279</v>
      </c>
      <c r="V11" s="17">
        <v>0.19362084267297</v>
      </c>
      <c r="W11" s="17">
        <v>0.13464877634830499</v>
      </c>
      <c r="X11" s="17">
        <v>0.20234251505170001</v>
      </c>
      <c r="Y11" s="17">
        <v>0.182242527391272</v>
      </c>
      <c r="Z11" s="17">
        <v>8.0518102068056693E-2</v>
      </c>
      <c r="AA11" s="17">
        <v>0.13475442249113501</v>
      </c>
      <c r="AB11" s="17">
        <v>9.5495105102026204E-2</v>
      </c>
      <c r="AC11" s="17">
        <v>0.16189855099765799</v>
      </c>
      <c r="AD11" s="17">
        <v>0.19804162165285899</v>
      </c>
      <c r="AE11" s="17"/>
      <c r="AF11" s="17">
        <v>0.20819036837972599</v>
      </c>
      <c r="AG11" s="17">
        <v>0.133326519410672</v>
      </c>
      <c r="AH11" s="17">
        <v>0.185123391621727</v>
      </c>
      <c r="AI11" s="17">
        <v>0.13188720205806401</v>
      </c>
      <c r="AJ11" s="17">
        <v>0.14452572138972</v>
      </c>
      <c r="AK11" s="17">
        <v>0.14983489756120399</v>
      </c>
      <c r="AL11" s="17">
        <v>0.14784521631043401</v>
      </c>
      <c r="AM11" s="17">
        <v>0.171934298439717</v>
      </c>
      <c r="AN11" s="17">
        <v>0.22089383066652099</v>
      </c>
      <c r="AO11" s="17">
        <v>8.3886050869089401E-2</v>
      </c>
      <c r="AP11" s="17">
        <v>0.14902011182670999</v>
      </c>
      <c r="AQ11" s="17">
        <v>0.18141520717173501</v>
      </c>
      <c r="AR11" s="17">
        <v>0.174230351387718</v>
      </c>
      <c r="AS11" s="17">
        <v>0.179594605764089</v>
      </c>
      <c r="AT11" s="17">
        <v>0.21676344438587</v>
      </c>
      <c r="AU11" s="17">
        <v>0.15498901375591201</v>
      </c>
      <c r="AV11" s="17"/>
      <c r="AW11" s="17">
        <v>0.15806432616653901</v>
      </c>
      <c r="AX11" s="17">
        <v>0.162813133641519</v>
      </c>
      <c r="AY11" s="17"/>
      <c r="AZ11" s="17">
        <v>0.122462713840975</v>
      </c>
      <c r="BA11" s="17">
        <v>0.16883344390150201</v>
      </c>
      <c r="BB11" s="17"/>
      <c r="BC11" s="17">
        <v>0.116645881807646</v>
      </c>
      <c r="BD11" s="17">
        <v>0.19164902824479299</v>
      </c>
      <c r="BE11" s="17"/>
      <c r="BF11" s="17">
        <v>0.111911695173307</v>
      </c>
      <c r="BG11" s="17">
        <v>0.16428229388375901</v>
      </c>
      <c r="BH11" s="17"/>
      <c r="BI11" s="17">
        <v>0.23431284250516701</v>
      </c>
      <c r="BJ11" s="17">
        <v>0.109825121586325</v>
      </c>
      <c r="BK11" s="17">
        <v>0.13938846189988499</v>
      </c>
      <c r="BL11" s="17">
        <v>0.222131252859053</v>
      </c>
      <c r="BM11" s="17">
        <v>9.9535476980462403E-2</v>
      </c>
      <c r="BN11" s="17"/>
      <c r="BO11" s="17">
        <v>0.13172526912650701</v>
      </c>
      <c r="BP11" s="17">
        <v>0.217745407556279</v>
      </c>
      <c r="BQ11" s="17">
        <v>0.13486539761017299</v>
      </c>
      <c r="BR11" s="17">
        <v>0.188969401614833</v>
      </c>
      <c r="BS11" s="17">
        <v>9.5758466229056802E-2</v>
      </c>
      <c r="BT11" s="17">
        <v>0.12602511092274099</v>
      </c>
      <c r="BU11" s="17"/>
      <c r="BV11" s="17">
        <v>0.124268687350024</v>
      </c>
      <c r="BW11" s="17">
        <v>8.3036214161881103E-2</v>
      </c>
      <c r="BX11" s="17"/>
      <c r="BY11" s="17">
        <v>0.13594564965320199</v>
      </c>
      <c r="BZ11" s="17"/>
      <c r="CA11" s="17">
        <v>9.8471659171925296E-2</v>
      </c>
      <c r="CB11" s="17"/>
      <c r="CC11" s="17">
        <v>0.12208990071432201</v>
      </c>
    </row>
    <row r="12" spans="2:81" x14ac:dyDescent="0.3">
      <c r="B12" s="18" t="s">
        <v>233</v>
      </c>
      <c r="C12" s="17">
        <v>5.61988046894338E-2</v>
      </c>
      <c r="D12" s="17">
        <v>5.9316673014093699E-2</v>
      </c>
      <c r="E12" s="17">
        <v>5.33761309649433E-2</v>
      </c>
      <c r="F12" s="17"/>
      <c r="G12" s="17">
        <v>5.77091512690283E-2</v>
      </c>
      <c r="H12" s="17">
        <v>3.16453646412551E-2</v>
      </c>
      <c r="I12" s="17">
        <v>4.16940885951552E-2</v>
      </c>
      <c r="J12" s="17">
        <v>4.3857095950289797E-2</v>
      </c>
      <c r="K12" s="17">
        <v>6.2842099631839898E-2</v>
      </c>
      <c r="L12" s="17">
        <v>9.2439503771063206E-2</v>
      </c>
      <c r="M12" s="17"/>
      <c r="N12" s="17">
        <v>5.9509199826199698E-2</v>
      </c>
      <c r="O12" s="17">
        <v>6.1313475590325503E-2</v>
      </c>
      <c r="P12" s="17">
        <v>6.0660696499717198E-2</v>
      </c>
      <c r="Q12" s="17">
        <v>4.3826416917275401E-2</v>
      </c>
      <c r="R12" s="17"/>
      <c r="S12" s="17">
        <v>4.1111763528587399E-2</v>
      </c>
      <c r="T12" s="17">
        <v>6.8685833050988507E-2</v>
      </c>
      <c r="U12" s="17">
        <v>8.2885539606233696E-2</v>
      </c>
      <c r="V12" s="17">
        <v>8.8224154549999295E-2</v>
      </c>
      <c r="W12" s="17">
        <v>8.0682991656549297E-2</v>
      </c>
      <c r="X12" s="17">
        <v>3.6866501562338803E-2</v>
      </c>
      <c r="Y12" s="17">
        <v>2.7492061192398401E-2</v>
      </c>
      <c r="Z12" s="17">
        <v>6.4464482515085603E-2</v>
      </c>
      <c r="AA12" s="17">
        <v>3.3258693578258003E-2</v>
      </c>
      <c r="AB12" s="17">
        <v>6.1312978970720002E-2</v>
      </c>
      <c r="AC12" s="17">
        <v>5.1882204439630097E-2</v>
      </c>
      <c r="AD12" s="17">
        <v>4.7779852845754797E-2</v>
      </c>
      <c r="AE12" s="17"/>
      <c r="AF12" s="17">
        <v>0</v>
      </c>
      <c r="AG12" s="17">
        <v>5.6964521456710097E-2</v>
      </c>
      <c r="AH12" s="17">
        <v>3.03795994010739E-2</v>
      </c>
      <c r="AI12" s="17">
        <v>5.12659254538822E-2</v>
      </c>
      <c r="AJ12" s="17">
        <v>3.8333495876691499E-2</v>
      </c>
      <c r="AK12" s="17">
        <v>8.6728686801605795E-2</v>
      </c>
      <c r="AL12" s="17">
        <v>4.4418380663489999E-2</v>
      </c>
      <c r="AM12" s="17">
        <v>5.2004669880018402E-2</v>
      </c>
      <c r="AN12" s="17">
        <v>8.7059818009403503E-2</v>
      </c>
      <c r="AO12" s="17">
        <v>7.1303934968306601E-2</v>
      </c>
      <c r="AP12" s="17">
        <v>4.85260021397005E-2</v>
      </c>
      <c r="AQ12" s="17">
        <v>5.8953718218671097E-2</v>
      </c>
      <c r="AR12" s="17">
        <v>5.8490075220794698E-2</v>
      </c>
      <c r="AS12" s="17">
        <v>3.5494617143963299E-2</v>
      </c>
      <c r="AT12" s="17">
        <v>8.2440566159987794E-2</v>
      </c>
      <c r="AU12" s="17">
        <v>2.2620493867918701E-2</v>
      </c>
      <c r="AV12" s="17"/>
      <c r="AW12" s="17">
        <v>5.91697874048977E-2</v>
      </c>
      <c r="AX12" s="17">
        <v>5.2288482154741099E-2</v>
      </c>
      <c r="AY12" s="17"/>
      <c r="AZ12" s="17">
        <v>5.84969652969878E-2</v>
      </c>
      <c r="BA12" s="17">
        <v>5.5686956816253103E-2</v>
      </c>
      <c r="BB12" s="17"/>
      <c r="BC12" s="17">
        <v>4.5885552038428402E-2</v>
      </c>
      <c r="BD12" s="17">
        <v>6.4349188017676098E-2</v>
      </c>
      <c r="BE12" s="17"/>
      <c r="BF12" s="17">
        <v>3.1348102073600399E-2</v>
      </c>
      <c r="BG12" s="17">
        <v>5.8195749637271699E-2</v>
      </c>
      <c r="BH12" s="17"/>
      <c r="BI12" s="17">
        <v>0.13650482447999501</v>
      </c>
      <c r="BJ12" s="17">
        <v>1.90610905648908E-2</v>
      </c>
      <c r="BK12" s="17">
        <v>4.6034098466984003E-2</v>
      </c>
      <c r="BL12" s="17">
        <v>6.5593864426791396E-2</v>
      </c>
      <c r="BM12" s="17">
        <v>3.0958748726229699E-2</v>
      </c>
      <c r="BN12" s="17"/>
      <c r="BO12" s="17">
        <v>1.55076901048885E-2</v>
      </c>
      <c r="BP12" s="17">
        <v>0.116420979608078</v>
      </c>
      <c r="BQ12" s="17">
        <v>3.6384463497562899E-2</v>
      </c>
      <c r="BR12" s="17">
        <v>6.5999654002139196E-2</v>
      </c>
      <c r="BS12" s="17">
        <v>4.2346792524129498E-2</v>
      </c>
      <c r="BT12" s="17">
        <v>4.9634341177634697E-2</v>
      </c>
      <c r="BU12" s="17"/>
      <c r="BV12" s="17">
        <v>1.7845261266587899E-2</v>
      </c>
      <c r="BW12" s="17">
        <v>2.1316125024457899E-2</v>
      </c>
      <c r="BX12" s="17"/>
      <c r="BY12" s="17">
        <v>2.64814834308526E-2</v>
      </c>
      <c r="BZ12" s="17"/>
      <c r="CA12" s="17">
        <v>6.6817767640076102E-3</v>
      </c>
      <c r="CB12" s="17"/>
      <c r="CC12" s="17">
        <v>1.5587169844087499E-2</v>
      </c>
    </row>
    <row r="13" spans="2:81" x14ac:dyDescent="0.3">
      <c r="B13" s="18" t="s">
        <v>234</v>
      </c>
      <c r="C13" s="17">
        <v>1.7933150720820201E-2</v>
      </c>
      <c r="D13" s="17">
        <v>2.4318849975023302E-2</v>
      </c>
      <c r="E13" s="17">
        <v>1.17687900522179E-2</v>
      </c>
      <c r="F13" s="17"/>
      <c r="G13" s="17">
        <v>0</v>
      </c>
      <c r="H13" s="17">
        <v>1.46233623873596E-2</v>
      </c>
      <c r="I13" s="17">
        <v>1.7801613018367801E-2</v>
      </c>
      <c r="J13" s="17">
        <v>1.0487550433928201E-2</v>
      </c>
      <c r="K13" s="17">
        <v>4.8276049560550302E-2</v>
      </c>
      <c r="L13" s="17">
        <v>1.8406379949704899E-2</v>
      </c>
      <c r="M13" s="17"/>
      <c r="N13" s="17">
        <v>1.9367419892875101E-2</v>
      </c>
      <c r="O13" s="17">
        <v>1.06638769553353E-2</v>
      </c>
      <c r="P13" s="17">
        <v>2.46780066713479E-2</v>
      </c>
      <c r="Q13" s="17">
        <v>1.8149923582986002E-2</v>
      </c>
      <c r="R13" s="17"/>
      <c r="S13" s="17">
        <v>1.6437567698874701E-2</v>
      </c>
      <c r="T13" s="17">
        <v>2.8351446439661601E-2</v>
      </c>
      <c r="U13" s="17">
        <v>3.1222526224654899E-2</v>
      </c>
      <c r="V13" s="17">
        <v>2.9640468713970299E-2</v>
      </c>
      <c r="W13" s="17">
        <v>7.2074215184887496E-3</v>
      </c>
      <c r="X13" s="17">
        <v>2.1883623133702901E-2</v>
      </c>
      <c r="Y13" s="17">
        <v>1.1254799986832299E-2</v>
      </c>
      <c r="Z13" s="17">
        <v>2.0116081093762402E-2</v>
      </c>
      <c r="AA13" s="17">
        <v>3.6296515053053499E-3</v>
      </c>
      <c r="AB13" s="17">
        <v>1.49289224398521E-2</v>
      </c>
      <c r="AC13" s="17">
        <v>1.7037736643528801E-2</v>
      </c>
      <c r="AD13" s="17">
        <v>0</v>
      </c>
      <c r="AE13" s="17"/>
      <c r="AF13" s="17">
        <v>0</v>
      </c>
      <c r="AG13" s="17">
        <v>1.0561740073308099E-2</v>
      </c>
      <c r="AH13" s="17">
        <v>6.0180131306412001E-3</v>
      </c>
      <c r="AI13" s="17">
        <v>1.4308490668410201E-2</v>
      </c>
      <c r="AJ13" s="17">
        <v>1.0302471529247501E-2</v>
      </c>
      <c r="AK13" s="17">
        <v>1.35255639136722E-2</v>
      </c>
      <c r="AL13" s="17">
        <v>1.10867520270238E-2</v>
      </c>
      <c r="AM13" s="17">
        <v>7.6586310318937697E-3</v>
      </c>
      <c r="AN13" s="17">
        <v>1.6158216849221699E-2</v>
      </c>
      <c r="AO13" s="17">
        <v>4.3102170309853902E-2</v>
      </c>
      <c r="AP13" s="17">
        <v>3.8044764231436497E-2</v>
      </c>
      <c r="AQ13" s="17">
        <v>1.8522915581171601E-2</v>
      </c>
      <c r="AR13" s="17">
        <v>9.0923899650619394E-3</v>
      </c>
      <c r="AS13" s="17">
        <v>6.0787897127319697E-2</v>
      </c>
      <c r="AT13" s="17">
        <v>4.6713580592135602E-2</v>
      </c>
      <c r="AU13" s="17">
        <v>1.99231961013197E-2</v>
      </c>
      <c r="AV13" s="17"/>
      <c r="AW13" s="17">
        <v>1.54371137257703E-2</v>
      </c>
      <c r="AX13" s="17">
        <v>2.1691954387335399E-2</v>
      </c>
      <c r="AY13" s="17"/>
      <c r="AZ13" s="17">
        <v>1.31117652549038E-2</v>
      </c>
      <c r="BA13" s="17">
        <v>1.9006972928198501E-2</v>
      </c>
      <c r="BB13" s="17"/>
      <c r="BC13" s="17">
        <v>1.30398264760456E-2</v>
      </c>
      <c r="BD13" s="17">
        <v>2.1632836290112398E-2</v>
      </c>
      <c r="BE13" s="17"/>
      <c r="BF13" s="17">
        <v>7.9623220682315202E-3</v>
      </c>
      <c r="BG13" s="17">
        <v>1.87343834348947E-2</v>
      </c>
      <c r="BH13" s="17"/>
      <c r="BI13" s="17">
        <v>4.3510498789836399E-2</v>
      </c>
      <c r="BJ13" s="17">
        <v>1.41987882899913E-3</v>
      </c>
      <c r="BK13" s="17">
        <v>2.81770856579385E-2</v>
      </c>
      <c r="BL13" s="17">
        <v>3.3383532887742401E-2</v>
      </c>
      <c r="BM13" s="17">
        <v>2.2633619533649001E-2</v>
      </c>
      <c r="BN13" s="17"/>
      <c r="BO13" s="17">
        <v>1.89915263586305E-3</v>
      </c>
      <c r="BP13" s="17">
        <v>3.6506077061065803E-2</v>
      </c>
      <c r="BQ13" s="17">
        <v>2.0210073847679502E-2</v>
      </c>
      <c r="BR13" s="17">
        <v>2.5199521590953702E-2</v>
      </c>
      <c r="BS13" s="17">
        <v>1.7693673120312101E-2</v>
      </c>
      <c r="BT13" s="17">
        <v>9.5867199831780204E-3</v>
      </c>
      <c r="BU13" s="17"/>
      <c r="BV13" s="17">
        <v>2.1854237957348501E-3</v>
      </c>
      <c r="BW13" s="17">
        <v>0</v>
      </c>
      <c r="BX13" s="17"/>
      <c r="BY13" s="17">
        <v>4.3985051159746097E-3</v>
      </c>
      <c r="BZ13" s="17"/>
      <c r="CA13" s="17">
        <v>2.98343688665232E-3</v>
      </c>
      <c r="CB13" s="17"/>
      <c r="CC13" s="17">
        <v>2.75087003648716E-3</v>
      </c>
    </row>
    <row r="14" spans="2:81" x14ac:dyDescent="0.3">
      <c r="B14" s="18" t="s">
        <v>92</v>
      </c>
      <c r="C14" s="17">
        <v>2.9291413484419999E-2</v>
      </c>
      <c r="D14" s="17">
        <v>1.8609941601608199E-2</v>
      </c>
      <c r="E14" s="17">
        <v>3.9836494630653703E-2</v>
      </c>
      <c r="F14" s="17"/>
      <c r="G14" s="17">
        <v>2.4881806523894101E-2</v>
      </c>
      <c r="H14" s="17">
        <v>1.5933857611909401E-2</v>
      </c>
      <c r="I14" s="17">
        <v>3.5696602377039199E-2</v>
      </c>
      <c r="J14" s="17">
        <v>2.1314140369871198E-2</v>
      </c>
      <c r="K14" s="17">
        <v>2.9424988254056102E-2</v>
      </c>
      <c r="L14" s="17">
        <v>4.4271648617796103E-2</v>
      </c>
      <c r="M14" s="17"/>
      <c r="N14" s="17">
        <v>2.7145741385658801E-2</v>
      </c>
      <c r="O14" s="17">
        <v>2.3115137711938901E-2</v>
      </c>
      <c r="P14" s="17">
        <v>2.2843909825033901E-2</v>
      </c>
      <c r="Q14" s="17">
        <v>4.3940441216117197E-2</v>
      </c>
      <c r="R14" s="17"/>
      <c r="S14" s="17">
        <v>3.7663506593947002E-2</v>
      </c>
      <c r="T14" s="17">
        <v>1.48537034830754E-2</v>
      </c>
      <c r="U14" s="17">
        <v>6.9062458989922998E-2</v>
      </c>
      <c r="V14" s="17">
        <v>1.8454234756338301E-2</v>
      </c>
      <c r="W14" s="17">
        <v>2.03252905683824E-2</v>
      </c>
      <c r="X14" s="17">
        <v>2.4386642209454499E-2</v>
      </c>
      <c r="Y14" s="17">
        <v>2.4442561347756499E-2</v>
      </c>
      <c r="Z14" s="17">
        <v>4.29054146891776E-2</v>
      </c>
      <c r="AA14" s="17">
        <v>3.36852843083097E-2</v>
      </c>
      <c r="AB14" s="17">
        <v>1.11235787270629E-2</v>
      </c>
      <c r="AC14" s="17">
        <v>1.06399098170319E-2</v>
      </c>
      <c r="AD14" s="17">
        <v>7.9144058115636906E-2</v>
      </c>
      <c r="AE14" s="17"/>
      <c r="AF14" s="17">
        <v>0</v>
      </c>
      <c r="AG14" s="17">
        <v>1.2235854805783399E-2</v>
      </c>
      <c r="AH14" s="17">
        <v>6.14725838674339E-2</v>
      </c>
      <c r="AI14" s="17">
        <v>7.4323677294759194E-2</v>
      </c>
      <c r="AJ14" s="17">
        <v>1.49826370748931E-2</v>
      </c>
      <c r="AK14" s="17">
        <v>2.45116957119666E-2</v>
      </c>
      <c r="AL14" s="17">
        <v>4.5932156929674901E-2</v>
      </c>
      <c r="AM14" s="17">
        <v>2.8928156016413201E-2</v>
      </c>
      <c r="AN14" s="17">
        <v>6.8797597325587004E-3</v>
      </c>
      <c r="AO14" s="17">
        <v>0</v>
      </c>
      <c r="AP14" s="17">
        <v>1.9282532103449601E-2</v>
      </c>
      <c r="AQ14" s="17">
        <v>1.77119258817936E-2</v>
      </c>
      <c r="AR14" s="17">
        <v>9.0898365868578301E-3</v>
      </c>
      <c r="AS14" s="17">
        <v>0</v>
      </c>
      <c r="AT14" s="17">
        <v>3.0700010475288399E-2</v>
      </c>
      <c r="AU14" s="17">
        <v>1.90740102085676E-2</v>
      </c>
      <c r="AV14" s="17"/>
      <c r="AW14" s="17">
        <v>2.4998969307695299E-2</v>
      </c>
      <c r="AX14" s="17">
        <v>3.5744186965354002E-2</v>
      </c>
      <c r="AY14" s="17"/>
      <c r="AZ14" s="17">
        <v>4.22475692585784E-2</v>
      </c>
      <c r="BA14" s="17">
        <v>2.6405809773433701E-2</v>
      </c>
      <c r="BB14" s="17"/>
      <c r="BC14" s="17">
        <v>2.75589608546584E-2</v>
      </c>
      <c r="BD14" s="17">
        <v>2.9294795582767701E-2</v>
      </c>
      <c r="BE14" s="17"/>
      <c r="BF14" s="17">
        <v>3.50194997597039E-2</v>
      </c>
      <c r="BG14" s="17">
        <v>2.8831117728399001E-2</v>
      </c>
      <c r="BH14" s="17"/>
      <c r="BI14" s="17">
        <v>3.7050055069405299E-2</v>
      </c>
      <c r="BJ14" s="17">
        <v>1.14372002580382E-2</v>
      </c>
      <c r="BK14" s="17">
        <v>3.3047581709517097E-2</v>
      </c>
      <c r="BL14" s="17">
        <v>1.93737184752617E-2</v>
      </c>
      <c r="BM14" s="17">
        <v>4.6788300014554099E-2</v>
      </c>
      <c r="BN14" s="17"/>
      <c r="BO14" s="17">
        <v>1.1770002614525399E-2</v>
      </c>
      <c r="BP14" s="17">
        <v>2.6055600830714599E-2</v>
      </c>
      <c r="BQ14" s="17">
        <v>1.3835878988249299E-2</v>
      </c>
      <c r="BR14" s="17">
        <v>2.4782547064681301E-2</v>
      </c>
      <c r="BS14" s="17">
        <v>3.4718789781273601E-2</v>
      </c>
      <c r="BT14" s="17">
        <v>8.6048189972561598E-2</v>
      </c>
      <c r="BU14" s="17"/>
      <c r="BV14" s="17">
        <v>1.11097017817317E-2</v>
      </c>
      <c r="BW14" s="17">
        <v>1.2044621341374399E-2</v>
      </c>
      <c r="BX14" s="17"/>
      <c r="BY14" s="17">
        <v>8.98419624052481E-3</v>
      </c>
      <c r="BZ14" s="17"/>
      <c r="CA14" s="17">
        <v>1.20584835196728E-2</v>
      </c>
      <c r="CB14" s="17"/>
      <c r="CC14" s="17">
        <v>8.4528451991565997E-3</v>
      </c>
    </row>
    <row r="15" spans="2:81" x14ac:dyDescent="0.3">
      <c r="B15" s="18" t="s">
        <v>192</v>
      </c>
      <c r="C15" s="21">
        <v>0.73618969536279999</v>
      </c>
      <c r="D15" s="21">
        <v>0.75342129758496701</v>
      </c>
      <c r="E15" s="21">
        <v>0.71832397718986396</v>
      </c>
      <c r="F15" s="21"/>
      <c r="G15" s="21">
        <v>0.74862214657178305</v>
      </c>
      <c r="H15" s="21">
        <v>0.79091852916968397</v>
      </c>
      <c r="I15" s="21">
        <v>0.76530849744687302</v>
      </c>
      <c r="J15" s="21">
        <v>0.79260912735022004</v>
      </c>
      <c r="K15" s="21">
        <v>0.68623341444168395</v>
      </c>
      <c r="L15" s="21">
        <v>0.64759062484359997</v>
      </c>
      <c r="M15" s="21"/>
      <c r="N15" s="21">
        <v>0.73340939740292099</v>
      </c>
      <c r="O15" s="21">
        <v>0.74284004349127197</v>
      </c>
      <c r="P15" s="21">
        <v>0.71811726064124803</v>
      </c>
      <c r="Q15" s="21">
        <v>0.74787322051725602</v>
      </c>
      <c r="R15" s="21"/>
      <c r="S15" s="21">
        <v>0.74576984617866304</v>
      </c>
      <c r="T15" s="21">
        <v>0.67946888704144304</v>
      </c>
      <c r="U15" s="21">
        <v>0.68342815479790897</v>
      </c>
      <c r="V15" s="21">
        <v>0.67006029930672295</v>
      </c>
      <c r="W15" s="21">
        <v>0.75713551990827499</v>
      </c>
      <c r="X15" s="21">
        <v>0.71452071804280404</v>
      </c>
      <c r="Y15" s="21">
        <v>0.75456805008174099</v>
      </c>
      <c r="Z15" s="21">
        <v>0.79199591963391802</v>
      </c>
      <c r="AA15" s="21">
        <v>0.79467194811699204</v>
      </c>
      <c r="AB15" s="21">
        <v>0.81713941476033902</v>
      </c>
      <c r="AC15" s="21">
        <v>0.75854159810215105</v>
      </c>
      <c r="AD15" s="21">
        <v>0.67503446738575001</v>
      </c>
      <c r="AE15" s="21"/>
      <c r="AF15" s="21">
        <v>0.79180963162027396</v>
      </c>
      <c r="AG15" s="21">
        <v>0.78691136425352604</v>
      </c>
      <c r="AH15" s="21">
        <v>0.71700641197912396</v>
      </c>
      <c r="AI15" s="21">
        <v>0.72821470452488501</v>
      </c>
      <c r="AJ15" s="21">
        <v>0.79185567412944802</v>
      </c>
      <c r="AK15" s="21">
        <v>0.72539915601155103</v>
      </c>
      <c r="AL15" s="21">
        <v>0.75071749406937804</v>
      </c>
      <c r="AM15" s="21">
        <v>0.73947424463195699</v>
      </c>
      <c r="AN15" s="21">
        <v>0.66900837474229502</v>
      </c>
      <c r="AO15" s="21">
        <v>0.80170784385274996</v>
      </c>
      <c r="AP15" s="21">
        <v>0.74512658969870404</v>
      </c>
      <c r="AQ15" s="21">
        <v>0.72339623314662904</v>
      </c>
      <c r="AR15" s="21">
        <v>0.74909734683956697</v>
      </c>
      <c r="AS15" s="21">
        <v>0.72412287996462799</v>
      </c>
      <c r="AT15" s="21">
        <v>0.62338239838671805</v>
      </c>
      <c r="AU15" s="21">
        <v>0.783393286066282</v>
      </c>
      <c r="AV15" s="21"/>
      <c r="AW15" s="21">
        <v>0.74232980339509802</v>
      </c>
      <c r="AX15" s="21">
        <v>0.72746224285105099</v>
      </c>
      <c r="AY15" s="21"/>
      <c r="AZ15" s="21">
        <v>0.76368098634855497</v>
      </c>
      <c r="BA15" s="21">
        <v>0.73006681658061301</v>
      </c>
      <c r="BB15" s="21"/>
      <c r="BC15" s="21">
        <v>0.79686977882322196</v>
      </c>
      <c r="BD15" s="21">
        <v>0.69307415186465104</v>
      </c>
      <c r="BE15" s="21"/>
      <c r="BF15" s="21">
        <v>0.81375838092515695</v>
      </c>
      <c r="BG15" s="21">
        <v>0.72995645531567599</v>
      </c>
      <c r="BH15" s="21"/>
      <c r="BI15" s="21">
        <v>0.54862177915559596</v>
      </c>
      <c r="BJ15" s="21">
        <v>0.85825670876174698</v>
      </c>
      <c r="BK15" s="21">
        <v>0.75335277226567499</v>
      </c>
      <c r="BL15" s="21">
        <v>0.65951763135115105</v>
      </c>
      <c r="BM15" s="21">
        <v>0.80008385474510502</v>
      </c>
      <c r="BN15" s="21"/>
      <c r="BO15" s="21">
        <v>0.83909788551821596</v>
      </c>
      <c r="BP15" s="21">
        <v>0.603271934943862</v>
      </c>
      <c r="BQ15" s="21">
        <v>0.79470418605633597</v>
      </c>
      <c r="BR15" s="21">
        <v>0.69504887572739205</v>
      </c>
      <c r="BS15" s="21">
        <v>0.80948227834522801</v>
      </c>
      <c r="BT15" s="21">
        <v>0.72870563794388499</v>
      </c>
      <c r="BU15" s="21"/>
      <c r="BV15" s="21">
        <v>0.84459092580592199</v>
      </c>
      <c r="BW15" s="21">
        <v>0.88360303947228602</v>
      </c>
      <c r="BX15" s="21"/>
      <c r="BY15" s="21">
        <v>0.82419016555944602</v>
      </c>
      <c r="BZ15" s="21"/>
      <c r="CA15" s="21">
        <v>0.87980464365774202</v>
      </c>
      <c r="CB15" s="21"/>
      <c r="CC15" s="21">
        <v>0.85111921420594705</v>
      </c>
    </row>
    <row r="16" spans="2:81" x14ac:dyDescent="0.3">
      <c r="B16" s="18" t="s">
        <v>193</v>
      </c>
      <c r="C16" s="21">
        <v>7.41319554102539E-2</v>
      </c>
      <c r="D16" s="21">
        <v>8.3635522989117E-2</v>
      </c>
      <c r="E16" s="21">
        <v>6.5144921017161295E-2</v>
      </c>
      <c r="F16" s="21"/>
      <c r="G16" s="21">
        <v>5.77091512690283E-2</v>
      </c>
      <c r="H16" s="21">
        <v>4.6268727028614703E-2</v>
      </c>
      <c r="I16" s="21">
        <v>5.9495701613523001E-2</v>
      </c>
      <c r="J16" s="21">
        <v>5.4344646384217897E-2</v>
      </c>
      <c r="K16" s="21">
        <v>0.11111814919239001</v>
      </c>
      <c r="L16" s="21">
        <v>0.11084588372076799</v>
      </c>
      <c r="M16" s="21"/>
      <c r="N16" s="21">
        <v>7.8876619719074795E-2</v>
      </c>
      <c r="O16" s="21">
        <v>7.1977352545660803E-2</v>
      </c>
      <c r="P16" s="21">
        <v>8.5338703171065206E-2</v>
      </c>
      <c r="Q16" s="21">
        <v>6.19763405002614E-2</v>
      </c>
      <c r="R16" s="21"/>
      <c r="S16" s="21">
        <v>5.75493312274621E-2</v>
      </c>
      <c r="T16" s="21">
        <v>9.7037279490650094E-2</v>
      </c>
      <c r="U16" s="21">
        <v>0.11410806583088901</v>
      </c>
      <c r="V16" s="21">
        <v>0.11786462326397</v>
      </c>
      <c r="W16" s="21">
        <v>8.7890413175037999E-2</v>
      </c>
      <c r="X16" s="21">
        <v>5.8750124696041697E-2</v>
      </c>
      <c r="Y16" s="21">
        <v>3.87468611792307E-2</v>
      </c>
      <c r="Z16" s="21">
        <v>8.4580563608847997E-2</v>
      </c>
      <c r="AA16" s="21">
        <v>3.6888345083563298E-2</v>
      </c>
      <c r="AB16" s="21">
        <v>7.6241901410572202E-2</v>
      </c>
      <c r="AC16" s="21">
        <v>6.8919941083158895E-2</v>
      </c>
      <c r="AD16" s="21">
        <v>4.7779852845754797E-2</v>
      </c>
      <c r="AE16" s="21"/>
      <c r="AF16" s="21">
        <v>0</v>
      </c>
      <c r="AG16" s="21">
        <v>6.7526261530018103E-2</v>
      </c>
      <c r="AH16" s="21">
        <v>3.6397612531715098E-2</v>
      </c>
      <c r="AI16" s="21">
        <v>6.5574416122292506E-2</v>
      </c>
      <c r="AJ16" s="21">
        <v>4.8635967405939E-2</v>
      </c>
      <c r="AK16" s="21">
        <v>0.10025425071527801</v>
      </c>
      <c r="AL16" s="21">
        <v>5.5505132690513798E-2</v>
      </c>
      <c r="AM16" s="21">
        <v>5.9663300911912201E-2</v>
      </c>
      <c r="AN16" s="21">
        <v>0.103218034858625</v>
      </c>
      <c r="AO16" s="21">
        <v>0.114406105278161</v>
      </c>
      <c r="AP16" s="21">
        <v>8.6570766371137003E-2</v>
      </c>
      <c r="AQ16" s="21">
        <v>7.7476633799842598E-2</v>
      </c>
      <c r="AR16" s="21">
        <v>6.7582465185856602E-2</v>
      </c>
      <c r="AS16" s="21">
        <v>9.6282514271282996E-2</v>
      </c>
      <c r="AT16" s="21">
        <v>0.129154146752123</v>
      </c>
      <c r="AU16" s="21">
        <v>4.25436899692384E-2</v>
      </c>
      <c r="AV16" s="21"/>
      <c r="AW16" s="21">
        <v>7.4606901130667994E-2</v>
      </c>
      <c r="AX16" s="21">
        <v>7.3980436542076394E-2</v>
      </c>
      <c r="AY16" s="21"/>
      <c r="AZ16" s="21">
        <v>7.1608730551891597E-2</v>
      </c>
      <c r="BA16" s="21">
        <v>7.4693929744451604E-2</v>
      </c>
      <c r="BB16" s="21"/>
      <c r="BC16" s="21">
        <v>5.8925378514474103E-2</v>
      </c>
      <c r="BD16" s="21">
        <v>8.5982024307788493E-2</v>
      </c>
      <c r="BE16" s="21"/>
      <c r="BF16" s="21">
        <v>3.9310424141831897E-2</v>
      </c>
      <c r="BG16" s="21">
        <v>7.6930133072166396E-2</v>
      </c>
      <c r="BH16" s="21"/>
      <c r="BI16" s="21">
        <v>0.180015323269831</v>
      </c>
      <c r="BJ16" s="21">
        <v>2.0480969393889999E-2</v>
      </c>
      <c r="BK16" s="21">
        <v>7.4211184124922502E-2</v>
      </c>
      <c r="BL16" s="21">
        <v>9.8977397314533699E-2</v>
      </c>
      <c r="BM16" s="21">
        <v>5.3592368259878703E-2</v>
      </c>
      <c r="BN16" s="21"/>
      <c r="BO16" s="21">
        <v>1.7406842740751601E-2</v>
      </c>
      <c r="BP16" s="21">
        <v>0.152927056669144</v>
      </c>
      <c r="BQ16" s="21">
        <v>5.6594537345242397E-2</v>
      </c>
      <c r="BR16" s="21">
        <v>9.1199175593092804E-2</v>
      </c>
      <c r="BS16" s="21">
        <v>6.0040465644441703E-2</v>
      </c>
      <c r="BT16" s="21">
        <v>5.9221061160812702E-2</v>
      </c>
      <c r="BU16" s="21"/>
      <c r="BV16" s="21">
        <v>2.0030685062322799E-2</v>
      </c>
      <c r="BW16" s="21">
        <v>2.1316125024457899E-2</v>
      </c>
      <c r="BX16" s="21"/>
      <c r="BY16" s="21">
        <v>3.0879988546827199E-2</v>
      </c>
      <c r="BZ16" s="21"/>
      <c r="CA16" s="21">
        <v>9.6652136506599293E-3</v>
      </c>
      <c r="CB16" s="21"/>
      <c r="CC16" s="21">
        <v>1.83380398805747E-2</v>
      </c>
    </row>
    <row r="17" spans="2:81" x14ac:dyDescent="0.3">
      <c r="B17" s="18" t="s">
        <v>194</v>
      </c>
      <c r="C17" s="22">
        <v>0.66205773995254602</v>
      </c>
      <c r="D17" s="22">
        <v>0.66978577459584998</v>
      </c>
      <c r="E17" s="22">
        <v>0.653179056172703</v>
      </c>
      <c r="F17" s="22"/>
      <c r="G17" s="22">
        <v>0.69091299530275496</v>
      </c>
      <c r="H17" s="22">
        <v>0.74464980214106902</v>
      </c>
      <c r="I17" s="22">
        <v>0.70581279583334999</v>
      </c>
      <c r="J17" s="22">
        <v>0.73826448096600295</v>
      </c>
      <c r="K17" s="22">
        <v>0.57511526524929402</v>
      </c>
      <c r="L17" s="22">
        <v>0.53674474112283199</v>
      </c>
      <c r="M17" s="22"/>
      <c r="N17" s="22">
        <v>0.65453277768384599</v>
      </c>
      <c r="O17" s="22">
        <v>0.67086269094561102</v>
      </c>
      <c r="P17" s="22">
        <v>0.63277855747018297</v>
      </c>
      <c r="Q17" s="22">
        <v>0.685896880016995</v>
      </c>
      <c r="R17" s="22"/>
      <c r="S17" s="22">
        <v>0.68822051495120096</v>
      </c>
      <c r="T17" s="22">
        <v>0.58243160755079204</v>
      </c>
      <c r="U17" s="22">
        <v>0.56932008896702102</v>
      </c>
      <c r="V17" s="22">
        <v>0.55219567604275299</v>
      </c>
      <c r="W17" s="22">
        <v>0.66924510673323701</v>
      </c>
      <c r="X17" s="22">
        <v>0.65577059334676202</v>
      </c>
      <c r="Y17" s="22">
        <v>0.71582118890251001</v>
      </c>
      <c r="Z17" s="22">
        <v>0.70741535602507</v>
      </c>
      <c r="AA17" s="22">
        <v>0.75778360303342895</v>
      </c>
      <c r="AB17" s="22">
        <v>0.74089751334976695</v>
      </c>
      <c r="AC17" s="22">
        <v>0.68962165701899203</v>
      </c>
      <c r="AD17" s="22">
        <v>0.62725461453999498</v>
      </c>
      <c r="AE17" s="22"/>
      <c r="AF17" s="22">
        <v>0.79180963162027396</v>
      </c>
      <c r="AG17" s="22">
        <v>0.71938510272350797</v>
      </c>
      <c r="AH17" s="22">
        <v>0.68060879944740904</v>
      </c>
      <c r="AI17" s="22">
        <v>0.66264028840259204</v>
      </c>
      <c r="AJ17" s="22">
        <v>0.74321970672350901</v>
      </c>
      <c r="AK17" s="22">
        <v>0.62514490529627298</v>
      </c>
      <c r="AL17" s="22">
        <v>0.695212361378864</v>
      </c>
      <c r="AM17" s="22">
        <v>0.67981094372004502</v>
      </c>
      <c r="AN17" s="22">
        <v>0.56579033988367</v>
      </c>
      <c r="AO17" s="22">
        <v>0.68730173857458998</v>
      </c>
      <c r="AP17" s="22">
        <v>0.65855582332756701</v>
      </c>
      <c r="AQ17" s="22">
        <v>0.645919599346787</v>
      </c>
      <c r="AR17" s="22">
        <v>0.68151488165371099</v>
      </c>
      <c r="AS17" s="22">
        <v>0.627840365693345</v>
      </c>
      <c r="AT17" s="22">
        <v>0.49422825163459499</v>
      </c>
      <c r="AU17" s="22">
        <v>0.74084959609704304</v>
      </c>
      <c r="AV17" s="22"/>
      <c r="AW17" s="22">
        <v>0.66772290226442998</v>
      </c>
      <c r="AX17" s="22">
        <v>0.65348180630897401</v>
      </c>
      <c r="AY17" s="22"/>
      <c r="AZ17" s="22">
        <v>0.69207225579666298</v>
      </c>
      <c r="BA17" s="22">
        <v>0.65537288683616102</v>
      </c>
      <c r="BB17" s="22"/>
      <c r="BC17" s="22">
        <v>0.73794440030874797</v>
      </c>
      <c r="BD17" s="22">
        <v>0.60709212755686204</v>
      </c>
      <c r="BE17" s="22"/>
      <c r="BF17" s="22">
        <v>0.77444795678332501</v>
      </c>
      <c r="BG17" s="22">
        <v>0.65302632224350898</v>
      </c>
      <c r="BH17" s="22"/>
      <c r="BI17" s="22">
        <v>0.36860645588576402</v>
      </c>
      <c r="BJ17" s="22">
        <v>0.83777573936785699</v>
      </c>
      <c r="BK17" s="22">
        <v>0.67914158814075198</v>
      </c>
      <c r="BL17" s="22">
        <v>0.56054023403661801</v>
      </c>
      <c r="BM17" s="22">
        <v>0.74649148648522601</v>
      </c>
      <c r="BN17" s="22"/>
      <c r="BO17" s="22">
        <v>0.82169104277746396</v>
      </c>
      <c r="BP17" s="22">
        <v>0.45034487827471797</v>
      </c>
      <c r="BQ17" s="22">
        <v>0.73810964871109297</v>
      </c>
      <c r="BR17" s="22">
        <v>0.60384970013429895</v>
      </c>
      <c r="BS17" s="22">
        <v>0.74944181270078603</v>
      </c>
      <c r="BT17" s="22">
        <v>0.66948457678307205</v>
      </c>
      <c r="BU17" s="22"/>
      <c r="BV17" s="22">
        <v>0.82456024074359902</v>
      </c>
      <c r="BW17" s="22">
        <v>0.86228691444782901</v>
      </c>
      <c r="BX17" s="22"/>
      <c r="BY17" s="22">
        <v>0.79331017701261897</v>
      </c>
      <c r="BZ17" s="22"/>
      <c r="CA17" s="22">
        <v>0.87013943000708205</v>
      </c>
      <c r="CB17" s="22"/>
      <c r="CC17" s="22">
        <v>0.83278117432537202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0.11702845864952301</v>
      </c>
      <c r="D9" s="17">
        <v>0.150412054573453</v>
      </c>
      <c r="E9" s="17">
        <v>8.4893798332756107E-2</v>
      </c>
      <c r="F9" s="17"/>
      <c r="G9" s="17">
        <v>0.123188266158012</v>
      </c>
      <c r="H9" s="17">
        <v>0.151496520557551</v>
      </c>
      <c r="I9" s="17">
        <v>0.140973168159511</v>
      </c>
      <c r="J9" s="17">
        <v>0.105500167152017</v>
      </c>
      <c r="K9" s="17">
        <v>0.104790862065001</v>
      </c>
      <c r="L9" s="17">
        <v>8.3047979180260106E-2</v>
      </c>
      <c r="M9" s="17"/>
      <c r="N9" s="17">
        <v>0.12761145313074199</v>
      </c>
      <c r="O9" s="17">
        <v>0.10181521081999501</v>
      </c>
      <c r="P9" s="17">
        <v>0.14500411355175899</v>
      </c>
      <c r="Q9" s="17">
        <v>9.7730160225134005E-2</v>
      </c>
      <c r="R9" s="17"/>
      <c r="S9" s="17">
        <v>0.161211972091033</v>
      </c>
      <c r="T9" s="17">
        <v>0.112614411440778</v>
      </c>
      <c r="U9" s="17">
        <v>7.8829151975697107E-2</v>
      </c>
      <c r="V9" s="17">
        <v>0.10332723946594401</v>
      </c>
      <c r="W9" s="17">
        <v>0.12638475951275899</v>
      </c>
      <c r="X9" s="17">
        <v>0.10186034132590201</v>
      </c>
      <c r="Y9" s="17">
        <v>9.5313176683725201E-2</v>
      </c>
      <c r="Z9" s="17">
        <v>0.12514044859268</v>
      </c>
      <c r="AA9" s="17">
        <v>0.13771747411377799</v>
      </c>
      <c r="AB9" s="17">
        <v>0.11754739770164301</v>
      </c>
      <c r="AC9" s="17">
        <v>8.5145317582674102E-2</v>
      </c>
      <c r="AD9" s="17">
        <v>0.119901294398588</v>
      </c>
      <c r="AE9" s="17"/>
      <c r="AF9" s="17">
        <v>0.104423181261926</v>
      </c>
      <c r="AG9" s="17">
        <v>0.12429559356893299</v>
      </c>
      <c r="AH9" s="17">
        <v>8.5124100481206499E-2</v>
      </c>
      <c r="AI9" s="17">
        <v>9.7835356743916801E-2</v>
      </c>
      <c r="AJ9" s="17">
        <v>0.10550509014307601</v>
      </c>
      <c r="AK9" s="17">
        <v>9.5168229025408696E-2</v>
      </c>
      <c r="AL9" s="17">
        <v>0.103855644668142</v>
      </c>
      <c r="AM9" s="17">
        <v>0.12000515843224301</v>
      </c>
      <c r="AN9" s="17">
        <v>8.4016964830459007E-2</v>
      </c>
      <c r="AO9" s="17">
        <v>0.15839363054084701</v>
      </c>
      <c r="AP9" s="17">
        <v>0.146895889448658</v>
      </c>
      <c r="AQ9" s="17">
        <v>0.13373804656278701</v>
      </c>
      <c r="AR9" s="17">
        <v>7.7525070608577606E-2</v>
      </c>
      <c r="AS9" s="17">
        <v>0.19461568293720699</v>
      </c>
      <c r="AT9" s="17">
        <v>0.15891194367206399</v>
      </c>
      <c r="AU9" s="17">
        <v>0.19722093864608101</v>
      </c>
      <c r="AV9" s="17"/>
      <c r="AW9" s="17">
        <v>0.122947272169819</v>
      </c>
      <c r="AX9" s="17">
        <v>0.10791478666380799</v>
      </c>
      <c r="AY9" s="17"/>
      <c r="AZ9" s="17">
        <v>8.1504353029653795E-2</v>
      </c>
      <c r="BA9" s="17">
        <v>0.12494041129913699</v>
      </c>
      <c r="BB9" s="17"/>
      <c r="BC9" s="17">
        <v>0.11622234958829</v>
      </c>
      <c r="BD9" s="17">
        <v>0.117167543241554</v>
      </c>
      <c r="BE9" s="17"/>
      <c r="BF9" s="17">
        <v>9.3140343471969103E-2</v>
      </c>
      <c r="BG9" s="17">
        <v>0.11894805229862999</v>
      </c>
      <c r="BH9" s="17"/>
      <c r="BI9" s="17">
        <v>0.13825100257658801</v>
      </c>
      <c r="BJ9" s="17">
        <v>0.122096749728275</v>
      </c>
      <c r="BK9" s="17">
        <v>0.106995900145475</v>
      </c>
      <c r="BL9" s="17">
        <v>0.126247652397316</v>
      </c>
      <c r="BM9" s="17">
        <v>6.42796301747805E-2</v>
      </c>
      <c r="BN9" s="17"/>
      <c r="BO9" s="17">
        <v>0.12111237121704201</v>
      </c>
      <c r="BP9" s="17">
        <v>0.14740173341916701</v>
      </c>
      <c r="BQ9" s="17">
        <v>0.14790674475060001</v>
      </c>
      <c r="BR9" s="17">
        <v>0.118871583320112</v>
      </c>
      <c r="BS9" s="17">
        <v>4.8403339567609199E-2</v>
      </c>
      <c r="BT9" s="17">
        <v>5.5905108359266299E-2</v>
      </c>
      <c r="BU9" s="17"/>
      <c r="BV9" s="17">
        <v>0.123931348306277</v>
      </c>
      <c r="BW9" s="17">
        <v>0.1186940656355</v>
      </c>
      <c r="BX9" s="17"/>
      <c r="BY9" s="17">
        <v>0.16557018294514</v>
      </c>
      <c r="BZ9" s="17"/>
      <c r="CA9" s="17">
        <v>0.158843310469135</v>
      </c>
      <c r="CB9" s="17"/>
      <c r="CC9" s="17">
        <v>0.12766499821329</v>
      </c>
    </row>
    <row r="10" spans="2:81" x14ac:dyDescent="0.3">
      <c r="B10" s="18" t="s">
        <v>231</v>
      </c>
      <c r="C10" s="17">
        <v>0.21198924329583499</v>
      </c>
      <c r="D10" s="17">
        <v>0.227973836508613</v>
      </c>
      <c r="E10" s="17">
        <v>0.196182303718585</v>
      </c>
      <c r="F10" s="17"/>
      <c r="G10" s="17">
        <v>0.26374774893078701</v>
      </c>
      <c r="H10" s="17">
        <v>0.252325776514296</v>
      </c>
      <c r="I10" s="17">
        <v>0.25983277901184698</v>
      </c>
      <c r="J10" s="17">
        <v>0.20776582364191801</v>
      </c>
      <c r="K10" s="17">
        <v>0.171873776624442</v>
      </c>
      <c r="L10" s="17">
        <v>0.13619674707329299</v>
      </c>
      <c r="M10" s="17"/>
      <c r="N10" s="17">
        <v>0.228475737459231</v>
      </c>
      <c r="O10" s="17">
        <v>0.21392225726501701</v>
      </c>
      <c r="P10" s="17">
        <v>0.22614793046927101</v>
      </c>
      <c r="Q10" s="17">
        <v>0.17934562557735101</v>
      </c>
      <c r="R10" s="17"/>
      <c r="S10" s="17">
        <v>0.27760099755143702</v>
      </c>
      <c r="T10" s="17">
        <v>0.17507157885041799</v>
      </c>
      <c r="U10" s="17">
        <v>0.23788592931890601</v>
      </c>
      <c r="V10" s="17">
        <v>0.21913748442494899</v>
      </c>
      <c r="W10" s="17">
        <v>0.21309981099626199</v>
      </c>
      <c r="X10" s="17">
        <v>0.184228861707219</v>
      </c>
      <c r="Y10" s="17">
        <v>0.195212260344786</v>
      </c>
      <c r="Z10" s="17">
        <v>0.23932489670482601</v>
      </c>
      <c r="AA10" s="17">
        <v>0.17871748384809499</v>
      </c>
      <c r="AB10" s="17">
        <v>0.19826589549443299</v>
      </c>
      <c r="AC10" s="17">
        <v>0.19821045844436</v>
      </c>
      <c r="AD10" s="17">
        <v>0.25090739336619</v>
      </c>
      <c r="AE10" s="17"/>
      <c r="AF10" s="17">
        <v>0</v>
      </c>
      <c r="AG10" s="17">
        <v>0.14443158549322899</v>
      </c>
      <c r="AH10" s="17">
        <v>0.16156723155161101</v>
      </c>
      <c r="AI10" s="17">
        <v>0.163970618483437</v>
      </c>
      <c r="AJ10" s="17">
        <v>0.19758937519845299</v>
      </c>
      <c r="AK10" s="17">
        <v>0.24251622434151901</v>
      </c>
      <c r="AL10" s="17">
        <v>0.17536886121513101</v>
      </c>
      <c r="AM10" s="17">
        <v>0.20930617583606301</v>
      </c>
      <c r="AN10" s="17">
        <v>0.20390138129788901</v>
      </c>
      <c r="AO10" s="17">
        <v>0.21827058085426501</v>
      </c>
      <c r="AP10" s="17">
        <v>0.24286675745079001</v>
      </c>
      <c r="AQ10" s="17">
        <v>0.28819530956047901</v>
      </c>
      <c r="AR10" s="17">
        <v>0.247598087404547</v>
      </c>
      <c r="AS10" s="17">
        <v>0.251055263725808</v>
      </c>
      <c r="AT10" s="17">
        <v>0.27581376249252598</v>
      </c>
      <c r="AU10" s="17">
        <v>0.28211376591444198</v>
      </c>
      <c r="AV10" s="17"/>
      <c r="AW10" s="17">
        <v>0.19338634194590901</v>
      </c>
      <c r="AX10" s="17">
        <v>0.23916837490769599</v>
      </c>
      <c r="AY10" s="17"/>
      <c r="AZ10" s="17">
        <v>0.175012247435368</v>
      </c>
      <c r="BA10" s="17">
        <v>0.220224784635104</v>
      </c>
      <c r="BB10" s="17"/>
      <c r="BC10" s="17">
        <v>0.18494790831967201</v>
      </c>
      <c r="BD10" s="17">
        <v>0.22644796780846599</v>
      </c>
      <c r="BE10" s="17"/>
      <c r="BF10" s="17">
        <v>0.19874752583997299</v>
      </c>
      <c r="BG10" s="17">
        <v>0.21305331706400801</v>
      </c>
      <c r="BH10" s="17"/>
      <c r="BI10" s="17">
        <v>0.21550598941142601</v>
      </c>
      <c r="BJ10" s="17">
        <v>0.20612885535507799</v>
      </c>
      <c r="BK10" s="17">
        <v>0.23243106550786199</v>
      </c>
      <c r="BL10" s="17">
        <v>0.25003352156313102</v>
      </c>
      <c r="BM10" s="17">
        <v>0.231654548911569</v>
      </c>
      <c r="BN10" s="17"/>
      <c r="BO10" s="17">
        <v>0.218121574430441</v>
      </c>
      <c r="BP10" s="17">
        <v>0.24419535604620199</v>
      </c>
      <c r="BQ10" s="17">
        <v>0.19776454383654801</v>
      </c>
      <c r="BR10" s="17">
        <v>0.245820222334519</v>
      </c>
      <c r="BS10" s="17">
        <v>0.174139733896745</v>
      </c>
      <c r="BT10" s="17">
        <v>0.16031078491117301</v>
      </c>
      <c r="BU10" s="17"/>
      <c r="BV10" s="17">
        <v>0.220053310766122</v>
      </c>
      <c r="BW10" s="17">
        <v>0.18030275721248601</v>
      </c>
      <c r="BX10" s="17"/>
      <c r="BY10" s="17">
        <v>0.30261910778727902</v>
      </c>
      <c r="BZ10" s="17"/>
      <c r="CA10" s="17">
        <v>0.20721329498948099</v>
      </c>
      <c r="CB10" s="17"/>
      <c r="CC10" s="17">
        <v>0.199237244909199</v>
      </c>
    </row>
    <row r="11" spans="2:81" x14ac:dyDescent="0.3">
      <c r="B11" s="18" t="s">
        <v>232</v>
      </c>
      <c r="C11" s="17">
        <v>0.27151475340369002</v>
      </c>
      <c r="D11" s="17">
        <v>0.25005336156993901</v>
      </c>
      <c r="E11" s="17">
        <v>0.29265757509752999</v>
      </c>
      <c r="F11" s="17"/>
      <c r="G11" s="17">
        <v>0.23699581336841499</v>
      </c>
      <c r="H11" s="17">
        <v>0.26442189471109501</v>
      </c>
      <c r="I11" s="17">
        <v>0.23036001411176801</v>
      </c>
      <c r="J11" s="17">
        <v>0.24298722332514999</v>
      </c>
      <c r="K11" s="17">
        <v>0.31296396453883601</v>
      </c>
      <c r="L11" s="17">
        <v>0.32900698997046501</v>
      </c>
      <c r="M11" s="17"/>
      <c r="N11" s="17">
        <v>0.26376202764194101</v>
      </c>
      <c r="O11" s="17">
        <v>0.28336370460864302</v>
      </c>
      <c r="P11" s="17">
        <v>0.25157785194179699</v>
      </c>
      <c r="Q11" s="17">
        <v>0.28548624901363201</v>
      </c>
      <c r="R11" s="17"/>
      <c r="S11" s="17">
        <v>0.22127586184756201</v>
      </c>
      <c r="T11" s="17">
        <v>0.30558817720195802</v>
      </c>
      <c r="U11" s="17">
        <v>0.264057946962582</v>
      </c>
      <c r="V11" s="17">
        <v>0.24719793497029199</v>
      </c>
      <c r="W11" s="17">
        <v>0.30489717715549203</v>
      </c>
      <c r="X11" s="17">
        <v>0.29136148221017699</v>
      </c>
      <c r="Y11" s="17">
        <v>0.40270282926481099</v>
      </c>
      <c r="Z11" s="17">
        <v>0.22698633678176899</v>
      </c>
      <c r="AA11" s="17">
        <v>0.242081531668774</v>
      </c>
      <c r="AB11" s="17">
        <v>0.23141925597149399</v>
      </c>
      <c r="AC11" s="17">
        <v>0.30747229784270103</v>
      </c>
      <c r="AD11" s="17">
        <v>0.19094414410395799</v>
      </c>
      <c r="AE11" s="17"/>
      <c r="AF11" s="17">
        <v>0</v>
      </c>
      <c r="AG11" s="17">
        <v>0.350311117578889</v>
      </c>
      <c r="AH11" s="17">
        <v>0.246625223819539</v>
      </c>
      <c r="AI11" s="17">
        <v>0.249049303825982</v>
      </c>
      <c r="AJ11" s="17">
        <v>0.31333118905764701</v>
      </c>
      <c r="AK11" s="17">
        <v>0.26488977545935899</v>
      </c>
      <c r="AL11" s="17">
        <v>0.272079614003023</v>
      </c>
      <c r="AM11" s="17">
        <v>0.25734822416523001</v>
      </c>
      <c r="AN11" s="17">
        <v>0.32816806220677902</v>
      </c>
      <c r="AO11" s="17">
        <v>0.29045908412237698</v>
      </c>
      <c r="AP11" s="17">
        <v>0.25490946544119297</v>
      </c>
      <c r="AQ11" s="17">
        <v>0.254595537601774</v>
      </c>
      <c r="AR11" s="17">
        <v>0.304742895590151</v>
      </c>
      <c r="AS11" s="17">
        <v>0.27631266602841797</v>
      </c>
      <c r="AT11" s="17">
        <v>0.21462537585078501</v>
      </c>
      <c r="AU11" s="17">
        <v>0.21142400827319799</v>
      </c>
      <c r="AV11" s="17"/>
      <c r="AW11" s="17">
        <v>0.28589560397108199</v>
      </c>
      <c r="AX11" s="17">
        <v>0.25029479130667698</v>
      </c>
      <c r="AY11" s="17"/>
      <c r="AZ11" s="17">
        <v>0.287312359984292</v>
      </c>
      <c r="BA11" s="17">
        <v>0.26799629986173701</v>
      </c>
      <c r="BB11" s="17"/>
      <c r="BC11" s="17">
        <v>0.26106377767727201</v>
      </c>
      <c r="BD11" s="17">
        <v>0.28080458267301101</v>
      </c>
      <c r="BE11" s="17"/>
      <c r="BF11" s="17">
        <v>0.28992977257913999</v>
      </c>
      <c r="BG11" s="17">
        <v>0.27003496508240099</v>
      </c>
      <c r="BH11" s="17"/>
      <c r="BI11" s="17">
        <v>0.31260758733094801</v>
      </c>
      <c r="BJ11" s="17">
        <v>0.24727263841672001</v>
      </c>
      <c r="BK11" s="17">
        <v>0.28852776665189001</v>
      </c>
      <c r="BL11" s="17">
        <v>0.28723297692621902</v>
      </c>
      <c r="BM11" s="17">
        <v>0.20819928643213501</v>
      </c>
      <c r="BN11" s="17"/>
      <c r="BO11" s="17">
        <v>0.234393335398769</v>
      </c>
      <c r="BP11" s="17">
        <v>0.28296429425156999</v>
      </c>
      <c r="BQ11" s="17">
        <v>0.27151243678415898</v>
      </c>
      <c r="BR11" s="17">
        <v>0.29020874200200802</v>
      </c>
      <c r="BS11" s="17">
        <v>0.220015124271107</v>
      </c>
      <c r="BT11" s="17">
        <v>0.317748745153909</v>
      </c>
      <c r="BU11" s="17"/>
      <c r="BV11" s="17">
        <v>0.23251037941834701</v>
      </c>
      <c r="BW11" s="17">
        <v>0.27465263558314301</v>
      </c>
      <c r="BX11" s="17"/>
      <c r="BY11" s="17">
        <v>0.28488337071386599</v>
      </c>
      <c r="BZ11" s="17"/>
      <c r="CA11" s="17">
        <v>0.20295682071259699</v>
      </c>
      <c r="CB11" s="17"/>
      <c r="CC11" s="17">
        <v>0.25673161204777101</v>
      </c>
    </row>
    <row r="12" spans="2:81" x14ac:dyDescent="0.3">
      <c r="B12" s="18" t="s">
        <v>233</v>
      </c>
      <c r="C12" s="17">
        <v>0.22310406853902201</v>
      </c>
      <c r="D12" s="17">
        <v>0.19945527808413899</v>
      </c>
      <c r="E12" s="17">
        <v>0.24707507190597</v>
      </c>
      <c r="F12" s="17"/>
      <c r="G12" s="17">
        <v>0.168281753560696</v>
      </c>
      <c r="H12" s="17">
        <v>0.159737271041067</v>
      </c>
      <c r="I12" s="17">
        <v>0.21770162562953299</v>
      </c>
      <c r="J12" s="17">
        <v>0.24297962224788999</v>
      </c>
      <c r="K12" s="17">
        <v>0.22389093298784499</v>
      </c>
      <c r="L12" s="17">
        <v>0.29893458762081698</v>
      </c>
      <c r="M12" s="17"/>
      <c r="N12" s="17">
        <v>0.21972595421579399</v>
      </c>
      <c r="O12" s="17">
        <v>0.230814262296342</v>
      </c>
      <c r="P12" s="17">
        <v>0.20721677384173001</v>
      </c>
      <c r="Q12" s="17">
        <v>0.230371196294376</v>
      </c>
      <c r="R12" s="17"/>
      <c r="S12" s="17">
        <v>0.17709616908338799</v>
      </c>
      <c r="T12" s="17">
        <v>0.27082708736425398</v>
      </c>
      <c r="U12" s="17">
        <v>0.20559086650483699</v>
      </c>
      <c r="V12" s="17">
        <v>0.238442411329989</v>
      </c>
      <c r="W12" s="17">
        <v>0.23131052969534199</v>
      </c>
      <c r="X12" s="17">
        <v>0.18216504235922101</v>
      </c>
      <c r="Y12" s="17">
        <v>0.17104781454540699</v>
      </c>
      <c r="Z12" s="17">
        <v>0.24451209324305601</v>
      </c>
      <c r="AA12" s="17">
        <v>0.24095378058792799</v>
      </c>
      <c r="AB12" s="17">
        <v>0.28434195001721402</v>
      </c>
      <c r="AC12" s="17">
        <v>0.22735475895020199</v>
      </c>
      <c r="AD12" s="17">
        <v>0.189621046329954</v>
      </c>
      <c r="AE12" s="17"/>
      <c r="AF12" s="17">
        <v>0.531344893700048</v>
      </c>
      <c r="AG12" s="17">
        <v>0.178760669293346</v>
      </c>
      <c r="AH12" s="17">
        <v>0.23364871975253401</v>
      </c>
      <c r="AI12" s="17">
        <v>0.31954586087375703</v>
      </c>
      <c r="AJ12" s="17">
        <v>0.19695814839534301</v>
      </c>
      <c r="AK12" s="17">
        <v>0.24209244508321301</v>
      </c>
      <c r="AL12" s="17">
        <v>0.26966976391709402</v>
      </c>
      <c r="AM12" s="17">
        <v>0.25608286677900399</v>
      </c>
      <c r="AN12" s="17">
        <v>0.22841194395025899</v>
      </c>
      <c r="AO12" s="17">
        <v>0.132255608972459</v>
      </c>
      <c r="AP12" s="17">
        <v>0.161901652313057</v>
      </c>
      <c r="AQ12" s="17">
        <v>0.191863622007168</v>
      </c>
      <c r="AR12" s="17">
        <v>0.23719995259275301</v>
      </c>
      <c r="AS12" s="17">
        <v>0.116687092105899</v>
      </c>
      <c r="AT12" s="17">
        <v>0.25067649372374301</v>
      </c>
      <c r="AU12" s="17">
        <v>0.19224385575455299</v>
      </c>
      <c r="AV12" s="17"/>
      <c r="AW12" s="17">
        <v>0.24557953159021401</v>
      </c>
      <c r="AX12" s="17">
        <v>0.18983781978841599</v>
      </c>
      <c r="AY12" s="17"/>
      <c r="AZ12" s="17">
        <v>0.264344874965869</v>
      </c>
      <c r="BA12" s="17">
        <v>0.213918888448277</v>
      </c>
      <c r="BB12" s="17"/>
      <c r="BC12" s="17">
        <v>0.25768780306047001</v>
      </c>
      <c r="BD12" s="17">
        <v>0.20202907335103401</v>
      </c>
      <c r="BE12" s="17"/>
      <c r="BF12" s="17">
        <v>0.245536939088144</v>
      </c>
      <c r="BG12" s="17">
        <v>0.221301414980243</v>
      </c>
      <c r="BH12" s="17"/>
      <c r="BI12" s="17">
        <v>0.20996675304799001</v>
      </c>
      <c r="BJ12" s="17">
        <v>0.22962753800473101</v>
      </c>
      <c r="BK12" s="17">
        <v>0.19332999740559001</v>
      </c>
      <c r="BL12" s="17">
        <v>0.215328413192409</v>
      </c>
      <c r="BM12" s="17">
        <v>0.24403431952881899</v>
      </c>
      <c r="BN12" s="17"/>
      <c r="BO12" s="17">
        <v>0.22806498837486999</v>
      </c>
      <c r="BP12" s="17">
        <v>0.22452326249416299</v>
      </c>
      <c r="BQ12" s="17">
        <v>0.22901783927043401</v>
      </c>
      <c r="BR12" s="17">
        <v>0.20193228813917299</v>
      </c>
      <c r="BS12" s="17">
        <v>0.262027555760102</v>
      </c>
      <c r="BT12" s="17">
        <v>0.21668745275499199</v>
      </c>
      <c r="BU12" s="17"/>
      <c r="BV12" s="17">
        <v>0.228004786133466</v>
      </c>
      <c r="BW12" s="17">
        <v>0.232637303762256</v>
      </c>
      <c r="BX12" s="17"/>
      <c r="BY12" s="17">
        <v>0.135189244722592</v>
      </c>
      <c r="BZ12" s="17"/>
      <c r="CA12" s="17">
        <v>0.217735959208084</v>
      </c>
      <c r="CB12" s="17"/>
      <c r="CC12" s="17">
        <v>0.22905771912968401</v>
      </c>
    </row>
    <row r="13" spans="2:81" x14ac:dyDescent="0.3">
      <c r="B13" s="18" t="s">
        <v>234</v>
      </c>
      <c r="C13" s="17">
        <v>0.114994816751533</v>
      </c>
      <c r="D13" s="17">
        <v>0.12825476468769201</v>
      </c>
      <c r="E13" s="17">
        <v>0.10047574643167</v>
      </c>
      <c r="F13" s="17"/>
      <c r="G13" s="17">
        <v>0.12884913300765299</v>
      </c>
      <c r="H13" s="17">
        <v>0.105129936108512</v>
      </c>
      <c r="I13" s="17">
        <v>0.10451029536735</v>
      </c>
      <c r="J13" s="17">
        <v>0.126721682670737</v>
      </c>
      <c r="K13" s="17">
        <v>0.13391954174811799</v>
      </c>
      <c r="L13" s="17">
        <v>0.10007995524669</v>
      </c>
      <c r="M13" s="17"/>
      <c r="N13" s="17">
        <v>0.11091366549635</v>
      </c>
      <c r="O13" s="17">
        <v>0.11527322830867601</v>
      </c>
      <c r="P13" s="17">
        <v>0.109477366026672</v>
      </c>
      <c r="Q13" s="17">
        <v>0.12488708291828</v>
      </c>
      <c r="R13" s="17"/>
      <c r="S13" s="17">
        <v>0.10443701498652699</v>
      </c>
      <c r="T13" s="17">
        <v>0.107018134867173</v>
      </c>
      <c r="U13" s="17">
        <v>0.136659297707665</v>
      </c>
      <c r="V13" s="17">
        <v>0.11276063641379699</v>
      </c>
      <c r="W13" s="17">
        <v>8.09972510051373E-2</v>
      </c>
      <c r="X13" s="17">
        <v>0.119197285707538</v>
      </c>
      <c r="Y13" s="17">
        <v>9.5323898420107897E-2</v>
      </c>
      <c r="Z13" s="17">
        <v>0.107051961179322</v>
      </c>
      <c r="AA13" s="17">
        <v>0.119914454698667</v>
      </c>
      <c r="AB13" s="17">
        <v>0.131877006811422</v>
      </c>
      <c r="AC13" s="17">
        <v>0.14305489115245901</v>
      </c>
      <c r="AD13" s="17">
        <v>0.16195068438818</v>
      </c>
      <c r="AE13" s="17"/>
      <c r="AF13" s="17">
        <v>0.27388454194589501</v>
      </c>
      <c r="AG13" s="17">
        <v>0.110306254154731</v>
      </c>
      <c r="AH13" s="17">
        <v>0.18406185694278701</v>
      </c>
      <c r="AI13" s="17">
        <v>0.10171089224639999</v>
      </c>
      <c r="AJ13" s="17">
        <v>0.13587586078097799</v>
      </c>
      <c r="AK13" s="17">
        <v>0.121961778502763</v>
      </c>
      <c r="AL13" s="17">
        <v>0.103589485593202</v>
      </c>
      <c r="AM13" s="17">
        <v>0.11722942813128399</v>
      </c>
      <c r="AN13" s="17">
        <v>0.11758022820227799</v>
      </c>
      <c r="AO13" s="17">
        <v>0.147763765815737</v>
      </c>
      <c r="AP13" s="17">
        <v>9.2480501891239894E-2</v>
      </c>
      <c r="AQ13" s="17">
        <v>8.8505715701833798E-2</v>
      </c>
      <c r="AR13" s="17">
        <v>0.10242608017022201</v>
      </c>
      <c r="AS13" s="17">
        <v>0.102230344761849</v>
      </c>
      <c r="AT13" s="17">
        <v>4.8387870448419398E-2</v>
      </c>
      <c r="AU13" s="17">
        <v>9.4417998241335899E-2</v>
      </c>
      <c r="AV13" s="17"/>
      <c r="AW13" s="17">
        <v>0.105071046508628</v>
      </c>
      <c r="AX13" s="17">
        <v>0.13025675499626299</v>
      </c>
      <c r="AY13" s="17"/>
      <c r="AZ13" s="17">
        <v>0.13508394944393501</v>
      </c>
      <c r="BA13" s="17">
        <v>0.110520551633224</v>
      </c>
      <c r="BB13" s="17"/>
      <c r="BC13" s="17">
        <v>0.130816645919416</v>
      </c>
      <c r="BD13" s="17">
        <v>0.104448796678976</v>
      </c>
      <c r="BE13" s="17"/>
      <c r="BF13" s="17">
        <v>0.103876936507765</v>
      </c>
      <c r="BG13" s="17">
        <v>0.115888223876743</v>
      </c>
      <c r="BH13" s="17"/>
      <c r="BI13" s="17">
        <v>6.5017398193920606E-2</v>
      </c>
      <c r="BJ13" s="17">
        <v>0.14861780088228099</v>
      </c>
      <c r="BK13" s="17">
        <v>0.126851841700658</v>
      </c>
      <c r="BL13" s="17">
        <v>6.9321186361509093E-2</v>
      </c>
      <c r="BM13" s="17">
        <v>0.17598166291748499</v>
      </c>
      <c r="BN13" s="17"/>
      <c r="BO13" s="17">
        <v>0.15125827050862101</v>
      </c>
      <c r="BP13" s="17">
        <v>5.5815989248063802E-2</v>
      </c>
      <c r="BQ13" s="17">
        <v>0.10883391261635</v>
      </c>
      <c r="BR13" s="17">
        <v>0.101815509514293</v>
      </c>
      <c r="BS13" s="17">
        <v>0.220008651894395</v>
      </c>
      <c r="BT13" s="17">
        <v>8.7828914013783704E-2</v>
      </c>
      <c r="BU13" s="17"/>
      <c r="BV13" s="17">
        <v>0.151076642194686</v>
      </c>
      <c r="BW13" s="17">
        <v>0.14405731537842101</v>
      </c>
      <c r="BX13" s="17"/>
      <c r="BY13" s="17">
        <v>9.3840463258795595E-2</v>
      </c>
      <c r="BZ13" s="17"/>
      <c r="CA13" s="17">
        <v>0.17637273470211401</v>
      </c>
      <c r="CB13" s="17"/>
      <c r="CC13" s="17">
        <v>0.150529599482324</v>
      </c>
    </row>
    <row r="14" spans="2:81" x14ac:dyDescent="0.3">
      <c r="B14" s="18" t="s">
        <v>92</v>
      </c>
      <c r="C14" s="17">
        <v>6.13686593603971E-2</v>
      </c>
      <c r="D14" s="17">
        <v>4.38507045761641E-2</v>
      </c>
      <c r="E14" s="17">
        <v>7.8715504513488702E-2</v>
      </c>
      <c r="F14" s="17"/>
      <c r="G14" s="17">
        <v>7.8937284974436306E-2</v>
      </c>
      <c r="H14" s="17">
        <v>6.6888601067478695E-2</v>
      </c>
      <c r="I14" s="17">
        <v>4.6622117719990898E-2</v>
      </c>
      <c r="J14" s="17">
        <v>7.4045480962288399E-2</v>
      </c>
      <c r="K14" s="17">
        <v>5.25609220357574E-2</v>
      </c>
      <c r="L14" s="17">
        <v>5.27337409084759E-2</v>
      </c>
      <c r="M14" s="17"/>
      <c r="N14" s="17">
        <v>4.9511162055942901E-2</v>
      </c>
      <c r="O14" s="17">
        <v>5.4811336701326797E-2</v>
      </c>
      <c r="P14" s="17">
        <v>6.0575964168770702E-2</v>
      </c>
      <c r="Q14" s="17">
        <v>8.2179685971226296E-2</v>
      </c>
      <c r="R14" s="17"/>
      <c r="S14" s="17">
        <v>5.8377984440054702E-2</v>
      </c>
      <c r="T14" s="17">
        <v>2.8880610275419698E-2</v>
      </c>
      <c r="U14" s="17">
        <v>7.6976807530313496E-2</v>
      </c>
      <c r="V14" s="17">
        <v>7.9134293395029004E-2</v>
      </c>
      <c r="W14" s="17">
        <v>4.3310471635007702E-2</v>
      </c>
      <c r="X14" s="17">
        <v>0.121186986689943</v>
      </c>
      <c r="Y14" s="17">
        <v>4.0400020741162099E-2</v>
      </c>
      <c r="Z14" s="17">
        <v>5.6984263498347697E-2</v>
      </c>
      <c r="AA14" s="17">
        <v>8.0615275082757606E-2</v>
      </c>
      <c r="AB14" s="17">
        <v>3.6548494003794098E-2</v>
      </c>
      <c r="AC14" s="17">
        <v>3.8762276027603598E-2</v>
      </c>
      <c r="AD14" s="17">
        <v>8.6675437413129802E-2</v>
      </c>
      <c r="AE14" s="17"/>
      <c r="AF14" s="17">
        <v>9.0347383092131098E-2</v>
      </c>
      <c r="AG14" s="17">
        <v>9.1894779910872304E-2</v>
      </c>
      <c r="AH14" s="17">
        <v>8.8972867452321594E-2</v>
      </c>
      <c r="AI14" s="17">
        <v>6.7887967826507495E-2</v>
      </c>
      <c r="AJ14" s="17">
        <v>5.0740336424503298E-2</v>
      </c>
      <c r="AK14" s="17">
        <v>3.3371547587738498E-2</v>
      </c>
      <c r="AL14" s="17">
        <v>7.5436630603407398E-2</v>
      </c>
      <c r="AM14" s="17">
        <v>4.0028146656176003E-2</v>
      </c>
      <c r="AN14" s="17">
        <v>3.79214195123352E-2</v>
      </c>
      <c r="AO14" s="17">
        <v>5.2857329694315801E-2</v>
      </c>
      <c r="AP14" s="17">
        <v>0.100945733455062</v>
      </c>
      <c r="AQ14" s="17">
        <v>4.3101768565958799E-2</v>
      </c>
      <c r="AR14" s="17">
        <v>3.05079136337486E-2</v>
      </c>
      <c r="AS14" s="17">
        <v>5.9098950440819198E-2</v>
      </c>
      <c r="AT14" s="17">
        <v>5.1584553812463199E-2</v>
      </c>
      <c r="AU14" s="17">
        <v>2.2579433170389199E-2</v>
      </c>
      <c r="AV14" s="17"/>
      <c r="AW14" s="17">
        <v>4.7120203814348401E-2</v>
      </c>
      <c r="AX14" s="17">
        <v>8.2527472337140001E-2</v>
      </c>
      <c r="AY14" s="17"/>
      <c r="AZ14" s="17">
        <v>5.6742215140881798E-2</v>
      </c>
      <c r="BA14" s="17">
        <v>6.2399064122520401E-2</v>
      </c>
      <c r="BB14" s="17"/>
      <c r="BC14" s="17">
        <v>4.9261515434879499E-2</v>
      </c>
      <c r="BD14" s="17">
        <v>6.9102036246958695E-2</v>
      </c>
      <c r="BE14" s="17"/>
      <c r="BF14" s="17">
        <v>6.8768482513009196E-2</v>
      </c>
      <c r="BG14" s="17">
        <v>6.0774026697975402E-2</v>
      </c>
      <c r="BH14" s="17"/>
      <c r="BI14" s="17">
        <v>5.8651269439127303E-2</v>
      </c>
      <c r="BJ14" s="17">
        <v>4.6256417612914102E-2</v>
      </c>
      <c r="BK14" s="17">
        <v>5.1863428588524899E-2</v>
      </c>
      <c r="BL14" s="17">
        <v>5.1836249559415903E-2</v>
      </c>
      <c r="BM14" s="17">
        <v>7.5850552035211294E-2</v>
      </c>
      <c r="BN14" s="17"/>
      <c r="BO14" s="17">
        <v>4.7049460070256802E-2</v>
      </c>
      <c r="BP14" s="17">
        <v>4.5099364540834401E-2</v>
      </c>
      <c r="BQ14" s="17">
        <v>4.4964522741908201E-2</v>
      </c>
      <c r="BR14" s="17">
        <v>4.1351654689895302E-2</v>
      </c>
      <c r="BS14" s="17">
        <v>7.5405594610041995E-2</v>
      </c>
      <c r="BT14" s="17">
        <v>0.16151899480687601</v>
      </c>
      <c r="BU14" s="17"/>
      <c r="BV14" s="17">
        <v>4.4423533181102599E-2</v>
      </c>
      <c r="BW14" s="17">
        <v>4.9655922428193999E-2</v>
      </c>
      <c r="BX14" s="17"/>
      <c r="BY14" s="17">
        <v>1.78976305723277E-2</v>
      </c>
      <c r="BZ14" s="17"/>
      <c r="CA14" s="17">
        <v>3.6877879918589401E-2</v>
      </c>
      <c r="CB14" s="17"/>
      <c r="CC14" s="17">
        <v>3.6778826217731597E-2</v>
      </c>
    </row>
    <row r="15" spans="2:81" x14ac:dyDescent="0.3">
      <c r="B15" s="18" t="s">
        <v>192</v>
      </c>
      <c r="C15" s="21">
        <v>0.32901770194535801</v>
      </c>
      <c r="D15" s="21">
        <v>0.37838589108206599</v>
      </c>
      <c r="E15" s="21">
        <v>0.28107610205134098</v>
      </c>
      <c r="F15" s="21"/>
      <c r="G15" s="21">
        <v>0.38693601508879899</v>
      </c>
      <c r="H15" s="21">
        <v>0.40382229707184703</v>
      </c>
      <c r="I15" s="21">
        <v>0.40080594717135798</v>
      </c>
      <c r="J15" s="21">
        <v>0.31326599079393502</v>
      </c>
      <c r="K15" s="21">
        <v>0.27666463868944302</v>
      </c>
      <c r="L15" s="21">
        <v>0.21924472625355301</v>
      </c>
      <c r="M15" s="21"/>
      <c r="N15" s="21">
        <v>0.35608719058997301</v>
      </c>
      <c r="O15" s="21">
        <v>0.31573746808501302</v>
      </c>
      <c r="P15" s="21">
        <v>0.37115204402103102</v>
      </c>
      <c r="Q15" s="21">
        <v>0.27707578580248499</v>
      </c>
      <c r="R15" s="21"/>
      <c r="S15" s="21">
        <v>0.43881296964246902</v>
      </c>
      <c r="T15" s="21">
        <v>0.28768599029119502</v>
      </c>
      <c r="U15" s="21">
        <v>0.31671508129460302</v>
      </c>
      <c r="V15" s="21">
        <v>0.32246472389089298</v>
      </c>
      <c r="W15" s="21">
        <v>0.33948457050902098</v>
      </c>
      <c r="X15" s="21">
        <v>0.28608920303312102</v>
      </c>
      <c r="Y15" s="21">
        <v>0.29052543702851102</v>
      </c>
      <c r="Z15" s="21">
        <v>0.36446534529750602</v>
      </c>
      <c r="AA15" s="21">
        <v>0.31643495796187299</v>
      </c>
      <c r="AB15" s="21">
        <v>0.31581329319607598</v>
      </c>
      <c r="AC15" s="21">
        <v>0.28335577602703399</v>
      </c>
      <c r="AD15" s="21">
        <v>0.37080868776477799</v>
      </c>
      <c r="AE15" s="21"/>
      <c r="AF15" s="21">
        <v>0.104423181261926</v>
      </c>
      <c r="AG15" s="21">
        <v>0.26872717906216198</v>
      </c>
      <c r="AH15" s="21">
        <v>0.24669133203281801</v>
      </c>
      <c r="AI15" s="21">
        <v>0.26180597522735399</v>
      </c>
      <c r="AJ15" s="21">
        <v>0.30309446534152901</v>
      </c>
      <c r="AK15" s="21">
        <v>0.33768445336692698</v>
      </c>
      <c r="AL15" s="21">
        <v>0.27922450588327302</v>
      </c>
      <c r="AM15" s="21">
        <v>0.329311334268306</v>
      </c>
      <c r="AN15" s="21">
        <v>0.28791834612834799</v>
      </c>
      <c r="AO15" s="21">
        <v>0.37666421139511103</v>
      </c>
      <c r="AP15" s="21">
        <v>0.38976264689944801</v>
      </c>
      <c r="AQ15" s="21">
        <v>0.42193335612326599</v>
      </c>
      <c r="AR15" s="21">
        <v>0.32512315801312502</v>
      </c>
      <c r="AS15" s="21">
        <v>0.44567094666301399</v>
      </c>
      <c r="AT15" s="21">
        <v>0.434725706164589</v>
      </c>
      <c r="AU15" s="21">
        <v>0.47933470456052302</v>
      </c>
      <c r="AV15" s="21"/>
      <c r="AW15" s="21">
        <v>0.31633361411572802</v>
      </c>
      <c r="AX15" s="21">
        <v>0.34708316157150398</v>
      </c>
      <c r="AY15" s="21"/>
      <c r="AZ15" s="21">
        <v>0.256516600465022</v>
      </c>
      <c r="BA15" s="21">
        <v>0.345165195934241</v>
      </c>
      <c r="BB15" s="21"/>
      <c r="BC15" s="21">
        <v>0.30117025790796198</v>
      </c>
      <c r="BD15" s="21">
        <v>0.34361551105001997</v>
      </c>
      <c r="BE15" s="21"/>
      <c r="BF15" s="21">
        <v>0.29188786931194199</v>
      </c>
      <c r="BG15" s="21">
        <v>0.33200136936263802</v>
      </c>
      <c r="BH15" s="21"/>
      <c r="BI15" s="21">
        <v>0.35375699198801402</v>
      </c>
      <c r="BJ15" s="21">
        <v>0.32822560508335302</v>
      </c>
      <c r="BK15" s="21">
        <v>0.33942696565333702</v>
      </c>
      <c r="BL15" s="21">
        <v>0.37628117396044702</v>
      </c>
      <c r="BM15" s="21">
        <v>0.295934179086349</v>
      </c>
      <c r="BN15" s="21"/>
      <c r="BO15" s="21">
        <v>0.33923394564748299</v>
      </c>
      <c r="BP15" s="21">
        <v>0.39159708946536897</v>
      </c>
      <c r="BQ15" s="21">
        <v>0.34567128858714802</v>
      </c>
      <c r="BR15" s="21">
        <v>0.36469180565463</v>
      </c>
      <c r="BS15" s="21">
        <v>0.22254307346435401</v>
      </c>
      <c r="BT15" s="21">
        <v>0.216215893270439</v>
      </c>
      <c r="BU15" s="21"/>
      <c r="BV15" s="21">
        <v>0.343984659072399</v>
      </c>
      <c r="BW15" s="21">
        <v>0.29899682284798601</v>
      </c>
      <c r="BX15" s="21"/>
      <c r="BY15" s="21">
        <v>0.46818929073241899</v>
      </c>
      <c r="BZ15" s="21"/>
      <c r="CA15" s="21">
        <v>0.36605660545861501</v>
      </c>
      <c r="CB15" s="21"/>
      <c r="CC15" s="21">
        <v>0.326902243122489</v>
      </c>
    </row>
    <row r="16" spans="2:81" x14ac:dyDescent="0.3">
      <c r="B16" s="18" t="s">
        <v>193</v>
      </c>
      <c r="C16" s="21">
        <v>0.33809888529055399</v>
      </c>
      <c r="D16" s="21">
        <v>0.32771004277183102</v>
      </c>
      <c r="E16" s="21">
        <v>0.34755081833764001</v>
      </c>
      <c r="F16" s="21"/>
      <c r="G16" s="21">
        <v>0.29713088656834902</v>
      </c>
      <c r="H16" s="21">
        <v>0.26486720714957901</v>
      </c>
      <c r="I16" s="21">
        <v>0.32221192099688301</v>
      </c>
      <c r="J16" s="21">
        <v>0.36970130491862702</v>
      </c>
      <c r="K16" s="21">
        <v>0.357810474735964</v>
      </c>
      <c r="L16" s="21">
        <v>0.39901454286750698</v>
      </c>
      <c r="M16" s="21"/>
      <c r="N16" s="21">
        <v>0.33063961971214401</v>
      </c>
      <c r="O16" s="21">
        <v>0.34608749060501798</v>
      </c>
      <c r="P16" s="21">
        <v>0.316694139868402</v>
      </c>
      <c r="Q16" s="21">
        <v>0.35525827921265701</v>
      </c>
      <c r="R16" s="21"/>
      <c r="S16" s="21">
        <v>0.28153318406991401</v>
      </c>
      <c r="T16" s="21">
        <v>0.37784522223142603</v>
      </c>
      <c r="U16" s="21">
        <v>0.34225016421250198</v>
      </c>
      <c r="V16" s="21">
        <v>0.35120304774378602</v>
      </c>
      <c r="W16" s="21">
        <v>0.31230778070047899</v>
      </c>
      <c r="X16" s="21">
        <v>0.301362328066759</v>
      </c>
      <c r="Y16" s="21">
        <v>0.26637171296551498</v>
      </c>
      <c r="Z16" s="21">
        <v>0.35156405442237798</v>
      </c>
      <c r="AA16" s="21">
        <v>0.36086823528659501</v>
      </c>
      <c r="AB16" s="21">
        <v>0.41621895682863602</v>
      </c>
      <c r="AC16" s="21">
        <v>0.37040965010266103</v>
      </c>
      <c r="AD16" s="21">
        <v>0.35157173071813402</v>
      </c>
      <c r="AE16" s="21"/>
      <c r="AF16" s="21">
        <v>0.80522943564594296</v>
      </c>
      <c r="AG16" s="21">
        <v>0.289066923448076</v>
      </c>
      <c r="AH16" s="21">
        <v>0.41771057669532102</v>
      </c>
      <c r="AI16" s="21">
        <v>0.42125675312015698</v>
      </c>
      <c r="AJ16" s="21">
        <v>0.332834009176321</v>
      </c>
      <c r="AK16" s="21">
        <v>0.364054223585975</v>
      </c>
      <c r="AL16" s="21">
        <v>0.37325924951029599</v>
      </c>
      <c r="AM16" s="21">
        <v>0.373312294910288</v>
      </c>
      <c r="AN16" s="21">
        <v>0.34599217215253703</v>
      </c>
      <c r="AO16" s="21">
        <v>0.280019374788196</v>
      </c>
      <c r="AP16" s="21">
        <v>0.254382154204297</v>
      </c>
      <c r="AQ16" s="21">
        <v>0.28036933770900102</v>
      </c>
      <c r="AR16" s="21">
        <v>0.33962603276297498</v>
      </c>
      <c r="AS16" s="21">
        <v>0.218917436867749</v>
      </c>
      <c r="AT16" s="21">
        <v>0.29906436417216298</v>
      </c>
      <c r="AU16" s="21">
        <v>0.286661853995889</v>
      </c>
      <c r="AV16" s="21"/>
      <c r="AW16" s="21">
        <v>0.35065057809884198</v>
      </c>
      <c r="AX16" s="21">
        <v>0.32009457478467901</v>
      </c>
      <c r="AY16" s="21"/>
      <c r="AZ16" s="21">
        <v>0.39942882440980398</v>
      </c>
      <c r="BA16" s="21">
        <v>0.324439440081501</v>
      </c>
      <c r="BB16" s="21"/>
      <c r="BC16" s="21">
        <v>0.38850444897988601</v>
      </c>
      <c r="BD16" s="21">
        <v>0.30647787003000998</v>
      </c>
      <c r="BE16" s="21"/>
      <c r="BF16" s="21">
        <v>0.34941387559590897</v>
      </c>
      <c r="BG16" s="21">
        <v>0.337189638856986</v>
      </c>
      <c r="BH16" s="21"/>
      <c r="BI16" s="21">
        <v>0.274984151241911</v>
      </c>
      <c r="BJ16" s="21">
        <v>0.37824533888701201</v>
      </c>
      <c r="BK16" s="21">
        <v>0.32018183910624798</v>
      </c>
      <c r="BL16" s="21">
        <v>0.284649599553918</v>
      </c>
      <c r="BM16" s="21">
        <v>0.420015982446304</v>
      </c>
      <c r="BN16" s="21"/>
      <c r="BO16" s="21">
        <v>0.379323258883491</v>
      </c>
      <c r="BP16" s="21">
        <v>0.28033925174222701</v>
      </c>
      <c r="BQ16" s="21">
        <v>0.33785175188678401</v>
      </c>
      <c r="BR16" s="21">
        <v>0.30374779765346599</v>
      </c>
      <c r="BS16" s="21">
        <v>0.48203620765449701</v>
      </c>
      <c r="BT16" s="21">
        <v>0.30451636676877603</v>
      </c>
      <c r="BU16" s="21"/>
      <c r="BV16" s="21">
        <v>0.379081428328152</v>
      </c>
      <c r="BW16" s="21">
        <v>0.37669461914067698</v>
      </c>
      <c r="BX16" s="21"/>
      <c r="BY16" s="21">
        <v>0.229029707981387</v>
      </c>
      <c r="BZ16" s="21"/>
      <c r="CA16" s="21">
        <v>0.39410869391019798</v>
      </c>
      <c r="CB16" s="21"/>
      <c r="CC16" s="21">
        <v>0.37958731861200801</v>
      </c>
    </row>
    <row r="17" spans="2:81" x14ac:dyDescent="0.3">
      <c r="B17" s="18" t="s">
        <v>194</v>
      </c>
      <c r="C17" s="22">
        <v>-9.0811833451961404E-3</v>
      </c>
      <c r="D17" s="22">
        <v>5.0675848310235E-2</v>
      </c>
      <c r="E17" s="22">
        <v>-6.6474716286298599E-2</v>
      </c>
      <c r="F17" s="22"/>
      <c r="G17" s="22">
        <v>8.980512852045E-2</v>
      </c>
      <c r="H17" s="22">
        <v>0.13895508992226799</v>
      </c>
      <c r="I17" s="22">
        <v>7.8594026174474502E-2</v>
      </c>
      <c r="J17" s="22">
        <v>-5.6435314124691903E-2</v>
      </c>
      <c r="K17" s="22">
        <v>-8.11458360465208E-2</v>
      </c>
      <c r="L17" s="22">
        <v>-0.179769816613954</v>
      </c>
      <c r="M17" s="22"/>
      <c r="N17" s="22">
        <v>2.54475708778291E-2</v>
      </c>
      <c r="O17" s="22">
        <v>-3.0350022520005199E-2</v>
      </c>
      <c r="P17" s="22">
        <v>5.4457904152629001E-2</v>
      </c>
      <c r="Q17" s="22">
        <v>-7.8182493410172096E-2</v>
      </c>
      <c r="R17" s="22"/>
      <c r="S17" s="22">
        <v>0.15727978557255501</v>
      </c>
      <c r="T17" s="22">
        <v>-9.0159231940231094E-2</v>
      </c>
      <c r="U17" s="22">
        <v>-2.5535082917898699E-2</v>
      </c>
      <c r="V17" s="22">
        <v>-2.8738323852893401E-2</v>
      </c>
      <c r="W17" s="22">
        <v>2.71767898085419E-2</v>
      </c>
      <c r="X17" s="22">
        <v>-1.5273125033638001E-2</v>
      </c>
      <c r="Y17" s="22">
        <v>2.4153724062995902E-2</v>
      </c>
      <c r="Z17" s="22">
        <v>1.2901290875128099E-2</v>
      </c>
      <c r="AA17" s="22">
        <v>-4.4433277324722402E-2</v>
      </c>
      <c r="AB17" s="22">
        <v>-0.10040566363256</v>
      </c>
      <c r="AC17" s="22">
        <v>-8.7053874075626994E-2</v>
      </c>
      <c r="AD17" s="22">
        <v>1.92369570466445E-2</v>
      </c>
      <c r="AE17" s="22"/>
      <c r="AF17" s="22">
        <v>-0.700806254384018</v>
      </c>
      <c r="AG17" s="22">
        <v>-2.0339744385913999E-2</v>
      </c>
      <c r="AH17" s="22">
        <v>-0.17101924466250301</v>
      </c>
      <c r="AI17" s="22">
        <v>-0.15945077789280401</v>
      </c>
      <c r="AJ17" s="22">
        <v>-2.9739543834791899E-2</v>
      </c>
      <c r="AK17" s="22">
        <v>-2.6369770219047801E-2</v>
      </c>
      <c r="AL17" s="22">
        <v>-9.4034743627023007E-2</v>
      </c>
      <c r="AM17" s="22">
        <v>-4.4000960641982299E-2</v>
      </c>
      <c r="AN17" s="22">
        <v>-5.8073826024189298E-2</v>
      </c>
      <c r="AO17" s="22">
        <v>9.6644836606915197E-2</v>
      </c>
      <c r="AP17" s="22">
        <v>0.13538049269515101</v>
      </c>
      <c r="AQ17" s="22">
        <v>0.141564018414265</v>
      </c>
      <c r="AR17" s="22">
        <v>-1.45028747498505E-2</v>
      </c>
      <c r="AS17" s="22">
        <v>0.22675350979526601</v>
      </c>
      <c r="AT17" s="22">
        <v>0.13566134199242699</v>
      </c>
      <c r="AU17" s="22">
        <v>0.19267285056463401</v>
      </c>
      <c r="AV17" s="22"/>
      <c r="AW17" s="22">
        <v>-3.4316963983114103E-2</v>
      </c>
      <c r="AX17" s="22">
        <v>2.6988586786825499E-2</v>
      </c>
      <c r="AY17" s="22"/>
      <c r="AZ17" s="22">
        <v>-0.14291222394478301</v>
      </c>
      <c r="BA17" s="22">
        <v>2.07257558527402E-2</v>
      </c>
      <c r="BB17" s="22"/>
      <c r="BC17" s="22">
        <v>-8.7334191071924E-2</v>
      </c>
      <c r="BD17" s="22">
        <v>3.7137641020009798E-2</v>
      </c>
      <c r="BE17" s="22"/>
      <c r="BF17" s="22">
        <v>-5.7526006283967E-2</v>
      </c>
      <c r="BG17" s="22">
        <v>-5.1882694943482504E-3</v>
      </c>
      <c r="BH17" s="22"/>
      <c r="BI17" s="22">
        <v>7.8772840746102704E-2</v>
      </c>
      <c r="BJ17" s="22">
        <v>-5.0019733803658699E-2</v>
      </c>
      <c r="BK17" s="22">
        <v>1.9245126547089601E-2</v>
      </c>
      <c r="BL17" s="22">
        <v>9.1631574406528596E-2</v>
      </c>
      <c r="BM17" s="22">
        <v>-0.124081803359955</v>
      </c>
      <c r="BN17" s="22"/>
      <c r="BO17" s="22">
        <v>-4.0089313236008797E-2</v>
      </c>
      <c r="BP17" s="22">
        <v>0.111257837723142</v>
      </c>
      <c r="BQ17" s="22">
        <v>7.81953670036367E-3</v>
      </c>
      <c r="BR17" s="22">
        <v>6.0944008001164097E-2</v>
      </c>
      <c r="BS17" s="22">
        <v>-0.25949313419014203</v>
      </c>
      <c r="BT17" s="22">
        <v>-8.8300473498336599E-2</v>
      </c>
      <c r="BU17" s="22"/>
      <c r="BV17" s="22">
        <v>-3.50967692557533E-2</v>
      </c>
      <c r="BW17" s="22">
        <v>-7.7697796292691398E-2</v>
      </c>
      <c r="BX17" s="22"/>
      <c r="BY17" s="22">
        <v>0.239159582751032</v>
      </c>
      <c r="BZ17" s="22"/>
      <c r="CA17" s="22">
        <v>-2.8052088451582701E-2</v>
      </c>
      <c r="CB17" s="22"/>
      <c r="CC17" s="22">
        <v>-5.2685075489519298E-2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0.206892975841725</v>
      </c>
      <c r="D9" s="17">
        <v>0.228236727141233</v>
      </c>
      <c r="E9" s="17">
        <v>0.18497895203720999</v>
      </c>
      <c r="F9" s="17"/>
      <c r="G9" s="17">
        <v>0.246962500880095</v>
      </c>
      <c r="H9" s="17">
        <v>0.25748231559297402</v>
      </c>
      <c r="I9" s="17">
        <v>0.272152547866786</v>
      </c>
      <c r="J9" s="17">
        <v>0.19289574374004601</v>
      </c>
      <c r="K9" s="17">
        <v>0.162115674737279</v>
      </c>
      <c r="L9" s="17">
        <v>0.12750312622173099</v>
      </c>
      <c r="M9" s="17"/>
      <c r="N9" s="17">
        <v>0.222211295808734</v>
      </c>
      <c r="O9" s="17">
        <v>0.18574523749640801</v>
      </c>
      <c r="P9" s="17">
        <v>0.196373453617707</v>
      </c>
      <c r="Q9" s="17">
        <v>0.22325513428633301</v>
      </c>
      <c r="R9" s="17"/>
      <c r="S9" s="17">
        <v>0.30977367002116002</v>
      </c>
      <c r="T9" s="17">
        <v>0.162213487358215</v>
      </c>
      <c r="U9" s="17">
        <v>0.21103896439374101</v>
      </c>
      <c r="V9" s="17">
        <v>0.19350481729586899</v>
      </c>
      <c r="W9" s="17">
        <v>0.149575919890478</v>
      </c>
      <c r="X9" s="17">
        <v>0.1805080306564</v>
      </c>
      <c r="Y9" s="17">
        <v>0.14239942849377599</v>
      </c>
      <c r="Z9" s="17">
        <v>0.22304053355256301</v>
      </c>
      <c r="AA9" s="17">
        <v>0.21923353153328301</v>
      </c>
      <c r="AB9" s="17">
        <v>0.24644940098031601</v>
      </c>
      <c r="AC9" s="17">
        <v>0.193695882926612</v>
      </c>
      <c r="AD9" s="17">
        <v>0.17079717166455599</v>
      </c>
      <c r="AE9" s="17"/>
      <c r="AF9" s="17">
        <v>0.31126340669661701</v>
      </c>
      <c r="AG9" s="17">
        <v>0.255126880886345</v>
      </c>
      <c r="AH9" s="17">
        <v>0.19798631170571299</v>
      </c>
      <c r="AI9" s="17">
        <v>0.17925342940767799</v>
      </c>
      <c r="AJ9" s="17">
        <v>0.21745113677948499</v>
      </c>
      <c r="AK9" s="17">
        <v>0.17265081528399401</v>
      </c>
      <c r="AL9" s="17">
        <v>0.19851748669475699</v>
      </c>
      <c r="AM9" s="17">
        <v>0.19630014861276501</v>
      </c>
      <c r="AN9" s="17">
        <v>0.11535385743684</v>
      </c>
      <c r="AO9" s="17">
        <v>0.29267502596713202</v>
      </c>
      <c r="AP9" s="17">
        <v>0.21182043802550199</v>
      </c>
      <c r="AQ9" s="17">
        <v>0.19297769141521101</v>
      </c>
      <c r="AR9" s="17">
        <v>0.22401242441821601</v>
      </c>
      <c r="AS9" s="17">
        <v>0.177115018848373</v>
      </c>
      <c r="AT9" s="17">
        <v>0.23440211101240099</v>
      </c>
      <c r="AU9" s="17">
        <v>0.35998475821429798</v>
      </c>
      <c r="AV9" s="17"/>
      <c r="AW9" s="17">
        <v>0.216651724415764</v>
      </c>
      <c r="AX9" s="17">
        <v>0.194210880869325</v>
      </c>
      <c r="AY9" s="17"/>
      <c r="AZ9" s="17">
        <v>0.23874879129923099</v>
      </c>
      <c r="BA9" s="17">
        <v>0.199798027239453</v>
      </c>
      <c r="BB9" s="17"/>
      <c r="BC9" s="17">
        <v>0.273385349986358</v>
      </c>
      <c r="BD9" s="17">
        <v>0.15668653350307299</v>
      </c>
      <c r="BE9" s="17"/>
      <c r="BF9" s="17">
        <v>0.23298179758676199</v>
      </c>
      <c r="BG9" s="17">
        <v>0.204796538506162</v>
      </c>
      <c r="BH9" s="17"/>
      <c r="BI9" s="17">
        <v>0.15703374619170901</v>
      </c>
      <c r="BJ9" s="17">
        <v>0.26259047428256199</v>
      </c>
      <c r="BK9" s="17">
        <v>0.188146637404534</v>
      </c>
      <c r="BL9" s="17">
        <v>0.151561930493091</v>
      </c>
      <c r="BM9" s="17">
        <v>0.184398698464701</v>
      </c>
      <c r="BN9" s="17"/>
      <c r="BO9" s="17">
        <v>0.277951595414965</v>
      </c>
      <c r="BP9" s="17">
        <v>0.179603507450002</v>
      </c>
      <c r="BQ9" s="17">
        <v>0.21504463333099</v>
      </c>
      <c r="BR9" s="17">
        <v>0.173742094165907</v>
      </c>
      <c r="BS9" s="17">
        <v>0.19319886085049201</v>
      </c>
      <c r="BT9" s="17">
        <v>0.13034400529621301</v>
      </c>
      <c r="BU9" s="17"/>
      <c r="BV9" s="17">
        <v>0.26174840434420399</v>
      </c>
      <c r="BW9" s="17">
        <v>0.26415228623347897</v>
      </c>
      <c r="BX9" s="17"/>
      <c r="BY9" s="17">
        <v>0.31250146269791501</v>
      </c>
      <c r="BZ9" s="17"/>
      <c r="CA9" s="17">
        <v>0.29254965750793599</v>
      </c>
      <c r="CB9" s="17"/>
      <c r="CC9" s="17">
        <v>0.240958399233315</v>
      </c>
    </row>
    <row r="10" spans="2:81" x14ac:dyDescent="0.3">
      <c r="B10" s="18" t="s">
        <v>231</v>
      </c>
      <c r="C10" s="17">
        <v>0.38234998217875299</v>
      </c>
      <c r="D10" s="17">
        <v>0.35986971342783902</v>
      </c>
      <c r="E10" s="17">
        <v>0.40375360747790801</v>
      </c>
      <c r="F10" s="17"/>
      <c r="G10" s="17">
        <v>0.377349135451025</v>
      </c>
      <c r="H10" s="17">
        <v>0.43447770892325099</v>
      </c>
      <c r="I10" s="17">
        <v>0.40148560629852797</v>
      </c>
      <c r="J10" s="17">
        <v>0.35362149155911199</v>
      </c>
      <c r="K10" s="17">
        <v>0.32346136049041202</v>
      </c>
      <c r="L10" s="17">
        <v>0.39054917814093099</v>
      </c>
      <c r="M10" s="17"/>
      <c r="N10" s="17">
        <v>0.388056889448394</v>
      </c>
      <c r="O10" s="17">
        <v>0.409212863593792</v>
      </c>
      <c r="P10" s="17">
        <v>0.35604429631854301</v>
      </c>
      <c r="Q10" s="17">
        <v>0.370632160064716</v>
      </c>
      <c r="R10" s="17"/>
      <c r="S10" s="17">
        <v>0.32797593888278798</v>
      </c>
      <c r="T10" s="17">
        <v>0.387241815568106</v>
      </c>
      <c r="U10" s="17">
        <v>0.41200768002350902</v>
      </c>
      <c r="V10" s="17">
        <v>0.33672451004905901</v>
      </c>
      <c r="W10" s="17">
        <v>0.39445474156958299</v>
      </c>
      <c r="X10" s="17">
        <v>0.39440625350257802</v>
      </c>
      <c r="Y10" s="17">
        <v>0.41052811132422301</v>
      </c>
      <c r="Z10" s="17">
        <v>0.45732551380379</v>
      </c>
      <c r="AA10" s="17">
        <v>0.42841458672211402</v>
      </c>
      <c r="AB10" s="17">
        <v>0.36319169673005403</v>
      </c>
      <c r="AC10" s="17">
        <v>0.365676752704931</v>
      </c>
      <c r="AD10" s="17">
        <v>0.34947089496804701</v>
      </c>
      <c r="AE10" s="17"/>
      <c r="AF10" s="17">
        <v>0.103767187117801</v>
      </c>
      <c r="AG10" s="17">
        <v>0.334476608057243</v>
      </c>
      <c r="AH10" s="17">
        <v>0.41204849191354798</v>
      </c>
      <c r="AI10" s="17">
        <v>0.41470570959330399</v>
      </c>
      <c r="AJ10" s="17">
        <v>0.37847786474370898</v>
      </c>
      <c r="AK10" s="17">
        <v>0.43332577250896898</v>
      </c>
      <c r="AL10" s="17">
        <v>0.44924923318048698</v>
      </c>
      <c r="AM10" s="17">
        <v>0.32727171290155699</v>
      </c>
      <c r="AN10" s="17">
        <v>0.396160963676013</v>
      </c>
      <c r="AO10" s="17">
        <v>0.31485679069885503</v>
      </c>
      <c r="AP10" s="17">
        <v>0.36932292122121702</v>
      </c>
      <c r="AQ10" s="17">
        <v>0.39381767623979702</v>
      </c>
      <c r="AR10" s="17">
        <v>0.41514489374483199</v>
      </c>
      <c r="AS10" s="17">
        <v>0.43552782000776902</v>
      </c>
      <c r="AT10" s="17">
        <v>0.29052641136546897</v>
      </c>
      <c r="AU10" s="17">
        <v>0.34611938842001</v>
      </c>
      <c r="AV10" s="17"/>
      <c r="AW10" s="17">
        <v>0.396925442366037</v>
      </c>
      <c r="AX10" s="17">
        <v>0.36032085912890799</v>
      </c>
      <c r="AY10" s="17"/>
      <c r="AZ10" s="17">
        <v>0.39514397144699798</v>
      </c>
      <c r="BA10" s="17">
        <v>0.37950049630082</v>
      </c>
      <c r="BB10" s="17"/>
      <c r="BC10" s="17">
        <v>0.38783733910656898</v>
      </c>
      <c r="BD10" s="17">
        <v>0.379231408925501</v>
      </c>
      <c r="BE10" s="17"/>
      <c r="BF10" s="17">
        <v>0.43070054791058399</v>
      </c>
      <c r="BG10" s="17">
        <v>0.378464642618907</v>
      </c>
      <c r="BH10" s="17"/>
      <c r="BI10" s="17">
        <v>0.34544804657346601</v>
      </c>
      <c r="BJ10" s="17">
        <v>0.45491735765920899</v>
      </c>
      <c r="BK10" s="17">
        <v>0.434316058671531</v>
      </c>
      <c r="BL10" s="17">
        <v>0.27616375652403002</v>
      </c>
      <c r="BM10" s="17">
        <v>0.36100517871508098</v>
      </c>
      <c r="BN10" s="17"/>
      <c r="BO10" s="17">
        <v>0.44814586225438102</v>
      </c>
      <c r="BP10" s="17">
        <v>0.35677848617887498</v>
      </c>
      <c r="BQ10" s="17">
        <v>0.41652798124767099</v>
      </c>
      <c r="BR10" s="17">
        <v>0.32986236035251698</v>
      </c>
      <c r="BS10" s="17">
        <v>0.39612489950332802</v>
      </c>
      <c r="BT10" s="17">
        <v>0.40684328666194403</v>
      </c>
      <c r="BU10" s="17"/>
      <c r="BV10" s="17">
        <v>0.45925056870809799</v>
      </c>
      <c r="BW10" s="17">
        <v>0.44688042332191202</v>
      </c>
      <c r="BX10" s="17"/>
      <c r="BY10" s="17">
        <v>0.42073961524017001</v>
      </c>
      <c r="BZ10" s="17"/>
      <c r="CA10" s="17">
        <v>0.46323895423928801</v>
      </c>
      <c r="CB10" s="17"/>
      <c r="CC10" s="17">
        <v>0.51072805612588701</v>
      </c>
    </row>
    <row r="11" spans="2:81" x14ac:dyDescent="0.3">
      <c r="B11" s="18" t="s">
        <v>232</v>
      </c>
      <c r="C11" s="17">
        <v>0.22524090314661199</v>
      </c>
      <c r="D11" s="17">
        <v>0.21808948788007901</v>
      </c>
      <c r="E11" s="17">
        <v>0.23311204950018999</v>
      </c>
      <c r="F11" s="17"/>
      <c r="G11" s="17">
        <v>0.25884081632149702</v>
      </c>
      <c r="H11" s="17">
        <v>0.16731250166033901</v>
      </c>
      <c r="I11" s="17">
        <v>0.15741614800298201</v>
      </c>
      <c r="J11" s="17">
        <v>0.279711469949179</v>
      </c>
      <c r="K11" s="17">
        <v>0.26987907291713398</v>
      </c>
      <c r="L11" s="17">
        <v>0.230802560768817</v>
      </c>
      <c r="M11" s="17"/>
      <c r="N11" s="17">
        <v>0.19017550767473099</v>
      </c>
      <c r="O11" s="17">
        <v>0.24431218914224301</v>
      </c>
      <c r="P11" s="17">
        <v>0.25680660157447799</v>
      </c>
      <c r="Q11" s="17">
        <v>0.21728627309457599</v>
      </c>
      <c r="R11" s="17"/>
      <c r="S11" s="17">
        <v>0.233355352149725</v>
      </c>
      <c r="T11" s="17">
        <v>0.26721469076154902</v>
      </c>
      <c r="U11" s="17">
        <v>0.16626749915751601</v>
      </c>
      <c r="V11" s="17">
        <v>0.200039053237348</v>
      </c>
      <c r="W11" s="17">
        <v>0.23375434353844099</v>
      </c>
      <c r="X11" s="17">
        <v>0.193224594891023</v>
      </c>
      <c r="Y11" s="17">
        <v>0.295691943860874</v>
      </c>
      <c r="Z11" s="17">
        <v>0.15578231220934399</v>
      </c>
      <c r="AA11" s="17">
        <v>0.18235847176721501</v>
      </c>
      <c r="AB11" s="17">
        <v>0.21530925039176699</v>
      </c>
      <c r="AC11" s="17">
        <v>0.30386545436359702</v>
      </c>
      <c r="AD11" s="17">
        <v>0.27608002162393203</v>
      </c>
      <c r="AE11" s="17"/>
      <c r="AF11" s="17">
        <v>0.18633740173262001</v>
      </c>
      <c r="AG11" s="17">
        <v>0.22107076271475801</v>
      </c>
      <c r="AH11" s="17">
        <v>0.17212481393196399</v>
      </c>
      <c r="AI11" s="17">
        <v>0.193592479106415</v>
      </c>
      <c r="AJ11" s="17">
        <v>0.28307979620881302</v>
      </c>
      <c r="AK11" s="17">
        <v>0.205981601820097</v>
      </c>
      <c r="AL11" s="17">
        <v>0.19694492888054599</v>
      </c>
      <c r="AM11" s="17">
        <v>0.28216465618720699</v>
      </c>
      <c r="AN11" s="17">
        <v>0.27638434947712898</v>
      </c>
      <c r="AO11" s="17">
        <v>0.25449878540496301</v>
      </c>
      <c r="AP11" s="17">
        <v>0.21018884491092801</v>
      </c>
      <c r="AQ11" s="17">
        <v>0.218864948374038</v>
      </c>
      <c r="AR11" s="17">
        <v>0.20692962455433001</v>
      </c>
      <c r="AS11" s="17">
        <v>0.18955853886961399</v>
      </c>
      <c r="AT11" s="17">
        <v>0.29022779624579798</v>
      </c>
      <c r="AU11" s="17">
        <v>0.16458273779324201</v>
      </c>
      <c r="AV11" s="17"/>
      <c r="AW11" s="17">
        <v>0.21707001380027799</v>
      </c>
      <c r="AX11" s="17">
        <v>0.237523246669709</v>
      </c>
      <c r="AY11" s="17"/>
      <c r="AZ11" s="17">
        <v>0.21018191278876799</v>
      </c>
      <c r="BA11" s="17">
        <v>0.22859485158762799</v>
      </c>
      <c r="BB11" s="17"/>
      <c r="BC11" s="17">
        <v>0.19543680512141501</v>
      </c>
      <c r="BD11" s="17">
        <v>0.24999936122118699</v>
      </c>
      <c r="BE11" s="17"/>
      <c r="BF11" s="17">
        <v>0.205257539997383</v>
      </c>
      <c r="BG11" s="17">
        <v>0.226846719959865</v>
      </c>
      <c r="BH11" s="17"/>
      <c r="BI11" s="17">
        <v>0.24254125051664799</v>
      </c>
      <c r="BJ11" s="17">
        <v>0.173179838142863</v>
      </c>
      <c r="BK11" s="17">
        <v>0.22305959724736699</v>
      </c>
      <c r="BL11" s="17">
        <v>0.33108497510958501</v>
      </c>
      <c r="BM11" s="17">
        <v>0.19816027771505801</v>
      </c>
      <c r="BN11" s="17"/>
      <c r="BO11" s="17">
        <v>0.18014590698331301</v>
      </c>
      <c r="BP11" s="17">
        <v>0.23932286415481499</v>
      </c>
      <c r="BQ11" s="17">
        <v>0.21470916877319199</v>
      </c>
      <c r="BR11" s="17">
        <v>0.26064921318029499</v>
      </c>
      <c r="BS11" s="17">
        <v>0.19117465578751899</v>
      </c>
      <c r="BT11" s="17">
        <v>0.22237483622456999</v>
      </c>
      <c r="BU11" s="17"/>
      <c r="BV11" s="17">
        <v>0.17872361373954501</v>
      </c>
      <c r="BW11" s="17">
        <v>0.162897634034049</v>
      </c>
      <c r="BX11" s="17"/>
      <c r="BY11" s="17">
        <v>0.17604442926173899</v>
      </c>
      <c r="BZ11" s="17"/>
      <c r="CA11" s="17">
        <v>0.15506828589167601</v>
      </c>
      <c r="CB11" s="17"/>
      <c r="CC11" s="17">
        <v>0.159772408226215</v>
      </c>
    </row>
    <row r="12" spans="2:81" x14ac:dyDescent="0.3">
      <c r="B12" s="18" t="s">
        <v>233</v>
      </c>
      <c r="C12" s="17">
        <v>8.7091493078307894E-2</v>
      </c>
      <c r="D12" s="17">
        <v>9.7742873554907794E-2</v>
      </c>
      <c r="E12" s="17">
        <v>7.7034832029903105E-2</v>
      </c>
      <c r="F12" s="17"/>
      <c r="G12" s="17">
        <v>3.96118314565196E-2</v>
      </c>
      <c r="H12" s="17">
        <v>6.3828754619028094E-2</v>
      </c>
      <c r="I12" s="17">
        <v>9.1793379696871596E-2</v>
      </c>
      <c r="J12" s="17">
        <v>6.0468736354252303E-2</v>
      </c>
      <c r="K12" s="17">
        <v>0.10883330516911099</v>
      </c>
      <c r="L12" s="17">
        <v>0.140880269688236</v>
      </c>
      <c r="M12" s="17"/>
      <c r="N12" s="17">
        <v>0.108860827054774</v>
      </c>
      <c r="O12" s="17">
        <v>8.1733246352953107E-2</v>
      </c>
      <c r="P12" s="17">
        <v>7.9225086346230503E-2</v>
      </c>
      <c r="Q12" s="17">
        <v>7.2619888125345894E-2</v>
      </c>
      <c r="R12" s="17"/>
      <c r="S12" s="17">
        <v>6.1873135866586798E-2</v>
      </c>
      <c r="T12" s="17">
        <v>8.8829828853732501E-2</v>
      </c>
      <c r="U12" s="17">
        <v>9.6139391840141003E-2</v>
      </c>
      <c r="V12" s="17">
        <v>0.142746488285625</v>
      </c>
      <c r="W12" s="17">
        <v>0.105856753620097</v>
      </c>
      <c r="X12" s="17">
        <v>7.9538109485271999E-2</v>
      </c>
      <c r="Y12" s="17">
        <v>7.5508455375820197E-2</v>
      </c>
      <c r="Z12" s="17">
        <v>7.9631548890246706E-2</v>
      </c>
      <c r="AA12" s="17">
        <v>6.8090249970930397E-2</v>
      </c>
      <c r="AB12" s="17">
        <v>9.5986343596291199E-2</v>
      </c>
      <c r="AC12" s="17">
        <v>7.8000372552269701E-2</v>
      </c>
      <c r="AD12" s="17">
        <v>8.3797269135896496E-2</v>
      </c>
      <c r="AE12" s="17"/>
      <c r="AF12" s="17">
        <v>0.203861440098906</v>
      </c>
      <c r="AG12" s="17">
        <v>4.0244554681337599E-2</v>
      </c>
      <c r="AH12" s="17">
        <v>6.7011296909149906E-2</v>
      </c>
      <c r="AI12" s="17">
        <v>7.6876397870042995E-2</v>
      </c>
      <c r="AJ12" s="17">
        <v>5.9588132867800903E-2</v>
      </c>
      <c r="AK12" s="17">
        <v>0.11172070576675699</v>
      </c>
      <c r="AL12" s="17">
        <v>7.3528981654571002E-2</v>
      </c>
      <c r="AM12" s="17">
        <v>0.100038650981287</v>
      </c>
      <c r="AN12" s="17">
        <v>0.12997141761928699</v>
      </c>
      <c r="AO12" s="17">
        <v>7.4910694188228197E-2</v>
      </c>
      <c r="AP12" s="17">
        <v>7.0662189446042897E-2</v>
      </c>
      <c r="AQ12" s="17">
        <v>0.141648697938458</v>
      </c>
      <c r="AR12" s="17">
        <v>8.7545508826819704E-2</v>
      </c>
      <c r="AS12" s="17">
        <v>0.114683554565309</v>
      </c>
      <c r="AT12" s="17">
        <v>7.0110097197861904E-2</v>
      </c>
      <c r="AU12" s="17">
        <v>8.1093826984330306E-2</v>
      </c>
      <c r="AV12" s="17"/>
      <c r="AW12" s="17">
        <v>8.6017743995490406E-2</v>
      </c>
      <c r="AX12" s="17">
        <v>8.9285489913212404E-2</v>
      </c>
      <c r="AY12" s="17"/>
      <c r="AZ12" s="17">
        <v>6.9684102062170503E-2</v>
      </c>
      <c r="BA12" s="17">
        <v>9.0968478890329704E-2</v>
      </c>
      <c r="BB12" s="17"/>
      <c r="BC12" s="17">
        <v>6.4161080098082204E-2</v>
      </c>
      <c r="BD12" s="17">
        <v>0.10213128412981801</v>
      </c>
      <c r="BE12" s="17"/>
      <c r="BF12" s="17">
        <v>6.53244949888237E-2</v>
      </c>
      <c r="BG12" s="17">
        <v>8.8840638667322197E-2</v>
      </c>
      <c r="BH12" s="17"/>
      <c r="BI12" s="17">
        <v>0.13258120828297201</v>
      </c>
      <c r="BJ12" s="17">
        <v>5.3229061497784398E-2</v>
      </c>
      <c r="BK12" s="17">
        <v>6.9913233021091897E-2</v>
      </c>
      <c r="BL12" s="17">
        <v>0.121649845689052</v>
      </c>
      <c r="BM12" s="17">
        <v>0.13370865659216599</v>
      </c>
      <c r="BN12" s="17"/>
      <c r="BO12" s="17">
        <v>3.8900120228945401E-2</v>
      </c>
      <c r="BP12" s="17">
        <v>0.12008523040401201</v>
      </c>
      <c r="BQ12" s="17">
        <v>6.7513457199782301E-2</v>
      </c>
      <c r="BR12" s="17">
        <v>0.133946696692918</v>
      </c>
      <c r="BS12" s="17">
        <v>0.121693859840267</v>
      </c>
      <c r="BT12" s="17">
        <v>6.2850035759981507E-2</v>
      </c>
      <c r="BU12" s="17"/>
      <c r="BV12" s="17">
        <v>4.1488380760764901E-2</v>
      </c>
      <c r="BW12" s="17">
        <v>7.5004848343610306E-2</v>
      </c>
      <c r="BX12" s="17"/>
      <c r="BY12" s="17">
        <v>6.8425928119832294E-2</v>
      </c>
      <c r="BZ12" s="17"/>
      <c r="CA12" s="17">
        <v>5.18958458057108E-2</v>
      </c>
      <c r="CB12" s="17"/>
      <c r="CC12" s="17">
        <v>5.4197727241821703E-2</v>
      </c>
    </row>
    <row r="13" spans="2:81" x14ac:dyDescent="0.3">
      <c r="B13" s="18" t="s">
        <v>234</v>
      </c>
      <c r="C13" s="17">
        <v>3.3137084675220002E-2</v>
      </c>
      <c r="D13" s="17">
        <v>4.3735359094387798E-2</v>
      </c>
      <c r="E13" s="17">
        <v>2.2919469767892602E-2</v>
      </c>
      <c r="F13" s="17"/>
      <c r="G13" s="17">
        <v>1.45345291860578E-2</v>
      </c>
      <c r="H13" s="17">
        <v>1.78080600281912E-2</v>
      </c>
      <c r="I13" s="17">
        <v>2.54348018339207E-2</v>
      </c>
      <c r="J13" s="17">
        <v>3.9621487319935998E-2</v>
      </c>
      <c r="K13" s="17">
        <v>6.7768595240879803E-2</v>
      </c>
      <c r="L13" s="17">
        <v>3.5799352428684698E-2</v>
      </c>
      <c r="M13" s="17"/>
      <c r="N13" s="17">
        <v>2.76239657250032E-2</v>
      </c>
      <c r="O13" s="17">
        <v>2.1187635001429801E-2</v>
      </c>
      <c r="P13" s="17">
        <v>4.7344027638014798E-2</v>
      </c>
      <c r="Q13" s="17">
        <v>3.9275901662131102E-2</v>
      </c>
      <c r="R13" s="17"/>
      <c r="S13" s="17">
        <v>7.08637731310341E-3</v>
      </c>
      <c r="T13" s="17">
        <v>4.64291540125178E-2</v>
      </c>
      <c r="U13" s="17">
        <v>3.69976564718296E-2</v>
      </c>
      <c r="V13" s="17">
        <v>4.7998018642886497E-2</v>
      </c>
      <c r="W13" s="17">
        <v>3.3367356341872802E-2</v>
      </c>
      <c r="X13" s="17">
        <v>3.5616087568968897E-2</v>
      </c>
      <c r="Y13" s="17">
        <v>2.3712266006154802E-2</v>
      </c>
      <c r="Z13" s="17">
        <v>5.2978693629865702E-2</v>
      </c>
      <c r="AA13" s="17">
        <v>3.0998202582846801E-2</v>
      </c>
      <c r="AB13" s="17">
        <v>2.77766175125111E-2</v>
      </c>
      <c r="AC13" s="17">
        <v>3.3292903489999803E-2</v>
      </c>
      <c r="AD13" s="17">
        <v>5.6732178722140002E-2</v>
      </c>
      <c r="AE13" s="17"/>
      <c r="AF13" s="17">
        <v>0.104423181261926</v>
      </c>
      <c r="AG13" s="17">
        <v>3.4367229448813798E-2</v>
      </c>
      <c r="AH13" s="17">
        <v>2.7694348178582101E-2</v>
      </c>
      <c r="AI13" s="17">
        <v>5.3620584166092201E-2</v>
      </c>
      <c r="AJ13" s="17">
        <v>3.6438311779683E-2</v>
      </c>
      <c r="AK13" s="17">
        <v>3.7070091260252E-2</v>
      </c>
      <c r="AL13" s="17">
        <v>2.2992526492451999E-2</v>
      </c>
      <c r="AM13" s="17">
        <v>3.2396472919254002E-2</v>
      </c>
      <c r="AN13" s="17">
        <v>2.0680128750705701E-2</v>
      </c>
      <c r="AO13" s="17">
        <v>3.6739482713202203E-2</v>
      </c>
      <c r="AP13" s="17">
        <v>3.82354460744894E-2</v>
      </c>
      <c r="AQ13" s="17">
        <v>3.5759302669264803E-2</v>
      </c>
      <c r="AR13" s="17">
        <v>2.9304265969403501E-2</v>
      </c>
      <c r="AS13" s="17">
        <v>4.3155743571309899E-2</v>
      </c>
      <c r="AT13" s="17">
        <v>2.9411900554394601E-2</v>
      </c>
      <c r="AU13" s="17">
        <v>8.8666981506574597E-3</v>
      </c>
      <c r="AV13" s="17"/>
      <c r="AW13" s="17">
        <v>3.3250765032294301E-2</v>
      </c>
      <c r="AX13" s="17">
        <v>3.0796694388167199E-2</v>
      </c>
      <c r="AY13" s="17"/>
      <c r="AZ13" s="17">
        <v>3.4629176826118498E-2</v>
      </c>
      <c r="BA13" s="17">
        <v>3.2804764909788203E-2</v>
      </c>
      <c r="BB13" s="17"/>
      <c r="BC13" s="17">
        <v>2.6690576584920699E-2</v>
      </c>
      <c r="BD13" s="17">
        <v>3.7546231271644498E-2</v>
      </c>
      <c r="BE13" s="17"/>
      <c r="BF13" s="17">
        <v>3.4522593997178698E-2</v>
      </c>
      <c r="BG13" s="17">
        <v>3.3025748352724801E-2</v>
      </c>
      <c r="BH13" s="17"/>
      <c r="BI13" s="17">
        <v>5.53627004051193E-2</v>
      </c>
      <c r="BJ13" s="17">
        <v>1.10189511002438E-2</v>
      </c>
      <c r="BK13" s="17">
        <v>2.2914220706729799E-2</v>
      </c>
      <c r="BL13" s="17">
        <v>8.0139970178117706E-2</v>
      </c>
      <c r="BM13" s="17">
        <v>4.1907441283132799E-2</v>
      </c>
      <c r="BN13" s="17"/>
      <c r="BO13" s="17">
        <v>1.2103081759878899E-2</v>
      </c>
      <c r="BP13" s="17">
        <v>4.5376886392558997E-2</v>
      </c>
      <c r="BQ13" s="17">
        <v>3.21962427870848E-2</v>
      </c>
      <c r="BR13" s="17">
        <v>6.2500937977108803E-2</v>
      </c>
      <c r="BS13" s="17">
        <v>9.3774938664045095E-3</v>
      </c>
      <c r="BT13" s="17">
        <v>1.0517838706363299E-2</v>
      </c>
      <c r="BU13" s="17"/>
      <c r="BV13" s="17">
        <v>1.19087587311019E-2</v>
      </c>
      <c r="BW13" s="17">
        <v>9.3685986430596096E-3</v>
      </c>
      <c r="BX13" s="17"/>
      <c r="BY13" s="17">
        <v>4.3158727255263899E-3</v>
      </c>
      <c r="BZ13" s="17"/>
      <c r="CA13" s="17">
        <v>4.0692264396862696E-3</v>
      </c>
      <c r="CB13" s="17"/>
      <c r="CC13" s="17">
        <v>6.25187126800164E-3</v>
      </c>
    </row>
    <row r="14" spans="2:81" x14ac:dyDescent="0.3">
      <c r="B14" s="18" t="s">
        <v>92</v>
      </c>
      <c r="C14" s="17">
        <v>6.5287561079382203E-2</v>
      </c>
      <c r="D14" s="17">
        <v>5.2325838901552797E-2</v>
      </c>
      <c r="E14" s="17">
        <v>7.8201089186897096E-2</v>
      </c>
      <c r="F14" s="17"/>
      <c r="G14" s="17">
        <v>6.2701186704805303E-2</v>
      </c>
      <c r="H14" s="17">
        <v>5.9090659176215997E-2</v>
      </c>
      <c r="I14" s="17">
        <v>5.1717516300911398E-2</v>
      </c>
      <c r="J14" s="17">
        <v>7.3681071077474597E-2</v>
      </c>
      <c r="K14" s="17">
        <v>6.7941991445184105E-2</v>
      </c>
      <c r="L14" s="17">
        <v>7.4465512751600196E-2</v>
      </c>
      <c r="M14" s="17"/>
      <c r="N14" s="17">
        <v>6.3071514288363204E-2</v>
      </c>
      <c r="O14" s="17">
        <v>5.7808828413173703E-2</v>
      </c>
      <c r="P14" s="17">
        <v>6.4206534505027099E-2</v>
      </c>
      <c r="Q14" s="17">
        <v>7.6930642766897803E-2</v>
      </c>
      <c r="R14" s="17"/>
      <c r="S14" s="17">
        <v>5.9935525766636799E-2</v>
      </c>
      <c r="T14" s="17">
        <v>4.8071023445880601E-2</v>
      </c>
      <c r="U14" s="17">
        <v>7.7548808113263298E-2</v>
      </c>
      <c r="V14" s="17">
        <v>7.8987112489212793E-2</v>
      </c>
      <c r="W14" s="17">
        <v>8.2990885039529103E-2</v>
      </c>
      <c r="X14" s="17">
        <v>0.116706923895758</v>
      </c>
      <c r="Y14" s="17">
        <v>5.2159794939152099E-2</v>
      </c>
      <c r="Z14" s="17">
        <v>3.1241397914189301E-2</v>
      </c>
      <c r="AA14" s="17">
        <v>7.0904957423610998E-2</v>
      </c>
      <c r="AB14" s="17">
        <v>5.1286690789060597E-2</v>
      </c>
      <c r="AC14" s="17">
        <v>2.5468633962589901E-2</v>
      </c>
      <c r="AD14" s="17">
        <v>6.3122463885428304E-2</v>
      </c>
      <c r="AE14" s="17"/>
      <c r="AF14" s="17">
        <v>9.0347383092131098E-2</v>
      </c>
      <c r="AG14" s="17">
        <v>0.114713964211502</v>
      </c>
      <c r="AH14" s="17">
        <v>0.123134737361043</v>
      </c>
      <c r="AI14" s="17">
        <v>8.1951399856467197E-2</v>
      </c>
      <c r="AJ14" s="17">
        <v>2.4964757620508701E-2</v>
      </c>
      <c r="AK14" s="17">
        <v>3.9251013359930899E-2</v>
      </c>
      <c r="AL14" s="17">
        <v>5.8766843097186799E-2</v>
      </c>
      <c r="AM14" s="17">
        <v>6.1828358397930397E-2</v>
      </c>
      <c r="AN14" s="17">
        <v>6.1449283040025303E-2</v>
      </c>
      <c r="AO14" s="17">
        <v>2.6319221027620299E-2</v>
      </c>
      <c r="AP14" s="17">
        <v>9.9770160321821094E-2</v>
      </c>
      <c r="AQ14" s="17">
        <v>1.6931683363231999E-2</v>
      </c>
      <c r="AR14" s="17">
        <v>3.7063282486398098E-2</v>
      </c>
      <c r="AS14" s="17">
        <v>3.9959324137625797E-2</v>
      </c>
      <c r="AT14" s="17">
        <v>8.5321683624076397E-2</v>
      </c>
      <c r="AU14" s="17">
        <v>3.9352590437461803E-2</v>
      </c>
      <c r="AV14" s="17"/>
      <c r="AW14" s="17">
        <v>5.0084310390136097E-2</v>
      </c>
      <c r="AX14" s="17">
        <v>8.7862829030678199E-2</v>
      </c>
      <c r="AY14" s="17"/>
      <c r="AZ14" s="17">
        <v>5.1612045576714401E-2</v>
      </c>
      <c r="BA14" s="17">
        <v>6.8333381071980503E-2</v>
      </c>
      <c r="BB14" s="17"/>
      <c r="BC14" s="17">
        <v>5.2488849102655402E-2</v>
      </c>
      <c r="BD14" s="17">
        <v>7.4405180948775698E-2</v>
      </c>
      <c r="BE14" s="17"/>
      <c r="BF14" s="17">
        <v>3.1213025519268599E-2</v>
      </c>
      <c r="BG14" s="17">
        <v>6.8025711895019006E-2</v>
      </c>
      <c r="BH14" s="17"/>
      <c r="BI14" s="17">
        <v>6.7033048030086098E-2</v>
      </c>
      <c r="BJ14" s="17">
        <v>4.5064317317337899E-2</v>
      </c>
      <c r="BK14" s="17">
        <v>6.1650252948746702E-2</v>
      </c>
      <c r="BL14" s="17">
        <v>3.9399522006124302E-2</v>
      </c>
      <c r="BM14" s="17">
        <v>8.08197472298611E-2</v>
      </c>
      <c r="BN14" s="17"/>
      <c r="BO14" s="17">
        <v>4.2753433358517098E-2</v>
      </c>
      <c r="BP14" s="17">
        <v>5.88330254197365E-2</v>
      </c>
      <c r="BQ14" s="17">
        <v>5.40085166612808E-2</v>
      </c>
      <c r="BR14" s="17">
        <v>3.9298697631253703E-2</v>
      </c>
      <c r="BS14" s="17">
        <v>8.8430230151989295E-2</v>
      </c>
      <c r="BT14" s="17">
        <v>0.16706999735092901</v>
      </c>
      <c r="BU14" s="17"/>
      <c r="BV14" s="17">
        <v>4.6880273716285698E-2</v>
      </c>
      <c r="BW14" s="17">
        <v>4.1696209423890497E-2</v>
      </c>
      <c r="BX14" s="17"/>
      <c r="BY14" s="17">
        <v>1.79726919548172E-2</v>
      </c>
      <c r="BZ14" s="17"/>
      <c r="CA14" s="17">
        <v>3.3178030115703402E-2</v>
      </c>
      <c r="CB14" s="17"/>
      <c r="CC14" s="17">
        <v>2.80915379047595E-2</v>
      </c>
    </row>
    <row r="15" spans="2:81" x14ac:dyDescent="0.3">
      <c r="B15" s="18" t="s">
        <v>192</v>
      </c>
      <c r="C15" s="21">
        <v>0.58924295802047799</v>
      </c>
      <c r="D15" s="21">
        <v>0.58810644056907202</v>
      </c>
      <c r="E15" s="21">
        <v>0.58873255951511805</v>
      </c>
      <c r="F15" s="21"/>
      <c r="G15" s="21">
        <v>0.62431163633112097</v>
      </c>
      <c r="H15" s="21">
        <v>0.69196002451622496</v>
      </c>
      <c r="I15" s="21">
        <v>0.67363815416531403</v>
      </c>
      <c r="J15" s="21">
        <v>0.54651723529915797</v>
      </c>
      <c r="K15" s="21">
        <v>0.48557703522769102</v>
      </c>
      <c r="L15" s="21">
        <v>0.51805230436266203</v>
      </c>
      <c r="M15" s="21"/>
      <c r="N15" s="21">
        <v>0.610268185257128</v>
      </c>
      <c r="O15" s="21">
        <v>0.59495810109020097</v>
      </c>
      <c r="P15" s="21">
        <v>0.55241774993625004</v>
      </c>
      <c r="Q15" s="21">
        <v>0.59388729435104903</v>
      </c>
      <c r="R15" s="21"/>
      <c r="S15" s="21">
        <v>0.63774960890394705</v>
      </c>
      <c r="T15" s="21">
        <v>0.54945530292632005</v>
      </c>
      <c r="U15" s="21">
        <v>0.62304664441725</v>
      </c>
      <c r="V15" s="21">
        <v>0.530229327344928</v>
      </c>
      <c r="W15" s="21">
        <v>0.54403066146005996</v>
      </c>
      <c r="X15" s="21">
        <v>0.57491428415897805</v>
      </c>
      <c r="Y15" s="21">
        <v>0.55292753981799903</v>
      </c>
      <c r="Z15" s="21">
        <v>0.68036604735635398</v>
      </c>
      <c r="AA15" s="21">
        <v>0.64764811825539603</v>
      </c>
      <c r="AB15" s="21">
        <v>0.60964109771037001</v>
      </c>
      <c r="AC15" s="21">
        <v>0.55937263563154305</v>
      </c>
      <c r="AD15" s="21">
        <v>0.52026806663260405</v>
      </c>
      <c r="AE15" s="21"/>
      <c r="AF15" s="21">
        <v>0.41503059381441798</v>
      </c>
      <c r="AG15" s="21">
        <v>0.58960348894358805</v>
      </c>
      <c r="AH15" s="21">
        <v>0.61003480361926099</v>
      </c>
      <c r="AI15" s="21">
        <v>0.59395913900098196</v>
      </c>
      <c r="AJ15" s="21">
        <v>0.59592900152319395</v>
      </c>
      <c r="AK15" s="21">
        <v>0.60597658779296304</v>
      </c>
      <c r="AL15" s="21">
        <v>0.64776671987524403</v>
      </c>
      <c r="AM15" s="21">
        <v>0.523571861514322</v>
      </c>
      <c r="AN15" s="21">
        <v>0.51151482111285296</v>
      </c>
      <c r="AO15" s="21">
        <v>0.60753181666598699</v>
      </c>
      <c r="AP15" s="21">
        <v>0.581143359246719</v>
      </c>
      <c r="AQ15" s="21">
        <v>0.58679536765500795</v>
      </c>
      <c r="AR15" s="21">
        <v>0.63915731816304799</v>
      </c>
      <c r="AS15" s="21">
        <v>0.61264283885614201</v>
      </c>
      <c r="AT15" s="21">
        <v>0.52492852237786902</v>
      </c>
      <c r="AU15" s="21">
        <v>0.70610414663430898</v>
      </c>
      <c r="AV15" s="21"/>
      <c r="AW15" s="21">
        <v>0.61357716678180096</v>
      </c>
      <c r="AX15" s="21">
        <v>0.55453173999823302</v>
      </c>
      <c r="AY15" s="21"/>
      <c r="AZ15" s="21">
        <v>0.63389276274622897</v>
      </c>
      <c r="BA15" s="21">
        <v>0.579298523540273</v>
      </c>
      <c r="BB15" s="21"/>
      <c r="BC15" s="21">
        <v>0.66122268909292703</v>
      </c>
      <c r="BD15" s="21">
        <v>0.53591794242857405</v>
      </c>
      <c r="BE15" s="21"/>
      <c r="BF15" s="21">
        <v>0.66368234549734595</v>
      </c>
      <c r="BG15" s="21">
        <v>0.58326118112506897</v>
      </c>
      <c r="BH15" s="21"/>
      <c r="BI15" s="21">
        <v>0.50248179276517502</v>
      </c>
      <c r="BJ15" s="21">
        <v>0.71750783194177103</v>
      </c>
      <c r="BK15" s="21">
        <v>0.62246269607606497</v>
      </c>
      <c r="BL15" s="21">
        <v>0.42772568701712099</v>
      </c>
      <c r="BM15" s="21">
        <v>0.545403877179782</v>
      </c>
      <c r="BN15" s="21"/>
      <c r="BO15" s="21">
        <v>0.72609745766934597</v>
      </c>
      <c r="BP15" s="21">
        <v>0.53638199362887695</v>
      </c>
      <c r="BQ15" s="21">
        <v>0.63157261457866098</v>
      </c>
      <c r="BR15" s="21">
        <v>0.50360445451842395</v>
      </c>
      <c r="BS15" s="21">
        <v>0.58932376035381995</v>
      </c>
      <c r="BT15" s="21">
        <v>0.53718729195815695</v>
      </c>
      <c r="BU15" s="21"/>
      <c r="BV15" s="21">
        <v>0.72099897305230198</v>
      </c>
      <c r="BW15" s="21">
        <v>0.711032709555391</v>
      </c>
      <c r="BX15" s="21"/>
      <c r="BY15" s="21">
        <v>0.73324107793808502</v>
      </c>
      <c r="BZ15" s="21"/>
      <c r="CA15" s="21">
        <v>0.755788611747224</v>
      </c>
      <c r="CB15" s="21"/>
      <c r="CC15" s="21">
        <v>0.75168645535920198</v>
      </c>
    </row>
    <row r="16" spans="2:81" x14ac:dyDescent="0.3">
      <c r="B16" s="18" t="s">
        <v>193</v>
      </c>
      <c r="C16" s="21">
        <v>0.12022857775352799</v>
      </c>
      <c r="D16" s="21">
        <v>0.14147823264929599</v>
      </c>
      <c r="E16" s="21">
        <v>9.99543017977957E-2</v>
      </c>
      <c r="F16" s="21"/>
      <c r="G16" s="21">
        <v>5.4146360642577399E-2</v>
      </c>
      <c r="H16" s="21">
        <v>8.1636814647219294E-2</v>
      </c>
      <c r="I16" s="21">
        <v>0.11722818153079199</v>
      </c>
      <c r="J16" s="21">
        <v>0.100090223674188</v>
      </c>
      <c r="K16" s="21">
        <v>0.17660190040998999</v>
      </c>
      <c r="L16" s="21">
        <v>0.17667962211692101</v>
      </c>
      <c r="M16" s="21"/>
      <c r="N16" s="21">
        <v>0.13648479277977801</v>
      </c>
      <c r="O16" s="21">
        <v>0.102920881354383</v>
      </c>
      <c r="P16" s="21">
        <v>0.126569113984245</v>
      </c>
      <c r="Q16" s="21">
        <v>0.111895789787477</v>
      </c>
      <c r="R16" s="21"/>
      <c r="S16" s="21">
        <v>6.8959513179690193E-2</v>
      </c>
      <c r="T16" s="21">
        <v>0.13525898286624999</v>
      </c>
      <c r="U16" s="21">
        <v>0.13313704831197101</v>
      </c>
      <c r="V16" s="21">
        <v>0.190744506928511</v>
      </c>
      <c r="W16" s="21">
        <v>0.13922410996196999</v>
      </c>
      <c r="X16" s="21">
        <v>0.115154197054241</v>
      </c>
      <c r="Y16" s="21">
        <v>9.9220721381975005E-2</v>
      </c>
      <c r="Z16" s="21">
        <v>0.132610242520112</v>
      </c>
      <c r="AA16" s="21">
        <v>9.9088452553777198E-2</v>
      </c>
      <c r="AB16" s="21">
        <v>0.123762961108802</v>
      </c>
      <c r="AC16" s="21">
        <v>0.111293276042269</v>
      </c>
      <c r="AD16" s="21">
        <v>0.14052944785803601</v>
      </c>
      <c r="AE16" s="21"/>
      <c r="AF16" s="21">
        <v>0.30828462136083201</v>
      </c>
      <c r="AG16" s="21">
        <v>7.4611784130151404E-2</v>
      </c>
      <c r="AH16" s="21">
        <v>9.4705645087731993E-2</v>
      </c>
      <c r="AI16" s="21">
        <v>0.130496982036135</v>
      </c>
      <c r="AJ16" s="21">
        <v>9.6026444647483902E-2</v>
      </c>
      <c r="AK16" s="21">
        <v>0.14879079702700901</v>
      </c>
      <c r="AL16" s="21">
        <v>9.6521508147022997E-2</v>
      </c>
      <c r="AM16" s="21">
        <v>0.13243512390054099</v>
      </c>
      <c r="AN16" s="21">
        <v>0.15065154636999301</v>
      </c>
      <c r="AO16" s="21">
        <v>0.11165017690143</v>
      </c>
      <c r="AP16" s="21">
        <v>0.108897635520532</v>
      </c>
      <c r="AQ16" s="21">
        <v>0.17740800060772299</v>
      </c>
      <c r="AR16" s="21">
        <v>0.11684977479622299</v>
      </c>
      <c r="AS16" s="21">
        <v>0.15783929813661901</v>
      </c>
      <c r="AT16" s="21">
        <v>9.9521997752256494E-2</v>
      </c>
      <c r="AU16" s="21">
        <v>8.9960525134987701E-2</v>
      </c>
      <c r="AV16" s="21"/>
      <c r="AW16" s="21">
        <v>0.11926850902778501</v>
      </c>
      <c r="AX16" s="21">
        <v>0.12008218430138</v>
      </c>
      <c r="AY16" s="21"/>
      <c r="AZ16" s="21">
        <v>0.10431327888828899</v>
      </c>
      <c r="BA16" s="21">
        <v>0.123773243800118</v>
      </c>
      <c r="BB16" s="21"/>
      <c r="BC16" s="21">
        <v>9.0851656683003004E-2</v>
      </c>
      <c r="BD16" s="21">
        <v>0.139677515401462</v>
      </c>
      <c r="BE16" s="21"/>
      <c r="BF16" s="21">
        <v>9.9847088986002294E-2</v>
      </c>
      <c r="BG16" s="21">
        <v>0.121866387020047</v>
      </c>
      <c r="BH16" s="21"/>
      <c r="BI16" s="21">
        <v>0.18794390868809099</v>
      </c>
      <c r="BJ16" s="21">
        <v>6.4248012598028204E-2</v>
      </c>
      <c r="BK16" s="21">
        <v>9.2827453727821696E-2</v>
      </c>
      <c r="BL16" s="21">
        <v>0.20178981586717001</v>
      </c>
      <c r="BM16" s="21">
        <v>0.175616097875299</v>
      </c>
      <c r="BN16" s="21"/>
      <c r="BO16" s="21">
        <v>5.1003201988824298E-2</v>
      </c>
      <c r="BP16" s="21">
        <v>0.165462116796571</v>
      </c>
      <c r="BQ16" s="21">
        <v>9.9709699986867101E-2</v>
      </c>
      <c r="BR16" s="21">
        <v>0.19644763467002699</v>
      </c>
      <c r="BS16" s="21">
        <v>0.131071353706672</v>
      </c>
      <c r="BT16" s="21">
        <v>7.3367874466344796E-2</v>
      </c>
      <c r="BU16" s="21"/>
      <c r="BV16" s="21">
        <v>5.33971394918668E-2</v>
      </c>
      <c r="BW16" s="21">
        <v>8.4373446986669903E-2</v>
      </c>
      <c r="BX16" s="21"/>
      <c r="BY16" s="21">
        <v>7.2741800845358695E-2</v>
      </c>
      <c r="BZ16" s="21"/>
      <c r="CA16" s="21">
        <v>5.5965072245397103E-2</v>
      </c>
      <c r="CB16" s="21"/>
      <c r="CC16" s="21">
        <v>6.0449598509823399E-2</v>
      </c>
    </row>
    <row r="17" spans="2:81" x14ac:dyDescent="0.3">
      <c r="B17" s="18" t="s">
        <v>194</v>
      </c>
      <c r="C17" s="22">
        <v>0.46901438026695003</v>
      </c>
      <c r="D17" s="22">
        <v>0.44662820791977698</v>
      </c>
      <c r="E17" s="22">
        <v>0.48877825771732197</v>
      </c>
      <c r="F17" s="22"/>
      <c r="G17" s="22">
        <v>0.57016527568854303</v>
      </c>
      <c r="H17" s="22">
        <v>0.61032320986900601</v>
      </c>
      <c r="I17" s="22">
        <v>0.55640997263452197</v>
      </c>
      <c r="J17" s="22">
        <v>0.44642701162497</v>
      </c>
      <c r="K17" s="22">
        <v>0.308975134817701</v>
      </c>
      <c r="L17" s="22">
        <v>0.34137268224574002</v>
      </c>
      <c r="M17" s="22"/>
      <c r="N17" s="22">
        <v>0.47378339247735002</v>
      </c>
      <c r="O17" s="22">
        <v>0.49203721973581799</v>
      </c>
      <c r="P17" s="22">
        <v>0.42584863595200501</v>
      </c>
      <c r="Q17" s="22">
        <v>0.48199150456357198</v>
      </c>
      <c r="R17" s="22"/>
      <c r="S17" s="22">
        <v>0.56879009572425698</v>
      </c>
      <c r="T17" s="22">
        <v>0.41419632006007001</v>
      </c>
      <c r="U17" s="22">
        <v>0.48990959610528001</v>
      </c>
      <c r="V17" s="22">
        <v>0.33948482041641598</v>
      </c>
      <c r="W17" s="22">
        <v>0.40480655149809103</v>
      </c>
      <c r="X17" s="22">
        <v>0.45976008710473698</v>
      </c>
      <c r="Y17" s="22">
        <v>0.45370681843602401</v>
      </c>
      <c r="Z17" s="22">
        <v>0.54775580483624098</v>
      </c>
      <c r="AA17" s="22">
        <v>0.54855966570161896</v>
      </c>
      <c r="AB17" s="22">
        <v>0.48587813660156698</v>
      </c>
      <c r="AC17" s="22">
        <v>0.44807935958927397</v>
      </c>
      <c r="AD17" s="22">
        <v>0.37973861877456699</v>
      </c>
      <c r="AE17" s="22"/>
      <c r="AF17" s="22">
        <v>0.106745972453586</v>
      </c>
      <c r="AG17" s="22">
        <v>0.51499170481343703</v>
      </c>
      <c r="AH17" s="22">
        <v>0.51532915853152905</v>
      </c>
      <c r="AI17" s="22">
        <v>0.46346215696484699</v>
      </c>
      <c r="AJ17" s="22">
        <v>0.49990255687571</v>
      </c>
      <c r="AK17" s="22">
        <v>0.457185790765954</v>
      </c>
      <c r="AL17" s="22">
        <v>0.55124521172822105</v>
      </c>
      <c r="AM17" s="22">
        <v>0.39113673761378198</v>
      </c>
      <c r="AN17" s="22">
        <v>0.36086327474286101</v>
      </c>
      <c r="AO17" s="22">
        <v>0.49588163976455601</v>
      </c>
      <c r="AP17" s="22">
        <v>0.47224572372618601</v>
      </c>
      <c r="AQ17" s="22">
        <v>0.40938736704728501</v>
      </c>
      <c r="AR17" s="22">
        <v>0.52230754336682494</v>
      </c>
      <c r="AS17" s="22">
        <v>0.454803540719523</v>
      </c>
      <c r="AT17" s="22">
        <v>0.42540652462561301</v>
      </c>
      <c r="AU17" s="22">
        <v>0.616143621499321</v>
      </c>
      <c r="AV17" s="22"/>
      <c r="AW17" s="22">
        <v>0.494308657754016</v>
      </c>
      <c r="AX17" s="22">
        <v>0.43444955569685401</v>
      </c>
      <c r="AY17" s="22"/>
      <c r="AZ17" s="22">
        <v>0.52957948385793996</v>
      </c>
      <c r="BA17" s="22">
        <v>0.455525279740155</v>
      </c>
      <c r="BB17" s="22"/>
      <c r="BC17" s="22">
        <v>0.57037103240992404</v>
      </c>
      <c r="BD17" s="22">
        <v>0.39624042702711199</v>
      </c>
      <c r="BE17" s="22"/>
      <c r="BF17" s="22">
        <v>0.56383525651134303</v>
      </c>
      <c r="BG17" s="22">
        <v>0.46139479410502099</v>
      </c>
      <c r="BH17" s="22"/>
      <c r="BI17" s="22">
        <v>0.314537884077084</v>
      </c>
      <c r="BJ17" s="22">
        <v>0.653259819343743</v>
      </c>
      <c r="BK17" s="22">
        <v>0.529635242348243</v>
      </c>
      <c r="BL17" s="22">
        <v>0.22593587114995101</v>
      </c>
      <c r="BM17" s="22">
        <v>0.36978777930448398</v>
      </c>
      <c r="BN17" s="22"/>
      <c r="BO17" s="22">
        <v>0.67509425568052095</v>
      </c>
      <c r="BP17" s="22">
        <v>0.37091987683230598</v>
      </c>
      <c r="BQ17" s="22">
        <v>0.53186291459179302</v>
      </c>
      <c r="BR17" s="22">
        <v>0.30715681984839799</v>
      </c>
      <c r="BS17" s="22">
        <v>0.458252406647148</v>
      </c>
      <c r="BT17" s="22">
        <v>0.46381941749181199</v>
      </c>
      <c r="BU17" s="22"/>
      <c r="BV17" s="22">
        <v>0.66760183356043501</v>
      </c>
      <c r="BW17" s="22">
        <v>0.62665926256872095</v>
      </c>
      <c r="BX17" s="22"/>
      <c r="BY17" s="22">
        <v>0.66049927709272604</v>
      </c>
      <c r="BZ17" s="22"/>
      <c r="CA17" s="22">
        <v>0.69982353950182696</v>
      </c>
      <c r="CB17" s="22"/>
      <c r="CC17" s="22">
        <v>0.69123685684937897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0.47168652319690002</v>
      </c>
      <c r="D9" s="17">
        <v>0.45317137268993801</v>
      </c>
      <c r="E9" s="17">
        <v>0.48768121621831101</v>
      </c>
      <c r="F9" s="17"/>
      <c r="G9" s="17">
        <v>0.48214158193031498</v>
      </c>
      <c r="H9" s="17">
        <v>0.51434535685749805</v>
      </c>
      <c r="I9" s="17">
        <v>0.47942105897602799</v>
      </c>
      <c r="J9" s="17">
        <v>0.51479439210290001</v>
      </c>
      <c r="K9" s="17">
        <v>0.449460088565316</v>
      </c>
      <c r="L9" s="17">
        <v>0.40374789364776897</v>
      </c>
      <c r="M9" s="17"/>
      <c r="N9" s="17">
        <v>0.44580701376726201</v>
      </c>
      <c r="O9" s="17">
        <v>0.47992294029794003</v>
      </c>
      <c r="P9" s="17">
        <v>0.45940538938319098</v>
      </c>
      <c r="Q9" s="17">
        <v>0.49945458983168201</v>
      </c>
      <c r="R9" s="17"/>
      <c r="S9" s="17">
        <v>0.53334905094823704</v>
      </c>
      <c r="T9" s="17">
        <v>0.42018918038289499</v>
      </c>
      <c r="U9" s="17">
        <v>0.456911249045379</v>
      </c>
      <c r="V9" s="17">
        <v>0.37591091434340002</v>
      </c>
      <c r="W9" s="17">
        <v>0.52120753352192295</v>
      </c>
      <c r="X9" s="17">
        <v>0.45856304953153199</v>
      </c>
      <c r="Y9" s="17">
        <v>0.39562358670961401</v>
      </c>
      <c r="Z9" s="17">
        <v>0.52503084526858901</v>
      </c>
      <c r="AA9" s="17">
        <v>0.491847646246933</v>
      </c>
      <c r="AB9" s="17">
        <v>0.55697164684706801</v>
      </c>
      <c r="AC9" s="17">
        <v>0.49059225505020598</v>
      </c>
      <c r="AD9" s="17">
        <v>0.42947388994712699</v>
      </c>
      <c r="AE9" s="17"/>
      <c r="AF9" s="17">
        <v>0.605296252016432</v>
      </c>
      <c r="AG9" s="17">
        <v>0.546095564879301</v>
      </c>
      <c r="AH9" s="17">
        <v>0.52836452264204303</v>
      </c>
      <c r="AI9" s="17">
        <v>0.50112552443456404</v>
      </c>
      <c r="AJ9" s="17">
        <v>0.52007607954290702</v>
      </c>
      <c r="AK9" s="17">
        <v>0.425742515656854</v>
      </c>
      <c r="AL9" s="17">
        <v>0.47691556452238298</v>
      </c>
      <c r="AM9" s="17">
        <v>0.45293179158025498</v>
      </c>
      <c r="AN9" s="17">
        <v>0.40981448617119998</v>
      </c>
      <c r="AO9" s="17">
        <v>0.49783362523126401</v>
      </c>
      <c r="AP9" s="17">
        <v>0.452066792805075</v>
      </c>
      <c r="AQ9" s="17">
        <v>0.48225321879208</v>
      </c>
      <c r="AR9" s="17">
        <v>0.48645354477995301</v>
      </c>
      <c r="AS9" s="17">
        <v>0.38734871336569698</v>
      </c>
      <c r="AT9" s="17">
        <v>0.362508758020194</v>
      </c>
      <c r="AU9" s="17">
        <v>0.522373048955875</v>
      </c>
      <c r="AV9" s="17"/>
      <c r="AW9" s="17">
        <v>0.48396284417298902</v>
      </c>
      <c r="AX9" s="17">
        <v>0.45352076637137401</v>
      </c>
      <c r="AY9" s="17"/>
      <c r="AZ9" s="17">
        <v>0.49417708175916902</v>
      </c>
      <c r="BA9" s="17">
        <v>0.46667741089686998</v>
      </c>
      <c r="BB9" s="17"/>
      <c r="BC9" s="17">
        <v>0.52538752058026295</v>
      </c>
      <c r="BD9" s="17">
        <v>0.434655684877093</v>
      </c>
      <c r="BE9" s="17"/>
      <c r="BF9" s="17">
        <v>0.47176849301382101</v>
      </c>
      <c r="BG9" s="17">
        <v>0.47167993629212301</v>
      </c>
      <c r="BH9" s="17"/>
      <c r="BI9" s="17">
        <v>0.38248288600900499</v>
      </c>
      <c r="BJ9" s="17">
        <v>0.52868470088050001</v>
      </c>
      <c r="BK9" s="17">
        <v>0.455321695728993</v>
      </c>
      <c r="BL9" s="17">
        <v>0.375538181184078</v>
      </c>
      <c r="BM9" s="17">
        <v>0.49375486706388</v>
      </c>
      <c r="BN9" s="17"/>
      <c r="BO9" s="17">
        <v>0.509779337329056</v>
      </c>
      <c r="BP9" s="17">
        <v>0.39970379960948699</v>
      </c>
      <c r="BQ9" s="17">
        <v>0.49753868940006402</v>
      </c>
      <c r="BR9" s="17">
        <v>0.43316302666365702</v>
      </c>
      <c r="BS9" s="17">
        <v>0.52901015591110101</v>
      </c>
      <c r="BT9" s="17">
        <v>0.46696369523641501</v>
      </c>
      <c r="BU9" s="17"/>
      <c r="BV9" s="17">
        <v>0.50708430806528204</v>
      </c>
      <c r="BW9" s="17">
        <v>0.56874758652282698</v>
      </c>
      <c r="BX9" s="17"/>
      <c r="BY9" s="17">
        <v>0.46190867156382498</v>
      </c>
      <c r="BZ9" s="17"/>
      <c r="CA9" s="17">
        <v>0.55493783994343304</v>
      </c>
      <c r="CB9" s="17"/>
      <c r="CC9" s="17">
        <v>0.51109445268425902</v>
      </c>
    </row>
    <row r="10" spans="2:81" x14ac:dyDescent="0.3">
      <c r="B10" s="18" t="s">
        <v>231</v>
      </c>
      <c r="C10" s="17">
        <v>0.37531598808778499</v>
      </c>
      <c r="D10" s="17">
        <v>0.37901340693651597</v>
      </c>
      <c r="E10" s="17">
        <v>0.37318609708168399</v>
      </c>
      <c r="F10" s="17"/>
      <c r="G10" s="17">
        <v>0.33061546077253601</v>
      </c>
      <c r="H10" s="17">
        <v>0.34356917411619697</v>
      </c>
      <c r="I10" s="17">
        <v>0.34618256914571299</v>
      </c>
      <c r="J10" s="17">
        <v>0.34513420784450699</v>
      </c>
      <c r="K10" s="17">
        <v>0.39840765810122297</v>
      </c>
      <c r="L10" s="17">
        <v>0.46353386664577001</v>
      </c>
      <c r="M10" s="17"/>
      <c r="N10" s="17">
        <v>0.38670185059228301</v>
      </c>
      <c r="O10" s="17">
        <v>0.400771565642703</v>
      </c>
      <c r="P10" s="17">
        <v>0.37797336825191302</v>
      </c>
      <c r="Q10" s="17">
        <v>0.33541143301332799</v>
      </c>
      <c r="R10" s="17"/>
      <c r="S10" s="17">
        <v>0.31683358504237502</v>
      </c>
      <c r="T10" s="17">
        <v>0.409433283840197</v>
      </c>
      <c r="U10" s="17">
        <v>0.41249565272676803</v>
      </c>
      <c r="V10" s="17">
        <v>0.42576156742099402</v>
      </c>
      <c r="W10" s="17">
        <v>0.36319671565195899</v>
      </c>
      <c r="X10" s="17">
        <v>0.35904957940533699</v>
      </c>
      <c r="Y10" s="17">
        <v>0.43481762766723397</v>
      </c>
      <c r="Z10" s="17">
        <v>0.396839619259717</v>
      </c>
      <c r="AA10" s="17">
        <v>0.39077778066922098</v>
      </c>
      <c r="AB10" s="17">
        <v>0.28442631551161901</v>
      </c>
      <c r="AC10" s="17">
        <v>0.34672514896456702</v>
      </c>
      <c r="AD10" s="17">
        <v>0.40270663118873001</v>
      </c>
      <c r="AE10" s="17"/>
      <c r="AF10" s="17">
        <v>0.29028056672164199</v>
      </c>
      <c r="AG10" s="17">
        <v>0.309463925514748</v>
      </c>
      <c r="AH10" s="17">
        <v>0.30083644973206902</v>
      </c>
      <c r="AI10" s="17">
        <v>0.32560177463193202</v>
      </c>
      <c r="AJ10" s="17">
        <v>0.361489120937452</v>
      </c>
      <c r="AK10" s="17">
        <v>0.41689745042887599</v>
      </c>
      <c r="AL10" s="17">
        <v>0.40849800384491097</v>
      </c>
      <c r="AM10" s="17">
        <v>0.41053215972097401</v>
      </c>
      <c r="AN10" s="17">
        <v>0.37690778340294001</v>
      </c>
      <c r="AO10" s="17">
        <v>0.34903769904284598</v>
      </c>
      <c r="AP10" s="17">
        <v>0.39056224245723598</v>
      </c>
      <c r="AQ10" s="17">
        <v>0.39547625397831199</v>
      </c>
      <c r="AR10" s="17">
        <v>0.39179576475471001</v>
      </c>
      <c r="AS10" s="17">
        <v>0.42099304210295702</v>
      </c>
      <c r="AT10" s="17">
        <v>0.34495762826624798</v>
      </c>
      <c r="AU10" s="17">
        <v>0.36624709563563401</v>
      </c>
      <c r="AV10" s="17"/>
      <c r="AW10" s="17">
        <v>0.38182067304188499</v>
      </c>
      <c r="AX10" s="17">
        <v>0.36612363904760598</v>
      </c>
      <c r="AY10" s="17"/>
      <c r="AZ10" s="17">
        <v>0.37753843441647</v>
      </c>
      <c r="BA10" s="17">
        <v>0.37482100334961799</v>
      </c>
      <c r="BB10" s="17"/>
      <c r="BC10" s="17">
        <v>0.33734042612338999</v>
      </c>
      <c r="BD10" s="17">
        <v>0.40119304067932898</v>
      </c>
      <c r="BE10" s="17"/>
      <c r="BF10" s="17">
        <v>0.39018888276546898</v>
      </c>
      <c r="BG10" s="17">
        <v>0.37412083669325702</v>
      </c>
      <c r="BH10" s="17"/>
      <c r="BI10" s="17">
        <v>0.41472035138091001</v>
      </c>
      <c r="BJ10" s="17">
        <v>0.374148935724057</v>
      </c>
      <c r="BK10" s="17">
        <v>0.40545216625924202</v>
      </c>
      <c r="BL10" s="17">
        <v>0.39253646984289098</v>
      </c>
      <c r="BM10" s="17">
        <v>0.33447650106990001</v>
      </c>
      <c r="BN10" s="17"/>
      <c r="BO10" s="17">
        <v>0.379523910006142</v>
      </c>
      <c r="BP10" s="17">
        <v>0.42608197587777402</v>
      </c>
      <c r="BQ10" s="17">
        <v>0.37171218065855699</v>
      </c>
      <c r="BR10" s="17">
        <v>0.39708235416048498</v>
      </c>
      <c r="BS10" s="17">
        <v>0.27961286961348503</v>
      </c>
      <c r="BT10" s="17">
        <v>0.38773531010475099</v>
      </c>
      <c r="BU10" s="17"/>
      <c r="BV10" s="17">
        <v>0.38231225140071901</v>
      </c>
      <c r="BW10" s="17">
        <v>0.35900819336746798</v>
      </c>
      <c r="BX10" s="17"/>
      <c r="BY10" s="17">
        <v>0.403518483114508</v>
      </c>
      <c r="BZ10" s="17"/>
      <c r="CA10" s="17">
        <v>0.33862264754829602</v>
      </c>
      <c r="CB10" s="17"/>
      <c r="CC10" s="17">
        <v>0.38149721124816399</v>
      </c>
    </row>
    <row r="11" spans="2:81" x14ac:dyDescent="0.3">
      <c r="B11" s="18" t="s">
        <v>232</v>
      </c>
      <c r="C11" s="17">
        <v>0.105515526332145</v>
      </c>
      <c r="D11" s="17">
        <v>0.110013596981772</v>
      </c>
      <c r="E11" s="17">
        <v>0.101539717719712</v>
      </c>
      <c r="F11" s="17"/>
      <c r="G11" s="17">
        <v>0.10938251419274</v>
      </c>
      <c r="H11" s="17">
        <v>9.66060994795611E-2</v>
      </c>
      <c r="I11" s="17">
        <v>0.108763488021554</v>
      </c>
      <c r="J11" s="17">
        <v>0.11415771046383601</v>
      </c>
      <c r="K11" s="17">
        <v>0.100927068503539</v>
      </c>
      <c r="L11" s="17">
        <v>0.103614571104149</v>
      </c>
      <c r="M11" s="17"/>
      <c r="N11" s="17">
        <v>0.11468514036444399</v>
      </c>
      <c r="O11" s="17">
        <v>8.7195303117447401E-2</v>
      </c>
      <c r="P11" s="17">
        <v>0.11357473208484301</v>
      </c>
      <c r="Q11" s="17">
        <v>0.10841378472457799</v>
      </c>
      <c r="R11" s="17"/>
      <c r="S11" s="17">
        <v>8.7939352667838297E-2</v>
      </c>
      <c r="T11" s="17">
        <v>0.134463238764853</v>
      </c>
      <c r="U11" s="17">
        <v>8.9553048790957296E-2</v>
      </c>
      <c r="V11" s="17">
        <v>0.150884840719436</v>
      </c>
      <c r="W11" s="17">
        <v>8.3405650198009204E-2</v>
      </c>
      <c r="X11" s="17">
        <v>0.13187715831358901</v>
      </c>
      <c r="Y11" s="17">
        <v>0.12705203052874001</v>
      </c>
      <c r="Z11" s="17">
        <v>5.7390058155952099E-2</v>
      </c>
      <c r="AA11" s="17">
        <v>6.4340627589619198E-2</v>
      </c>
      <c r="AB11" s="17">
        <v>0.100303811308944</v>
      </c>
      <c r="AC11" s="17">
        <v>9.9667211884455403E-2</v>
      </c>
      <c r="AD11" s="17">
        <v>0.123446052856341</v>
      </c>
      <c r="AE11" s="17"/>
      <c r="AF11" s="17">
        <v>0.104423181261926</v>
      </c>
      <c r="AG11" s="17">
        <v>8.8279623580723707E-2</v>
      </c>
      <c r="AH11" s="17">
        <v>8.0369757217811796E-2</v>
      </c>
      <c r="AI11" s="17">
        <v>0.12101314164226901</v>
      </c>
      <c r="AJ11" s="17">
        <v>0.10686431214382699</v>
      </c>
      <c r="AK11" s="17">
        <v>0.10991853293328099</v>
      </c>
      <c r="AL11" s="17">
        <v>7.6420993687680405E-2</v>
      </c>
      <c r="AM11" s="17">
        <v>0.102596545178918</v>
      </c>
      <c r="AN11" s="17">
        <v>0.159508568055415</v>
      </c>
      <c r="AO11" s="17">
        <v>0.10398639882586699</v>
      </c>
      <c r="AP11" s="17">
        <v>0.111224014861548</v>
      </c>
      <c r="AQ11" s="17">
        <v>7.8393597669270801E-2</v>
      </c>
      <c r="AR11" s="17">
        <v>9.3010106945621104E-2</v>
      </c>
      <c r="AS11" s="17">
        <v>0.132472772116801</v>
      </c>
      <c r="AT11" s="17">
        <v>0.15608920054393599</v>
      </c>
      <c r="AU11" s="17">
        <v>9.2987676922054299E-2</v>
      </c>
      <c r="AV11" s="17"/>
      <c r="AW11" s="17">
        <v>9.4559992833479406E-2</v>
      </c>
      <c r="AX11" s="17">
        <v>0.12220840876501</v>
      </c>
      <c r="AY11" s="17"/>
      <c r="AZ11" s="17">
        <v>8.2990272186634295E-2</v>
      </c>
      <c r="BA11" s="17">
        <v>0.110532366055764</v>
      </c>
      <c r="BB11" s="17"/>
      <c r="BC11" s="17">
        <v>8.4948263688650397E-2</v>
      </c>
      <c r="BD11" s="17">
        <v>0.1207783581515</v>
      </c>
      <c r="BE11" s="17"/>
      <c r="BF11" s="17">
        <v>6.4798568946308102E-2</v>
      </c>
      <c r="BG11" s="17">
        <v>0.10878744679250101</v>
      </c>
      <c r="BH11" s="17"/>
      <c r="BI11" s="17">
        <v>0.148774415321523</v>
      </c>
      <c r="BJ11" s="17">
        <v>6.9484850629390305E-2</v>
      </c>
      <c r="BK11" s="17">
        <v>0.103771920358311</v>
      </c>
      <c r="BL11" s="17">
        <v>0.149852956470965</v>
      </c>
      <c r="BM11" s="17">
        <v>0.12323283408397299</v>
      </c>
      <c r="BN11" s="17"/>
      <c r="BO11" s="17">
        <v>7.8318042804329899E-2</v>
      </c>
      <c r="BP11" s="17">
        <v>0.13825074987220101</v>
      </c>
      <c r="BQ11" s="17">
        <v>0.103616448640818</v>
      </c>
      <c r="BR11" s="17">
        <v>0.1074987677508</v>
      </c>
      <c r="BS11" s="17">
        <v>0.11710057253930101</v>
      </c>
      <c r="BT11" s="17">
        <v>9.7499995000816395E-2</v>
      </c>
      <c r="BU11" s="17"/>
      <c r="BV11" s="17">
        <v>7.8590556663558298E-2</v>
      </c>
      <c r="BW11" s="17">
        <v>5.25962290816138E-2</v>
      </c>
      <c r="BX11" s="17"/>
      <c r="BY11" s="17">
        <v>9.3413012558126896E-2</v>
      </c>
      <c r="BZ11" s="17"/>
      <c r="CA11" s="17">
        <v>8.1256302176958298E-2</v>
      </c>
      <c r="CB11" s="17"/>
      <c r="CC11" s="17">
        <v>7.6225579596857995E-2</v>
      </c>
    </row>
    <row r="12" spans="2:81" x14ac:dyDescent="0.3">
      <c r="B12" s="18" t="s">
        <v>233</v>
      </c>
      <c r="C12" s="17">
        <v>2.58474624156513E-2</v>
      </c>
      <c r="D12" s="17">
        <v>2.9185045740732898E-2</v>
      </c>
      <c r="E12" s="17">
        <v>2.2690543653449701E-2</v>
      </c>
      <c r="F12" s="17"/>
      <c r="G12" s="17">
        <v>5.12135392797987E-2</v>
      </c>
      <c r="H12" s="17">
        <v>2.1677811311540798E-2</v>
      </c>
      <c r="I12" s="17">
        <v>4.53578861630166E-2</v>
      </c>
      <c r="J12" s="17">
        <v>3.3616794203170999E-3</v>
      </c>
      <c r="K12" s="17">
        <v>2.7405476461719602E-2</v>
      </c>
      <c r="L12" s="17">
        <v>1.36680182798921E-2</v>
      </c>
      <c r="M12" s="17"/>
      <c r="N12" s="17">
        <v>2.5744575787894901E-2</v>
      </c>
      <c r="O12" s="17">
        <v>1.9838114294571399E-2</v>
      </c>
      <c r="P12" s="17">
        <v>2.36309886670024E-2</v>
      </c>
      <c r="Q12" s="17">
        <v>3.4365200389700798E-2</v>
      </c>
      <c r="R12" s="17"/>
      <c r="S12" s="17">
        <v>4.56563784303839E-2</v>
      </c>
      <c r="T12" s="17">
        <v>1.6588705395500999E-2</v>
      </c>
      <c r="U12" s="17">
        <v>2.27916595566337E-2</v>
      </c>
      <c r="V12" s="17">
        <v>3.6700216841680101E-2</v>
      </c>
      <c r="W12" s="17">
        <v>1.3469797648850699E-2</v>
      </c>
      <c r="X12" s="17">
        <v>1.17869887119629E-2</v>
      </c>
      <c r="Y12" s="17">
        <v>1.7768080285838501E-2</v>
      </c>
      <c r="Z12" s="17">
        <v>9.1205740598065393E-3</v>
      </c>
      <c r="AA12" s="17">
        <v>1.9575361667098699E-2</v>
      </c>
      <c r="AB12" s="17">
        <v>4.8176629025213698E-2</v>
      </c>
      <c r="AC12" s="17">
        <v>3.7752751044767698E-2</v>
      </c>
      <c r="AD12" s="17">
        <v>0</v>
      </c>
      <c r="AE12" s="17"/>
      <c r="AF12" s="17">
        <v>0</v>
      </c>
      <c r="AG12" s="17">
        <v>2.36355448340555E-2</v>
      </c>
      <c r="AH12" s="17">
        <v>4.7872278897411899E-2</v>
      </c>
      <c r="AI12" s="17">
        <v>1.57543264983631E-2</v>
      </c>
      <c r="AJ12" s="17">
        <v>1.1570487375814099E-2</v>
      </c>
      <c r="AK12" s="17">
        <v>3.3768969768208999E-2</v>
      </c>
      <c r="AL12" s="17">
        <v>2.1341680111591099E-2</v>
      </c>
      <c r="AM12" s="17">
        <v>6.5391626860991396E-3</v>
      </c>
      <c r="AN12" s="17">
        <v>3.0749298009522301E-2</v>
      </c>
      <c r="AO12" s="17">
        <v>2.7783971110311001E-2</v>
      </c>
      <c r="AP12" s="17">
        <v>2.7060789483073701E-2</v>
      </c>
      <c r="AQ12" s="17">
        <v>2.5640412941256099E-2</v>
      </c>
      <c r="AR12" s="17">
        <v>1.96507469328586E-2</v>
      </c>
      <c r="AS12" s="17">
        <v>0</v>
      </c>
      <c r="AT12" s="17">
        <v>0.107406295226833</v>
      </c>
      <c r="AU12" s="17">
        <v>1.83921784864363E-2</v>
      </c>
      <c r="AV12" s="17"/>
      <c r="AW12" s="17">
        <v>2.3545192184588001E-2</v>
      </c>
      <c r="AX12" s="17">
        <v>2.9382124082398001E-2</v>
      </c>
      <c r="AY12" s="17"/>
      <c r="AZ12" s="17">
        <v>2.6192251896654702E-2</v>
      </c>
      <c r="BA12" s="17">
        <v>2.5770670670998402E-2</v>
      </c>
      <c r="BB12" s="17"/>
      <c r="BC12" s="17">
        <v>3.3390608127920801E-2</v>
      </c>
      <c r="BD12" s="17">
        <v>2.0382583890325E-2</v>
      </c>
      <c r="BE12" s="17"/>
      <c r="BF12" s="17">
        <v>6.5281733206170506E-2</v>
      </c>
      <c r="BG12" s="17">
        <v>2.2678615681449601E-2</v>
      </c>
      <c r="BH12" s="17"/>
      <c r="BI12" s="17">
        <v>3.60685961087686E-2</v>
      </c>
      <c r="BJ12" s="17">
        <v>1.8457735186315001E-2</v>
      </c>
      <c r="BK12" s="17">
        <v>6.8556766895404202E-3</v>
      </c>
      <c r="BL12" s="17">
        <v>4.2956225523732398E-2</v>
      </c>
      <c r="BM12" s="17">
        <v>3.0274660610839998E-2</v>
      </c>
      <c r="BN12" s="17"/>
      <c r="BO12" s="17">
        <v>1.7615944016218001E-2</v>
      </c>
      <c r="BP12" s="17">
        <v>2.6049433273473199E-2</v>
      </c>
      <c r="BQ12" s="17">
        <v>1.2785916163063101E-2</v>
      </c>
      <c r="BR12" s="17">
        <v>3.5826633980047103E-2</v>
      </c>
      <c r="BS12" s="17">
        <v>6.0000886195659499E-2</v>
      </c>
      <c r="BT12" s="17">
        <v>1.5637312958461901E-2</v>
      </c>
      <c r="BU12" s="17"/>
      <c r="BV12" s="17">
        <v>1.78159942502653E-2</v>
      </c>
      <c r="BW12" s="17">
        <v>1.9647991028090402E-2</v>
      </c>
      <c r="BX12" s="17"/>
      <c r="BY12" s="17">
        <v>2.5530344674705201E-2</v>
      </c>
      <c r="BZ12" s="17"/>
      <c r="CA12" s="17">
        <v>1.4581974217167599E-2</v>
      </c>
      <c r="CB12" s="17"/>
      <c r="CC12" s="17">
        <v>2.5478399967139E-2</v>
      </c>
    </row>
    <row r="13" spans="2:81" x14ac:dyDescent="0.3">
      <c r="B13" s="18" t="s">
        <v>234</v>
      </c>
      <c r="C13" s="17">
        <v>7.56328626413026E-3</v>
      </c>
      <c r="D13" s="17">
        <v>1.2554142339138701E-2</v>
      </c>
      <c r="E13" s="17">
        <v>2.7199705410980799E-3</v>
      </c>
      <c r="F13" s="17"/>
      <c r="G13" s="17">
        <v>8.9542816047931996E-3</v>
      </c>
      <c r="H13" s="17">
        <v>1.1426087535259E-2</v>
      </c>
      <c r="I13" s="17">
        <v>7.5270975500387497E-3</v>
      </c>
      <c r="J13" s="17">
        <v>5.90761123632469E-3</v>
      </c>
      <c r="K13" s="17">
        <v>1.18391222206242E-2</v>
      </c>
      <c r="L13" s="17">
        <v>2.0026054752214999E-3</v>
      </c>
      <c r="M13" s="17"/>
      <c r="N13" s="17">
        <v>1.0041210812574201E-2</v>
      </c>
      <c r="O13" s="17">
        <v>3.2983727761132101E-3</v>
      </c>
      <c r="P13" s="17">
        <v>1.07110511884639E-2</v>
      </c>
      <c r="Q13" s="17">
        <v>6.6122914124615599E-3</v>
      </c>
      <c r="R13" s="17"/>
      <c r="S13" s="17">
        <v>1.27072648728175E-2</v>
      </c>
      <c r="T13" s="17">
        <v>9.1893963669925898E-3</v>
      </c>
      <c r="U13" s="17">
        <v>5.2359474658120204E-3</v>
      </c>
      <c r="V13" s="17">
        <v>0</v>
      </c>
      <c r="W13" s="17">
        <v>0</v>
      </c>
      <c r="X13" s="17">
        <v>5.9311813884418904E-3</v>
      </c>
      <c r="Y13" s="17">
        <v>1.0864540236571201E-2</v>
      </c>
      <c r="Z13" s="17">
        <v>0</v>
      </c>
      <c r="AA13" s="17">
        <v>1.1111769456558999E-2</v>
      </c>
      <c r="AB13" s="17">
        <v>0</v>
      </c>
      <c r="AC13" s="17">
        <v>1.65398183318143E-2</v>
      </c>
      <c r="AD13" s="17">
        <v>2.4042459181556199E-2</v>
      </c>
      <c r="AE13" s="17"/>
      <c r="AF13" s="17">
        <v>0</v>
      </c>
      <c r="AG13" s="17">
        <v>9.7704350351120808E-3</v>
      </c>
      <c r="AH13" s="17">
        <v>0</v>
      </c>
      <c r="AI13" s="17">
        <v>6.36024685870117E-3</v>
      </c>
      <c r="AJ13" s="17">
        <v>0</v>
      </c>
      <c r="AK13" s="17">
        <v>9.66469549175894E-3</v>
      </c>
      <c r="AL13" s="17">
        <v>1.19583524261002E-2</v>
      </c>
      <c r="AM13" s="17">
        <v>1.07862617184982E-2</v>
      </c>
      <c r="AN13" s="17">
        <v>7.2370522745430401E-3</v>
      </c>
      <c r="AO13" s="17">
        <v>1.2995157254395401E-2</v>
      </c>
      <c r="AP13" s="17">
        <v>0</v>
      </c>
      <c r="AQ13" s="17">
        <v>1.0585703967107001E-2</v>
      </c>
      <c r="AR13" s="17">
        <v>0</v>
      </c>
      <c r="AS13" s="17">
        <v>4.0045846111351598E-2</v>
      </c>
      <c r="AT13" s="17">
        <v>1.2885178851666601E-2</v>
      </c>
      <c r="AU13" s="17">
        <v>0</v>
      </c>
      <c r="AV13" s="17"/>
      <c r="AW13" s="17">
        <v>5.69583851811898E-3</v>
      </c>
      <c r="AX13" s="17">
        <v>9.2772605079472492E-3</v>
      </c>
      <c r="AY13" s="17"/>
      <c r="AZ13" s="17">
        <v>3.2513694607675401E-3</v>
      </c>
      <c r="BA13" s="17">
        <v>8.52363926899803E-3</v>
      </c>
      <c r="BB13" s="17"/>
      <c r="BC13" s="17">
        <v>8.4200072129564305E-3</v>
      </c>
      <c r="BD13" s="17">
        <v>6.2092177851468099E-3</v>
      </c>
      <c r="BE13" s="17"/>
      <c r="BF13" s="17">
        <v>7.9623220682315202E-3</v>
      </c>
      <c r="BG13" s="17">
        <v>7.5312206704396204E-3</v>
      </c>
      <c r="BH13" s="17"/>
      <c r="BI13" s="17">
        <v>7.7701679837272703E-3</v>
      </c>
      <c r="BJ13" s="17">
        <v>5.0436408106763397E-3</v>
      </c>
      <c r="BK13" s="17">
        <v>0</v>
      </c>
      <c r="BL13" s="17">
        <v>2.4665734621594899E-2</v>
      </c>
      <c r="BM13" s="17">
        <v>0</v>
      </c>
      <c r="BN13" s="17"/>
      <c r="BO13" s="17">
        <v>9.17164243210517E-3</v>
      </c>
      <c r="BP13" s="17">
        <v>2.2137692741346E-3</v>
      </c>
      <c r="BQ13" s="17">
        <v>0</v>
      </c>
      <c r="BR13" s="17">
        <v>1.6704126021496801E-2</v>
      </c>
      <c r="BS13" s="17">
        <v>0</v>
      </c>
      <c r="BT13" s="17">
        <v>5.5178265110832798E-3</v>
      </c>
      <c r="BU13" s="17"/>
      <c r="BV13" s="17">
        <v>7.7629811922480703E-3</v>
      </c>
      <c r="BW13" s="17">
        <v>0</v>
      </c>
      <c r="BX13" s="17"/>
      <c r="BY13" s="17">
        <v>1.12487609603414E-2</v>
      </c>
      <c r="BZ13" s="17"/>
      <c r="CA13" s="17">
        <v>7.6298577569758799E-3</v>
      </c>
      <c r="CB13" s="17"/>
      <c r="CC13" s="17">
        <v>2.9646050020911302E-3</v>
      </c>
    </row>
    <row r="14" spans="2:81" x14ac:dyDescent="0.3">
      <c r="B14" s="18" t="s">
        <v>92</v>
      </c>
      <c r="C14" s="17">
        <v>1.40712137033886E-2</v>
      </c>
      <c r="D14" s="17">
        <v>1.60624353119031E-2</v>
      </c>
      <c r="E14" s="17">
        <v>1.21824547857451E-2</v>
      </c>
      <c r="F14" s="17"/>
      <c r="G14" s="17">
        <v>1.7692622219817301E-2</v>
      </c>
      <c r="H14" s="17">
        <v>1.2375470699944499E-2</v>
      </c>
      <c r="I14" s="17">
        <v>1.27479001436495E-2</v>
      </c>
      <c r="J14" s="17">
        <v>1.6644398932114699E-2</v>
      </c>
      <c r="K14" s="17">
        <v>1.19605861475782E-2</v>
      </c>
      <c r="L14" s="17">
        <v>1.3433044847198299E-2</v>
      </c>
      <c r="M14" s="17"/>
      <c r="N14" s="17">
        <v>1.7020208675542201E-2</v>
      </c>
      <c r="O14" s="17">
        <v>8.9737038712249494E-3</v>
      </c>
      <c r="P14" s="17">
        <v>1.4704470424587401E-2</v>
      </c>
      <c r="Q14" s="17">
        <v>1.5742700628249999E-2</v>
      </c>
      <c r="R14" s="17"/>
      <c r="S14" s="17">
        <v>3.51436803834888E-3</v>
      </c>
      <c r="T14" s="17">
        <v>1.01361952495606E-2</v>
      </c>
      <c r="U14" s="17">
        <v>1.30124424144496E-2</v>
      </c>
      <c r="V14" s="17">
        <v>1.07424606744898E-2</v>
      </c>
      <c r="W14" s="17">
        <v>1.8720302979258498E-2</v>
      </c>
      <c r="X14" s="17">
        <v>3.2792042649136502E-2</v>
      </c>
      <c r="Y14" s="17">
        <v>1.3874134572001399E-2</v>
      </c>
      <c r="Z14" s="17">
        <v>1.1618903255936E-2</v>
      </c>
      <c r="AA14" s="17">
        <v>2.2346814370568999E-2</v>
      </c>
      <c r="AB14" s="17">
        <v>1.0121597307155301E-2</v>
      </c>
      <c r="AC14" s="17">
        <v>8.7228147241893306E-3</v>
      </c>
      <c r="AD14" s="17">
        <v>2.0330966826245501E-2</v>
      </c>
      <c r="AE14" s="17"/>
      <c r="AF14" s="17">
        <v>0</v>
      </c>
      <c r="AG14" s="17">
        <v>2.2754906156059702E-2</v>
      </c>
      <c r="AH14" s="17">
        <v>4.2556991510663798E-2</v>
      </c>
      <c r="AI14" s="17">
        <v>3.0144985934170299E-2</v>
      </c>
      <c r="AJ14" s="17">
        <v>0</v>
      </c>
      <c r="AK14" s="17">
        <v>4.0078357210204998E-3</v>
      </c>
      <c r="AL14" s="17">
        <v>4.8654054073337004E-3</v>
      </c>
      <c r="AM14" s="17">
        <v>1.6614079115255601E-2</v>
      </c>
      <c r="AN14" s="17">
        <v>1.5782812086378901E-2</v>
      </c>
      <c r="AO14" s="17">
        <v>8.3631485353169704E-3</v>
      </c>
      <c r="AP14" s="17">
        <v>1.9086160393066699E-2</v>
      </c>
      <c r="AQ14" s="17">
        <v>7.65081265197413E-3</v>
      </c>
      <c r="AR14" s="17">
        <v>9.0898365868578301E-3</v>
      </c>
      <c r="AS14" s="17">
        <v>1.9139626303193401E-2</v>
      </c>
      <c r="AT14" s="17">
        <v>1.6152939091122899E-2</v>
      </c>
      <c r="AU14" s="17">
        <v>0</v>
      </c>
      <c r="AV14" s="17"/>
      <c r="AW14" s="17">
        <v>1.0415459248939199E-2</v>
      </c>
      <c r="AX14" s="17">
        <v>1.94878012256645E-2</v>
      </c>
      <c r="AY14" s="17"/>
      <c r="AZ14" s="17">
        <v>1.5850590280304999E-2</v>
      </c>
      <c r="BA14" s="17">
        <v>1.3674909757751199E-2</v>
      </c>
      <c r="BB14" s="17"/>
      <c r="BC14" s="17">
        <v>1.05131742668194E-2</v>
      </c>
      <c r="BD14" s="17">
        <v>1.6781114616605999E-2</v>
      </c>
      <c r="BE14" s="17"/>
      <c r="BF14" s="17">
        <v>0</v>
      </c>
      <c r="BG14" s="17">
        <v>1.5201943870230101E-2</v>
      </c>
      <c r="BH14" s="17"/>
      <c r="BI14" s="17">
        <v>1.01835831960655E-2</v>
      </c>
      <c r="BJ14" s="17">
        <v>4.1801367690616504E-3</v>
      </c>
      <c r="BK14" s="17">
        <v>2.85985409639135E-2</v>
      </c>
      <c r="BL14" s="17">
        <v>1.4450432356739E-2</v>
      </c>
      <c r="BM14" s="17">
        <v>1.82611371714075E-2</v>
      </c>
      <c r="BN14" s="17"/>
      <c r="BO14" s="17">
        <v>5.5911234121488202E-3</v>
      </c>
      <c r="BP14" s="17">
        <v>7.70027209293077E-3</v>
      </c>
      <c r="BQ14" s="17">
        <v>1.43467651374985E-2</v>
      </c>
      <c r="BR14" s="17">
        <v>9.7250914235150997E-3</v>
      </c>
      <c r="BS14" s="17">
        <v>1.4275515740454501E-2</v>
      </c>
      <c r="BT14" s="17">
        <v>2.6645860188471999E-2</v>
      </c>
      <c r="BU14" s="17"/>
      <c r="BV14" s="17">
        <v>6.4339084279276303E-3</v>
      </c>
      <c r="BW14" s="17">
        <v>0</v>
      </c>
      <c r="BX14" s="17"/>
      <c r="BY14" s="17">
        <v>4.3807271284933402E-3</v>
      </c>
      <c r="BZ14" s="17"/>
      <c r="CA14" s="17">
        <v>2.9713783571693299E-3</v>
      </c>
      <c r="CB14" s="17"/>
      <c r="CC14" s="17">
        <v>2.7397515014890698E-3</v>
      </c>
    </row>
    <row r="15" spans="2:81" x14ac:dyDescent="0.3">
      <c r="B15" s="18" t="s">
        <v>192</v>
      </c>
      <c r="C15" s="21">
        <v>0.84700251128468496</v>
      </c>
      <c r="D15" s="21">
        <v>0.83218477962645299</v>
      </c>
      <c r="E15" s="21">
        <v>0.860867313299996</v>
      </c>
      <c r="F15" s="21"/>
      <c r="G15" s="21">
        <v>0.81275704270285098</v>
      </c>
      <c r="H15" s="21">
        <v>0.85791453097369497</v>
      </c>
      <c r="I15" s="21">
        <v>0.82560362812174104</v>
      </c>
      <c r="J15" s="21">
        <v>0.859928599947407</v>
      </c>
      <c r="K15" s="21">
        <v>0.84786774666653897</v>
      </c>
      <c r="L15" s="21">
        <v>0.86728176029353898</v>
      </c>
      <c r="M15" s="21"/>
      <c r="N15" s="21">
        <v>0.83250886435954496</v>
      </c>
      <c r="O15" s="21">
        <v>0.88069450594064302</v>
      </c>
      <c r="P15" s="21">
        <v>0.83737875763510405</v>
      </c>
      <c r="Q15" s="21">
        <v>0.83486602284500899</v>
      </c>
      <c r="R15" s="21"/>
      <c r="S15" s="21">
        <v>0.85018263599061095</v>
      </c>
      <c r="T15" s="21">
        <v>0.82962246422309205</v>
      </c>
      <c r="U15" s="21">
        <v>0.86940690177214697</v>
      </c>
      <c r="V15" s="21">
        <v>0.80167248176439398</v>
      </c>
      <c r="W15" s="21">
        <v>0.88440424917388105</v>
      </c>
      <c r="X15" s="21">
        <v>0.81761262893687003</v>
      </c>
      <c r="Y15" s="21">
        <v>0.83044121437684804</v>
      </c>
      <c r="Z15" s="21">
        <v>0.92187046452830501</v>
      </c>
      <c r="AA15" s="21">
        <v>0.88262542691615398</v>
      </c>
      <c r="AB15" s="21">
        <v>0.84139796235868702</v>
      </c>
      <c r="AC15" s="21">
        <v>0.83731740401477295</v>
      </c>
      <c r="AD15" s="21">
        <v>0.83218052113585705</v>
      </c>
      <c r="AE15" s="21"/>
      <c r="AF15" s="21">
        <v>0.89557681873807404</v>
      </c>
      <c r="AG15" s="21">
        <v>0.85555949039404899</v>
      </c>
      <c r="AH15" s="21">
        <v>0.82920097237411206</v>
      </c>
      <c r="AI15" s="21">
        <v>0.826727299066496</v>
      </c>
      <c r="AJ15" s="21">
        <v>0.88156520048035902</v>
      </c>
      <c r="AK15" s="21">
        <v>0.84263996608573</v>
      </c>
      <c r="AL15" s="21">
        <v>0.88541356836729501</v>
      </c>
      <c r="AM15" s="21">
        <v>0.86346395130122999</v>
      </c>
      <c r="AN15" s="21">
        <v>0.78672226957414004</v>
      </c>
      <c r="AO15" s="21">
        <v>0.84687132427411005</v>
      </c>
      <c r="AP15" s="21">
        <v>0.84262903526231103</v>
      </c>
      <c r="AQ15" s="21">
        <v>0.87772947277039204</v>
      </c>
      <c r="AR15" s="21">
        <v>0.87824930953466196</v>
      </c>
      <c r="AS15" s="21">
        <v>0.80834175546865406</v>
      </c>
      <c r="AT15" s="21">
        <v>0.70746638628644198</v>
      </c>
      <c r="AU15" s="21">
        <v>0.88862014459150995</v>
      </c>
      <c r="AV15" s="21"/>
      <c r="AW15" s="21">
        <v>0.86578351721487401</v>
      </c>
      <c r="AX15" s="21">
        <v>0.81964440541897998</v>
      </c>
      <c r="AY15" s="21"/>
      <c r="AZ15" s="21">
        <v>0.87171551617563803</v>
      </c>
      <c r="BA15" s="21">
        <v>0.84149841424648897</v>
      </c>
      <c r="BB15" s="21"/>
      <c r="BC15" s="21">
        <v>0.86272794670365305</v>
      </c>
      <c r="BD15" s="21">
        <v>0.83584872555642298</v>
      </c>
      <c r="BE15" s="21"/>
      <c r="BF15" s="21">
        <v>0.86195737577928999</v>
      </c>
      <c r="BG15" s="21">
        <v>0.84580077298538003</v>
      </c>
      <c r="BH15" s="21"/>
      <c r="BI15" s="21">
        <v>0.79720323738991505</v>
      </c>
      <c r="BJ15" s="21">
        <v>0.90283363660455695</v>
      </c>
      <c r="BK15" s="21">
        <v>0.86077386198823502</v>
      </c>
      <c r="BL15" s="21">
        <v>0.76807465102696804</v>
      </c>
      <c r="BM15" s="21">
        <v>0.82823136813377896</v>
      </c>
      <c r="BN15" s="21"/>
      <c r="BO15" s="21">
        <v>0.88930324733519805</v>
      </c>
      <c r="BP15" s="21">
        <v>0.82578577548726095</v>
      </c>
      <c r="BQ15" s="21">
        <v>0.86925087005862101</v>
      </c>
      <c r="BR15" s="21">
        <v>0.83024538082414101</v>
      </c>
      <c r="BS15" s="21">
        <v>0.80862302552458498</v>
      </c>
      <c r="BT15" s="21">
        <v>0.85469900534116605</v>
      </c>
      <c r="BU15" s="21"/>
      <c r="BV15" s="21">
        <v>0.88939655946600105</v>
      </c>
      <c r="BW15" s="21">
        <v>0.92775577989029601</v>
      </c>
      <c r="BX15" s="21"/>
      <c r="BY15" s="21">
        <v>0.86542715467833298</v>
      </c>
      <c r="BZ15" s="21"/>
      <c r="CA15" s="21">
        <v>0.89356048749172901</v>
      </c>
      <c r="CB15" s="21"/>
      <c r="CC15" s="21">
        <v>0.89259166393242295</v>
      </c>
    </row>
    <row r="16" spans="2:81" x14ac:dyDescent="0.3">
      <c r="B16" s="18" t="s">
        <v>193</v>
      </c>
      <c r="C16" s="21">
        <v>3.3410748679781499E-2</v>
      </c>
      <c r="D16" s="21">
        <v>4.1739188079871599E-2</v>
      </c>
      <c r="E16" s="21">
        <v>2.54105141945478E-2</v>
      </c>
      <c r="F16" s="21"/>
      <c r="G16" s="21">
        <v>6.0167820884591897E-2</v>
      </c>
      <c r="H16" s="21">
        <v>3.3103898846799797E-2</v>
      </c>
      <c r="I16" s="21">
        <v>5.2884983713055299E-2</v>
      </c>
      <c r="J16" s="21">
        <v>9.2692906566417804E-3</v>
      </c>
      <c r="K16" s="21">
        <v>3.9244598682343902E-2</v>
      </c>
      <c r="L16" s="21">
        <v>1.5670623755113602E-2</v>
      </c>
      <c r="M16" s="21"/>
      <c r="N16" s="21">
        <v>3.5785786600469098E-2</v>
      </c>
      <c r="O16" s="21">
        <v>2.3136487070684601E-2</v>
      </c>
      <c r="P16" s="21">
        <v>3.4342039855466397E-2</v>
      </c>
      <c r="Q16" s="21">
        <v>4.0977491802162397E-2</v>
      </c>
      <c r="R16" s="21"/>
      <c r="S16" s="21">
        <v>5.8363643303201401E-2</v>
      </c>
      <c r="T16" s="21">
        <v>2.5778101762493601E-2</v>
      </c>
      <c r="U16" s="21">
        <v>2.8027607022445701E-2</v>
      </c>
      <c r="V16" s="21">
        <v>3.6700216841680101E-2</v>
      </c>
      <c r="W16" s="21">
        <v>1.3469797648850699E-2</v>
      </c>
      <c r="X16" s="21">
        <v>1.7718170100404801E-2</v>
      </c>
      <c r="Y16" s="21">
        <v>2.86326205224097E-2</v>
      </c>
      <c r="Z16" s="21">
        <v>9.1205740598065393E-3</v>
      </c>
      <c r="AA16" s="21">
        <v>3.0687131123657702E-2</v>
      </c>
      <c r="AB16" s="21">
        <v>4.8176629025213698E-2</v>
      </c>
      <c r="AC16" s="21">
        <v>5.4292569376582001E-2</v>
      </c>
      <c r="AD16" s="21">
        <v>2.4042459181556199E-2</v>
      </c>
      <c r="AE16" s="21"/>
      <c r="AF16" s="21">
        <v>0</v>
      </c>
      <c r="AG16" s="21">
        <v>3.3405979869167601E-2</v>
      </c>
      <c r="AH16" s="21">
        <v>4.7872278897411899E-2</v>
      </c>
      <c r="AI16" s="21">
        <v>2.21145733570643E-2</v>
      </c>
      <c r="AJ16" s="21">
        <v>1.1570487375814099E-2</v>
      </c>
      <c r="AK16" s="21">
        <v>4.3433665259968002E-2</v>
      </c>
      <c r="AL16" s="21">
        <v>3.3300032537691301E-2</v>
      </c>
      <c r="AM16" s="21">
        <v>1.7325424404597299E-2</v>
      </c>
      <c r="AN16" s="21">
        <v>3.7986350284065398E-2</v>
      </c>
      <c r="AO16" s="21">
        <v>4.0779128364706298E-2</v>
      </c>
      <c r="AP16" s="21">
        <v>2.7060789483073701E-2</v>
      </c>
      <c r="AQ16" s="21">
        <v>3.6226116908363103E-2</v>
      </c>
      <c r="AR16" s="21">
        <v>1.96507469328586E-2</v>
      </c>
      <c r="AS16" s="21">
        <v>4.0045846111351598E-2</v>
      </c>
      <c r="AT16" s="21">
        <v>0.12029147407849999</v>
      </c>
      <c r="AU16" s="21">
        <v>1.83921784864363E-2</v>
      </c>
      <c r="AV16" s="21"/>
      <c r="AW16" s="21">
        <v>2.9241030702707001E-2</v>
      </c>
      <c r="AX16" s="21">
        <v>3.8659384590345298E-2</v>
      </c>
      <c r="AY16" s="21"/>
      <c r="AZ16" s="21">
        <v>2.9443621357422199E-2</v>
      </c>
      <c r="BA16" s="21">
        <v>3.4294309939996402E-2</v>
      </c>
      <c r="BB16" s="21"/>
      <c r="BC16" s="21">
        <v>4.1810615340877301E-2</v>
      </c>
      <c r="BD16" s="21">
        <v>2.6591801675471798E-2</v>
      </c>
      <c r="BE16" s="21"/>
      <c r="BF16" s="21">
        <v>7.3244055274402003E-2</v>
      </c>
      <c r="BG16" s="21">
        <v>3.0209836351889299E-2</v>
      </c>
      <c r="BH16" s="21"/>
      <c r="BI16" s="21">
        <v>4.3838764092495902E-2</v>
      </c>
      <c r="BJ16" s="21">
        <v>2.35013759969913E-2</v>
      </c>
      <c r="BK16" s="21">
        <v>6.8556766895404202E-3</v>
      </c>
      <c r="BL16" s="21">
        <v>6.7621960145327301E-2</v>
      </c>
      <c r="BM16" s="21">
        <v>3.0274660610839998E-2</v>
      </c>
      <c r="BN16" s="21"/>
      <c r="BO16" s="21">
        <v>2.67875864483232E-2</v>
      </c>
      <c r="BP16" s="21">
        <v>2.8263202547607801E-2</v>
      </c>
      <c r="BQ16" s="21">
        <v>1.2785916163063101E-2</v>
      </c>
      <c r="BR16" s="21">
        <v>5.2530760001543997E-2</v>
      </c>
      <c r="BS16" s="21">
        <v>6.0000886195659499E-2</v>
      </c>
      <c r="BT16" s="21">
        <v>2.1155139469545101E-2</v>
      </c>
      <c r="BU16" s="21"/>
      <c r="BV16" s="21">
        <v>2.5578975442513401E-2</v>
      </c>
      <c r="BW16" s="21">
        <v>1.9647991028090402E-2</v>
      </c>
      <c r="BX16" s="21"/>
      <c r="BY16" s="21">
        <v>3.6779105635046501E-2</v>
      </c>
      <c r="BZ16" s="21"/>
      <c r="CA16" s="21">
        <v>2.22118319741435E-2</v>
      </c>
      <c r="CB16" s="21"/>
      <c r="CC16" s="21">
        <v>2.84430049692301E-2</v>
      </c>
    </row>
    <row r="17" spans="2:81" x14ac:dyDescent="0.3">
      <c r="B17" s="18" t="s">
        <v>194</v>
      </c>
      <c r="C17" s="22">
        <v>0.81359176260490396</v>
      </c>
      <c r="D17" s="22">
        <v>0.790445591546582</v>
      </c>
      <c r="E17" s="22">
        <v>0.83545679910544801</v>
      </c>
      <c r="F17" s="22"/>
      <c r="G17" s="22">
        <v>0.75258922181825905</v>
      </c>
      <c r="H17" s="22">
        <v>0.82481063212689498</v>
      </c>
      <c r="I17" s="22">
        <v>0.77271864440868598</v>
      </c>
      <c r="J17" s="22">
        <v>0.85065930929076505</v>
      </c>
      <c r="K17" s="22">
        <v>0.80862314798419499</v>
      </c>
      <c r="L17" s="22">
        <v>0.85161113653842502</v>
      </c>
      <c r="M17" s="22"/>
      <c r="N17" s="22">
        <v>0.79672307775907603</v>
      </c>
      <c r="O17" s="22">
        <v>0.85755801886995797</v>
      </c>
      <c r="P17" s="22">
        <v>0.80303671777963703</v>
      </c>
      <c r="Q17" s="22">
        <v>0.79388853104284696</v>
      </c>
      <c r="R17" s="22"/>
      <c r="S17" s="22">
        <v>0.79181899268740996</v>
      </c>
      <c r="T17" s="22">
        <v>0.80384436246059898</v>
      </c>
      <c r="U17" s="22">
        <v>0.84137929474970197</v>
      </c>
      <c r="V17" s="22">
        <v>0.76497226492271397</v>
      </c>
      <c r="W17" s="22">
        <v>0.87093445152503102</v>
      </c>
      <c r="X17" s="22">
        <v>0.79989445883646504</v>
      </c>
      <c r="Y17" s="22">
        <v>0.80180859385443903</v>
      </c>
      <c r="Z17" s="22">
        <v>0.91274989046849897</v>
      </c>
      <c r="AA17" s="22">
        <v>0.85193829579249702</v>
      </c>
      <c r="AB17" s="22">
        <v>0.793221333333474</v>
      </c>
      <c r="AC17" s="22">
        <v>0.78302483463819095</v>
      </c>
      <c r="AD17" s="22">
        <v>0.80813806195430105</v>
      </c>
      <c r="AE17" s="22"/>
      <c r="AF17" s="22">
        <v>0.89557681873807404</v>
      </c>
      <c r="AG17" s="22">
        <v>0.82215351052488095</v>
      </c>
      <c r="AH17" s="22">
        <v>0.78132869347670098</v>
      </c>
      <c r="AI17" s="22">
        <v>0.80461272570943199</v>
      </c>
      <c r="AJ17" s="22">
        <v>0.86999471310454501</v>
      </c>
      <c r="AK17" s="22">
        <v>0.79920630082576205</v>
      </c>
      <c r="AL17" s="22">
        <v>0.85211353582960303</v>
      </c>
      <c r="AM17" s="22">
        <v>0.84613852689663205</v>
      </c>
      <c r="AN17" s="22">
        <v>0.74873591929007499</v>
      </c>
      <c r="AO17" s="22">
        <v>0.80609219590940395</v>
      </c>
      <c r="AP17" s="22">
        <v>0.81556824577923803</v>
      </c>
      <c r="AQ17" s="22">
        <v>0.84150335586202896</v>
      </c>
      <c r="AR17" s="22">
        <v>0.85859856260180401</v>
      </c>
      <c r="AS17" s="22">
        <v>0.76829590935730196</v>
      </c>
      <c r="AT17" s="22">
        <v>0.58717491220794205</v>
      </c>
      <c r="AU17" s="22">
        <v>0.87022796610507303</v>
      </c>
      <c r="AV17" s="22"/>
      <c r="AW17" s="22">
        <v>0.83654248651216701</v>
      </c>
      <c r="AX17" s="22">
        <v>0.78098502082863497</v>
      </c>
      <c r="AY17" s="22"/>
      <c r="AZ17" s="22">
        <v>0.84227189481821596</v>
      </c>
      <c r="BA17" s="22">
        <v>0.80720410430649203</v>
      </c>
      <c r="BB17" s="22"/>
      <c r="BC17" s="22">
        <v>0.820917331362776</v>
      </c>
      <c r="BD17" s="22">
        <v>0.80925692388095105</v>
      </c>
      <c r="BE17" s="22"/>
      <c r="BF17" s="22">
        <v>0.78871332050488796</v>
      </c>
      <c r="BG17" s="22">
        <v>0.81559093663349003</v>
      </c>
      <c r="BH17" s="22"/>
      <c r="BI17" s="22">
        <v>0.75336447329741896</v>
      </c>
      <c r="BJ17" s="22">
        <v>0.87933226060756597</v>
      </c>
      <c r="BK17" s="22">
        <v>0.85391818529869501</v>
      </c>
      <c r="BL17" s="22">
        <v>0.70045269088164097</v>
      </c>
      <c r="BM17" s="22">
        <v>0.79795670752293901</v>
      </c>
      <c r="BN17" s="22"/>
      <c r="BO17" s="22">
        <v>0.86251566088687504</v>
      </c>
      <c r="BP17" s="22">
        <v>0.79752257293965301</v>
      </c>
      <c r="BQ17" s="22">
        <v>0.85646495389555799</v>
      </c>
      <c r="BR17" s="22">
        <v>0.77771462082259701</v>
      </c>
      <c r="BS17" s="22">
        <v>0.74862213932892596</v>
      </c>
      <c r="BT17" s="22">
        <v>0.83354386587162099</v>
      </c>
      <c r="BU17" s="22"/>
      <c r="BV17" s="22">
        <v>0.86381758402348696</v>
      </c>
      <c r="BW17" s="22">
        <v>0.908107788862205</v>
      </c>
      <c r="BX17" s="22"/>
      <c r="BY17" s="22">
        <v>0.82864804904328704</v>
      </c>
      <c r="BZ17" s="22"/>
      <c r="CA17" s="22">
        <v>0.871348655517585</v>
      </c>
      <c r="CB17" s="22"/>
      <c r="CC17" s="22">
        <v>0.86414865896319304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0.372636625867513</v>
      </c>
      <c r="D9" s="17">
        <v>0.38877716479637497</v>
      </c>
      <c r="E9" s="17">
        <v>0.35440230935401201</v>
      </c>
      <c r="F9" s="17"/>
      <c r="G9" s="17">
        <v>0.40189715317973601</v>
      </c>
      <c r="H9" s="17">
        <v>0.43904251412453799</v>
      </c>
      <c r="I9" s="17">
        <v>0.449801189922165</v>
      </c>
      <c r="J9" s="17">
        <v>0.38373992740845297</v>
      </c>
      <c r="K9" s="17">
        <v>0.33303308314758601</v>
      </c>
      <c r="L9" s="17">
        <v>0.25416697569512398</v>
      </c>
      <c r="M9" s="17"/>
      <c r="N9" s="17">
        <v>0.36030633870730999</v>
      </c>
      <c r="O9" s="17">
        <v>0.35884808615846697</v>
      </c>
      <c r="P9" s="17">
        <v>0.37304570856203501</v>
      </c>
      <c r="Q9" s="17">
        <v>0.39848451509711802</v>
      </c>
      <c r="R9" s="17"/>
      <c r="S9" s="17">
        <v>0.43415944619168401</v>
      </c>
      <c r="T9" s="17">
        <v>0.29472748252568398</v>
      </c>
      <c r="U9" s="17">
        <v>0.329193233073729</v>
      </c>
      <c r="V9" s="17">
        <v>0.39172914441012102</v>
      </c>
      <c r="W9" s="17">
        <v>0.34724049070916502</v>
      </c>
      <c r="X9" s="17">
        <v>0.41037320075498002</v>
      </c>
      <c r="Y9" s="17">
        <v>0.29223985861163598</v>
      </c>
      <c r="Z9" s="17">
        <v>0.41301704059356198</v>
      </c>
      <c r="AA9" s="17">
        <v>0.41406962984156598</v>
      </c>
      <c r="AB9" s="17">
        <v>0.438278604755098</v>
      </c>
      <c r="AC9" s="17">
        <v>0.331795018751876</v>
      </c>
      <c r="AD9" s="17">
        <v>0.30715918984207602</v>
      </c>
      <c r="AE9" s="17"/>
      <c r="AF9" s="17">
        <v>0.70146224852814298</v>
      </c>
      <c r="AG9" s="17">
        <v>0.52790492413381196</v>
      </c>
      <c r="AH9" s="17">
        <v>0.428860167303104</v>
      </c>
      <c r="AI9" s="17">
        <v>0.33413474067850701</v>
      </c>
      <c r="AJ9" s="17">
        <v>0.43483190584933701</v>
      </c>
      <c r="AK9" s="17">
        <v>0.32245204409102002</v>
      </c>
      <c r="AL9" s="17">
        <v>0.31538943604044101</v>
      </c>
      <c r="AM9" s="17">
        <v>0.325628874983034</v>
      </c>
      <c r="AN9" s="17">
        <v>0.29414508093319403</v>
      </c>
      <c r="AO9" s="17">
        <v>0.42537803793803602</v>
      </c>
      <c r="AP9" s="17">
        <v>0.35841386697363797</v>
      </c>
      <c r="AQ9" s="17">
        <v>0.37761762716143898</v>
      </c>
      <c r="AR9" s="17">
        <v>0.34304694214845799</v>
      </c>
      <c r="AS9" s="17">
        <v>0.37626035158698001</v>
      </c>
      <c r="AT9" s="17">
        <v>0.31828217085954602</v>
      </c>
      <c r="AU9" s="17">
        <v>0.48841909250733101</v>
      </c>
      <c r="AV9" s="17"/>
      <c r="AW9" s="17">
        <v>0.37775068684386398</v>
      </c>
      <c r="AX9" s="17">
        <v>0.36399077600744101</v>
      </c>
      <c r="AY9" s="17"/>
      <c r="AZ9" s="17">
        <v>0.40089926869354697</v>
      </c>
      <c r="BA9" s="17">
        <v>0.36634195108568002</v>
      </c>
      <c r="BB9" s="17"/>
      <c r="BC9" s="17">
        <v>0.446843164289421</v>
      </c>
      <c r="BD9" s="17">
        <v>0.32134695860517398</v>
      </c>
      <c r="BE9" s="17"/>
      <c r="BF9" s="17">
        <v>0.41499789771191697</v>
      </c>
      <c r="BG9" s="17">
        <v>0.36923257210286098</v>
      </c>
      <c r="BH9" s="17"/>
      <c r="BI9" s="17">
        <v>0.26946287643009298</v>
      </c>
      <c r="BJ9" s="17">
        <v>0.43379430753844</v>
      </c>
      <c r="BK9" s="17">
        <v>0.34216654913384797</v>
      </c>
      <c r="BL9" s="17">
        <v>0.30677777421771601</v>
      </c>
      <c r="BM9" s="17">
        <v>0.39884497662563501</v>
      </c>
      <c r="BN9" s="17"/>
      <c r="BO9" s="17">
        <v>0.45518131946693702</v>
      </c>
      <c r="BP9" s="17">
        <v>0.298944693154712</v>
      </c>
      <c r="BQ9" s="17">
        <v>0.34935044530910703</v>
      </c>
      <c r="BR9" s="17">
        <v>0.34423510774209398</v>
      </c>
      <c r="BS9" s="17">
        <v>0.43972883847420902</v>
      </c>
      <c r="BT9" s="17">
        <v>0.28763517161290098</v>
      </c>
      <c r="BU9" s="17"/>
      <c r="BV9" s="17">
        <v>0.44336851729954102</v>
      </c>
      <c r="BW9" s="17">
        <v>0.41603673831014298</v>
      </c>
      <c r="BX9" s="17"/>
      <c r="BY9" s="17">
        <v>0.44993759551488499</v>
      </c>
      <c r="BZ9" s="17"/>
      <c r="CA9" s="17">
        <v>0.46883538626697102</v>
      </c>
      <c r="CB9" s="17"/>
      <c r="CC9" s="17">
        <v>0.440529393671314</v>
      </c>
    </row>
    <row r="10" spans="2:81" x14ac:dyDescent="0.3">
      <c r="B10" s="18" t="s">
        <v>231</v>
      </c>
      <c r="C10" s="17">
        <v>0.43229113852747703</v>
      </c>
      <c r="D10" s="17">
        <v>0.41292324814904202</v>
      </c>
      <c r="E10" s="17">
        <v>0.45290728403090202</v>
      </c>
      <c r="F10" s="17"/>
      <c r="G10" s="17">
        <v>0.402248432237236</v>
      </c>
      <c r="H10" s="17">
        <v>0.40807612669222798</v>
      </c>
      <c r="I10" s="17">
        <v>0.34777457414301799</v>
      </c>
      <c r="J10" s="17">
        <v>0.450868929506197</v>
      </c>
      <c r="K10" s="17">
        <v>0.41457074458107102</v>
      </c>
      <c r="L10" s="17">
        <v>0.53731244510707799</v>
      </c>
      <c r="M10" s="17"/>
      <c r="N10" s="17">
        <v>0.46072063110418998</v>
      </c>
      <c r="O10" s="17">
        <v>0.45237814846174501</v>
      </c>
      <c r="P10" s="17">
        <v>0.41949109760687697</v>
      </c>
      <c r="Q10" s="17">
        <v>0.39542146734976102</v>
      </c>
      <c r="R10" s="17"/>
      <c r="S10" s="17">
        <v>0.37442292852484399</v>
      </c>
      <c r="T10" s="17">
        <v>0.50227916930713101</v>
      </c>
      <c r="U10" s="17">
        <v>0.47453830786683598</v>
      </c>
      <c r="V10" s="17">
        <v>0.36869402885737401</v>
      </c>
      <c r="W10" s="17">
        <v>0.46101918775164602</v>
      </c>
      <c r="X10" s="17">
        <v>0.372090989489334</v>
      </c>
      <c r="Y10" s="17">
        <v>0.50984708694144998</v>
      </c>
      <c r="Z10" s="17">
        <v>0.45411958602567898</v>
      </c>
      <c r="AA10" s="17">
        <v>0.41777926026914503</v>
      </c>
      <c r="AB10" s="17">
        <v>0.37779365200024201</v>
      </c>
      <c r="AC10" s="17">
        <v>0.51552963073548796</v>
      </c>
      <c r="AD10" s="17">
        <v>0.433801752415301</v>
      </c>
      <c r="AE10" s="17"/>
      <c r="AF10" s="17">
        <v>0.194114570209932</v>
      </c>
      <c r="AG10" s="17">
        <v>0.30580974924451798</v>
      </c>
      <c r="AH10" s="17">
        <v>0.32315770748326</v>
      </c>
      <c r="AI10" s="17">
        <v>0.46677161951253499</v>
      </c>
      <c r="AJ10" s="17">
        <v>0.40302092335240097</v>
      </c>
      <c r="AK10" s="17">
        <v>0.44334531872126898</v>
      </c>
      <c r="AL10" s="17">
        <v>0.50465320700237204</v>
      </c>
      <c r="AM10" s="17">
        <v>0.463532626608744</v>
      </c>
      <c r="AN10" s="17">
        <v>0.47468038185110101</v>
      </c>
      <c r="AO10" s="17">
        <v>0.392598626489298</v>
      </c>
      <c r="AP10" s="17">
        <v>0.478943522097937</v>
      </c>
      <c r="AQ10" s="17">
        <v>0.42007185898246202</v>
      </c>
      <c r="AR10" s="17">
        <v>0.50382424648019097</v>
      </c>
      <c r="AS10" s="17">
        <v>0.33677431150029802</v>
      </c>
      <c r="AT10" s="17">
        <v>0.46200282349122701</v>
      </c>
      <c r="AU10" s="17">
        <v>0.41810134285686301</v>
      </c>
      <c r="AV10" s="17"/>
      <c r="AW10" s="17">
        <v>0.44695894276602099</v>
      </c>
      <c r="AX10" s="17">
        <v>0.411818092144495</v>
      </c>
      <c r="AY10" s="17"/>
      <c r="AZ10" s="17">
        <v>0.41881432316883599</v>
      </c>
      <c r="BA10" s="17">
        <v>0.43529270389061803</v>
      </c>
      <c r="BB10" s="17"/>
      <c r="BC10" s="17">
        <v>0.39498956099740401</v>
      </c>
      <c r="BD10" s="17">
        <v>0.46005722382994702</v>
      </c>
      <c r="BE10" s="17"/>
      <c r="BF10" s="17">
        <v>0.44373830176808199</v>
      </c>
      <c r="BG10" s="17">
        <v>0.43137127098273298</v>
      </c>
      <c r="BH10" s="17"/>
      <c r="BI10" s="17">
        <v>0.48249096672740899</v>
      </c>
      <c r="BJ10" s="17">
        <v>0.44740367203627601</v>
      </c>
      <c r="BK10" s="17">
        <v>0.49597761768464599</v>
      </c>
      <c r="BL10" s="17">
        <v>0.39254821804880102</v>
      </c>
      <c r="BM10" s="17">
        <v>0.38824108719636102</v>
      </c>
      <c r="BN10" s="17"/>
      <c r="BO10" s="17">
        <v>0.42655452577598302</v>
      </c>
      <c r="BP10" s="17">
        <v>0.49034272691294101</v>
      </c>
      <c r="BQ10" s="17">
        <v>0.51126029696202402</v>
      </c>
      <c r="BR10" s="17">
        <v>0.41752088709310398</v>
      </c>
      <c r="BS10" s="17">
        <v>0.348914558626996</v>
      </c>
      <c r="BT10" s="17">
        <v>0.46509180719648702</v>
      </c>
      <c r="BU10" s="17"/>
      <c r="BV10" s="17">
        <v>0.43587003155483001</v>
      </c>
      <c r="BW10" s="17">
        <v>0.46879545521358701</v>
      </c>
      <c r="BX10" s="17"/>
      <c r="BY10" s="17">
        <v>0.424456247888224</v>
      </c>
      <c r="BZ10" s="17"/>
      <c r="CA10" s="17">
        <v>0.44907184738265199</v>
      </c>
      <c r="CB10" s="17"/>
      <c r="CC10" s="17">
        <v>0.46104862208942399</v>
      </c>
    </row>
    <row r="11" spans="2:81" x14ac:dyDescent="0.3">
      <c r="B11" s="18" t="s">
        <v>232</v>
      </c>
      <c r="C11" s="17">
        <v>0.13820083618366899</v>
      </c>
      <c r="D11" s="17">
        <v>0.129678545387858</v>
      </c>
      <c r="E11" s="17">
        <v>0.14706722187954899</v>
      </c>
      <c r="F11" s="17"/>
      <c r="G11" s="17">
        <v>0.13006089853234901</v>
      </c>
      <c r="H11" s="17">
        <v>0.10708229612131</v>
      </c>
      <c r="I11" s="17">
        <v>0.142263310556488</v>
      </c>
      <c r="J11" s="17">
        <v>0.12188408315354</v>
      </c>
      <c r="K11" s="17">
        <v>0.19286596487483201</v>
      </c>
      <c r="L11" s="17">
        <v>0.14222833481046801</v>
      </c>
      <c r="M11" s="17"/>
      <c r="N11" s="17">
        <v>0.118426087616472</v>
      </c>
      <c r="O11" s="17">
        <v>0.14573778689556899</v>
      </c>
      <c r="P11" s="17">
        <v>0.142765598071531</v>
      </c>
      <c r="Q11" s="17">
        <v>0.14523874885902499</v>
      </c>
      <c r="R11" s="17"/>
      <c r="S11" s="17">
        <v>0.13273360232526599</v>
      </c>
      <c r="T11" s="17">
        <v>0.13623335386115301</v>
      </c>
      <c r="U11" s="17">
        <v>0.11718029202743301</v>
      </c>
      <c r="V11" s="17">
        <v>0.183135677111461</v>
      </c>
      <c r="W11" s="17">
        <v>0.14412636064371201</v>
      </c>
      <c r="X11" s="17">
        <v>0.14366072394466201</v>
      </c>
      <c r="Y11" s="17">
        <v>0.16596291617283601</v>
      </c>
      <c r="Z11" s="17">
        <v>0.100326685646245</v>
      </c>
      <c r="AA11" s="17">
        <v>0.113385245466201</v>
      </c>
      <c r="AB11" s="17">
        <v>0.113786328800994</v>
      </c>
      <c r="AC11" s="17">
        <v>0.128415612869824</v>
      </c>
      <c r="AD11" s="17">
        <v>0.22028706475454701</v>
      </c>
      <c r="AE11" s="17"/>
      <c r="AF11" s="17">
        <v>0.104423181261926</v>
      </c>
      <c r="AG11" s="17">
        <v>0.14242068973371899</v>
      </c>
      <c r="AH11" s="17">
        <v>0.16332916444748999</v>
      </c>
      <c r="AI11" s="17">
        <v>0.14867011887088599</v>
      </c>
      <c r="AJ11" s="17">
        <v>0.122725470841445</v>
      </c>
      <c r="AK11" s="17">
        <v>0.15516979281104201</v>
      </c>
      <c r="AL11" s="17">
        <v>0.13737231358329499</v>
      </c>
      <c r="AM11" s="17">
        <v>0.15733205448399201</v>
      </c>
      <c r="AN11" s="17">
        <v>0.17116911537122301</v>
      </c>
      <c r="AO11" s="17">
        <v>0.126293515127017</v>
      </c>
      <c r="AP11" s="17">
        <v>8.2477580960991906E-2</v>
      </c>
      <c r="AQ11" s="17">
        <v>0.165777668720577</v>
      </c>
      <c r="AR11" s="17">
        <v>0.124178508973672</v>
      </c>
      <c r="AS11" s="17">
        <v>0.185554015102119</v>
      </c>
      <c r="AT11" s="17">
        <v>0.17081326480294101</v>
      </c>
      <c r="AU11" s="17">
        <v>7.2265544127545905E-2</v>
      </c>
      <c r="AV11" s="17"/>
      <c r="AW11" s="17">
        <v>0.129310458434239</v>
      </c>
      <c r="AX11" s="17">
        <v>0.151073569592719</v>
      </c>
      <c r="AY11" s="17"/>
      <c r="AZ11" s="17">
        <v>0.130681116474371</v>
      </c>
      <c r="BA11" s="17">
        <v>0.139875633205021</v>
      </c>
      <c r="BB11" s="17"/>
      <c r="BC11" s="17">
        <v>0.113120786255554</v>
      </c>
      <c r="BD11" s="17">
        <v>0.15438138366103299</v>
      </c>
      <c r="BE11" s="17"/>
      <c r="BF11" s="17">
        <v>0.12082071893119201</v>
      </c>
      <c r="BG11" s="17">
        <v>0.13959746218160199</v>
      </c>
      <c r="BH11" s="17"/>
      <c r="BI11" s="17">
        <v>0.17190259729322499</v>
      </c>
      <c r="BJ11" s="17">
        <v>8.59249787857949E-2</v>
      </c>
      <c r="BK11" s="17">
        <v>0.102463305032591</v>
      </c>
      <c r="BL11" s="17">
        <v>0.20843081928451901</v>
      </c>
      <c r="BM11" s="17">
        <v>0.16553202644470399</v>
      </c>
      <c r="BN11" s="17"/>
      <c r="BO11" s="17">
        <v>8.4114506044527707E-2</v>
      </c>
      <c r="BP11" s="17">
        <v>0.145584701757073</v>
      </c>
      <c r="BQ11" s="17">
        <v>0.10460848525370001</v>
      </c>
      <c r="BR11" s="17">
        <v>0.167947003739188</v>
      </c>
      <c r="BS11" s="17">
        <v>0.159804020681033</v>
      </c>
      <c r="BT11" s="17">
        <v>0.156175175735904</v>
      </c>
      <c r="BU11" s="17"/>
      <c r="BV11" s="17">
        <v>8.6506129340232094E-2</v>
      </c>
      <c r="BW11" s="17">
        <v>8.4847101711865394E-2</v>
      </c>
      <c r="BX11" s="17"/>
      <c r="BY11" s="17">
        <v>9.28637231928921E-2</v>
      </c>
      <c r="BZ11" s="17"/>
      <c r="CA11" s="17">
        <v>5.5729159818016301E-2</v>
      </c>
      <c r="CB11" s="17"/>
      <c r="CC11" s="17">
        <v>6.5622306298214098E-2</v>
      </c>
    </row>
    <row r="12" spans="2:81" x14ac:dyDescent="0.3">
      <c r="B12" s="18" t="s">
        <v>233</v>
      </c>
      <c r="C12" s="17">
        <v>3.1596835728985202E-2</v>
      </c>
      <c r="D12" s="17">
        <v>4.1971069475137901E-2</v>
      </c>
      <c r="E12" s="17">
        <v>2.1591902440434799E-2</v>
      </c>
      <c r="F12" s="17"/>
      <c r="G12" s="17">
        <v>5.2067120915150103E-2</v>
      </c>
      <c r="H12" s="17">
        <v>2.46603547500681E-2</v>
      </c>
      <c r="I12" s="17">
        <v>3.12995515928133E-2</v>
      </c>
      <c r="J12" s="17">
        <v>2.0045190098543799E-2</v>
      </c>
      <c r="K12" s="17">
        <v>2.2132894524374998E-2</v>
      </c>
      <c r="L12" s="17">
        <v>3.9506335491955299E-2</v>
      </c>
      <c r="M12" s="17"/>
      <c r="N12" s="17">
        <v>2.9540110288162499E-2</v>
      </c>
      <c r="O12" s="17">
        <v>3.07845295218768E-2</v>
      </c>
      <c r="P12" s="17">
        <v>3.28294286797714E-2</v>
      </c>
      <c r="Q12" s="17">
        <v>3.38297975436746E-2</v>
      </c>
      <c r="R12" s="17"/>
      <c r="S12" s="17">
        <v>3.7242711577968601E-2</v>
      </c>
      <c r="T12" s="17">
        <v>4.71137886215151E-2</v>
      </c>
      <c r="U12" s="17">
        <v>3.2144130806813401E-2</v>
      </c>
      <c r="V12" s="17">
        <v>4.3753940820715202E-2</v>
      </c>
      <c r="W12" s="17">
        <v>2.25914974106226E-2</v>
      </c>
      <c r="X12" s="17">
        <v>3.3003187419254502E-2</v>
      </c>
      <c r="Y12" s="17">
        <v>1.9732237266333701E-2</v>
      </c>
      <c r="Z12" s="17">
        <v>1.09955070339558E-2</v>
      </c>
      <c r="AA12" s="17">
        <v>1.47091433672479E-2</v>
      </c>
      <c r="AB12" s="17">
        <v>4.6335120957461597E-2</v>
      </c>
      <c r="AC12" s="17">
        <v>1.65455322110361E-2</v>
      </c>
      <c r="AD12" s="17">
        <v>1.8421026161830799E-2</v>
      </c>
      <c r="AE12" s="17"/>
      <c r="AF12" s="17">
        <v>0</v>
      </c>
      <c r="AG12" s="17">
        <v>1.16287820821676E-2</v>
      </c>
      <c r="AH12" s="17">
        <v>2.8580461948243902E-2</v>
      </c>
      <c r="AI12" s="17">
        <v>1.57543264983631E-2</v>
      </c>
      <c r="AJ12" s="17">
        <v>2.2700555702045801E-2</v>
      </c>
      <c r="AK12" s="17">
        <v>5.5351586710345901E-2</v>
      </c>
      <c r="AL12" s="17">
        <v>3.7987997856588199E-2</v>
      </c>
      <c r="AM12" s="17">
        <v>3.4971596248290299E-2</v>
      </c>
      <c r="AN12" s="17">
        <v>4.5152713452028197E-2</v>
      </c>
      <c r="AO12" s="17">
        <v>1.9041841869434601E-2</v>
      </c>
      <c r="AP12" s="17">
        <v>3.65628838591106E-2</v>
      </c>
      <c r="AQ12" s="17">
        <v>2.59471411684149E-2</v>
      </c>
      <c r="AR12" s="17">
        <v>9.0923899650619394E-3</v>
      </c>
      <c r="AS12" s="17">
        <v>5.8255578239293601E-2</v>
      </c>
      <c r="AT12" s="17">
        <v>1.98636229034963E-2</v>
      </c>
      <c r="AU12" s="17">
        <v>2.121402050826E-2</v>
      </c>
      <c r="AV12" s="17"/>
      <c r="AW12" s="17">
        <v>2.6170357801494199E-2</v>
      </c>
      <c r="AX12" s="17">
        <v>3.9714890622257901E-2</v>
      </c>
      <c r="AY12" s="17"/>
      <c r="AZ12" s="17">
        <v>2.8668723713574099E-2</v>
      </c>
      <c r="BA12" s="17">
        <v>3.2248986802585797E-2</v>
      </c>
      <c r="BB12" s="17"/>
      <c r="BC12" s="17">
        <v>2.7364319513907099E-2</v>
      </c>
      <c r="BD12" s="17">
        <v>3.3248403093556103E-2</v>
      </c>
      <c r="BE12" s="17"/>
      <c r="BF12" s="17">
        <v>1.3994484037485299E-2</v>
      </c>
      <c r="BG12" s="17">
        <v>3.30113199720991E-2</v>
      </c>
      <c r="BH12" s="17"/>
      <c r="BI12" s="17">
        <v>4.5418199266227803E-2</v>
      </c>
      <c r="BJ12" s="17">
        <v>2.0506673301853299E-2</v>
      </c>
      <c r="BK12" s="17">
        <v>3.0089537721406E-2</v>
      </c>
      <c r="BL12" s="17">
        <v>5.3066082911488698E-2</v>
      </c>
      <c r="BM12" s="17">
        <v>1.7125149781472199E-2</v>
      </c>
      <c r="BN12" s="17"/>
      <c r="BO12" s="17">
        <v>2.3697208686762498E-2</v>
      </c>
      <c r="BP12" s="17">
        <v>4.8591351555495897E-2</v>
      </c>
      <c r="BQ12" s="17">
        <v>2.0299116883306101E-2</v>
      </c>
      <c r="BR12" s="17">
        <v>3.7265869937596903E-2</v>
      </c>
      <c r="BS12" s="17">
        <v>2.7899572610902298E-2</v>
      </c>
      <c r="BT12" s="17">
        <v>2.1762453168569201E-2</v>
      </c>
      <c r="BU12" s="17"/>
      <c r="BV12" s="17">
        <v>2.2227320093217099E-2</v>
      </c>
      <c r="BW12" s="17">
        <v>1.73153389486797E-2</v>
      </c>
      <c r="BX12" s="17"/>
      <c r="BY12" s="17">
        <v>2.4323534168884699E-2</v>
      </c>
      <c r="BZ12" s="17"/>
      <c r="CA12" s="17">
        <v>2.33922281751908E-2</v>
      </c>
      <c r="CB12" s="17"/>
      <c r="CC12" s="17">
        <v>2.4582118420493099E-2</v>
      </c>
    </row>
    <row r="13" spans="2:81" x14ac:dyDescent="0.3">
      <c r="B13" s="18" t="s">
        <v>234</v>
      </c>
      <c r="C13" s="17">
        <v>9.5364294234133104E-3</v>
      </c>
      <c r="D13" s="17">
        <v>1.32093682560888E-2</v>
      </c>
      <c r="E13" s="17">
        <v>5.9877303947438202E-3</v>
      </c>
      <c r="F13" s="17"/>
      <c r="G13" s="17">
        <v>0</v>
      </c>
      <c r="H13" s="17">
        <v>8.8298928932601592E-3</v>
      </c>
      <c r="I13" s="17">
        <v>6.8000898190287299E-3</v>
      </c>
      <c r="J13" s="17">
        <v>6.9928692852025097E-3</v>
      </c>
      <c r="K13" s="17">
        <v>2.5184451980806599E-2</v>
      </c>
      <c r="L13" s="17">
        <v>1.0271959788458801E-2</v>
      </c>
      <c r="M13" s="17"/>
      <c r="N13" s="17">
        <v>1.1830179308512901E-2</v>
      </c>
      <c r="O13" s="17">
        <v>3.2792967109695498E-3</v>
      </c>
      <c r="P13" s="17">
        <v>1.8494856692305901E-2</v>
      </c>
      <c r="Q13" s="17">
        <v>5.7570419155055898E-3</v>
      </c>
      <c r="R13" s="17"/>
      <c r="S13" s="17">
        <v>4.2460590820590297E-3</v>
      </c>
      <c r="T13" s="17">
        <v>1.28795608826568E-2</v>
      </c>
      <c r="U13" s="17">
        <v>1.8237692544928501E-2</v>
      </c>
      <c r="V13" s="17">
        <v>5.93654271806918E-3</v>
      </c>
      <c r="W13" s="17">
        <v>1.3197906101474101E-2</v>
      </c>
      <c r="X13" s="17">
        <v>1.2812390932179899E-2</v>
      </c>
      <c r="Y13" s="17">
        <v>0</v>
      </c>
      <c r="Z13" s="17">
        <v>0</v>
      </c>
      <c r="AA13" s="17">
        <v>1.2774625379091501E-2</v>
      </c>
      <c r="AB13" s="17">
        <v>1.5592217312062499E-2</v>
      </c>
      <c r="AC13" s="17">
        <v>7.7142054317757497E-3</v>
      </c>
      <c r="AD13" s="17">
        <v>0</v>
      </c>
      <c r="AE13" s="17"/>
      <c r="AF13" s="17">
        <v>0</v>
      </c>
      <c r="AG13" s="17">
        <v>0</v>
      </c>
      <c r="AH13" s="17">
        <v>1.30203731548341E-2</v>
      </c>
      <c r="AI13" s="17">
        <v>1.4092933917853301E-2</v>
      </c>
      <c r="AJ13" s="17">
        <v>1.19554628803797E-2</v>
      </c>
      <c r="AK13" s="17">
        <v>9.5471158845274497E-3</v>
      </c>
      <c r="AL13" s="17">
        <v>4.5970455173036003E-3</v>
      </c>
      <c r="AM13" s="17">
        <v>0</v>
      </c>
      <c r="AN13" s="17">
        <v>0</v>
      </c>
      <c r="AO13" s="17">
        <v>1.98951647916293E-2</v>
      </c>
      <c r="AP13" s="17">
        <v>1.8997822634503499E-2</v>
      </c>
      <c r="AQ13" s="17">
        <v>1.0585703967107001E-2</v>
      </c>
      <c r="AR13" s="17">
        <v>1.0768075845759799E-2</v>
      </c>
      <c r="AS13" s="17">
        <v>4.3155743571309899E-2</v>
      </c>
      <c r="AT13" s="17">
        <v>1.2885178851666601E-2</v>
      </c>
      <c r="AU13" s="17">
        <v>0</v>
      </c>
      <c r="AV13" s="17"/>
      <c r="AW13" s="17">
        <v>1.2097067100169201E-2</v>
      </c>
      <c r="AX13" s="17">
        <v>5.8834064035513502E-3</v>
      </c>
      <c r="AY13" s="17"/>
      <c r="AZ13" s="17">
        <v>9.2451353663365408E-3</v>
      </c>
      <c r="BA13" s="17">
        <v>9.6013066313398697E-3</v>
      </c>
      <c r="BB13" s="17"/>
      <c r="BC13" s="17">
        <v>6.7975161048790403E-3</v>
      </c>
      <c r="BD13" s="17">
        <v>1.1597623740353001E-2</v>
      </c>
      <c r="BE13" s="17"/>
      <c r="BF13" s="17">
        <v>6.4485975513236902E-3</v>
      </c>
      <c r="BG13" s="17">
        <v>9.7845604461882403E-3</v>
      </c>
      <c r="BH13" s="17"/>
      <c r="BI13" s="17">
        <v>1.6740070323068599E-2</v>
      </c>
      <c r="BJ13" s="17">
        <v>1.4871087247031801E-3</v>
      </c>
      <c r="BK13" s="17">
        <v>1.2156557830304801E-2</v>
      </c>
      <c r="BL13" s="17">
        <v>2.5058979642142199E-2</v>
      </c>
      <c r="BM13" s="17">
        <v>1.19956227804203E-2</v>
      </c>
      <c r="BN13" s="17"/>
      <c r="BO13" s="17">
        <v>1.9890756849482599E-3</v>
      </c>
      <c r="BP13" s="17">
        <v>8.2118390958371198E-3</v>
      </c>
      <c r="BQ13" s="17">
        <v>4.7330166168498998E-3</v>
      </c>
      <c r="BR13" s="17">
        <v>2.3560628060908601E-2</v>
      </c>
      <c r="BS13" s="17">
        <v>9.3774938664045095E-3</v>
      </c>
      <c r="BT13" s="17">
        <v>4.4413384496644996E-3</v>
      </c>
      <c r="BU13" s="17"/>
      <c r="BV13" s="17">
        <v>2.2889015086605098E-3</v>
      </c>
      <c r="BW13" s="17">
        <v>0</v>
      </c>
      <c r="BX13" s="17"/>
      <c r="BY13" s="17">
        <v>0</v>
      </c>
      <c r="BZ13" s="17"/>
      <c r="CA13" s="17">
        <v>0</v>
      </c>
      <c r="CB13" s="17"/>
      <c r="CC13" s="17">
        <v>0</v>
      </c>
    </row>
    <row r="14" spans="2:81" x14ac:dyDescent="0.3">
      <c r="B14" s="18" t="s">
        <v>92</v>
      </c>
      <c r="C14" s="17">
        <v>1.5738134268942602E-2</v>
      </c>
      <c r="D14" s="17">
        <v>1.34406039354984E-2</v>
      </c>
      <c r="E14" s="17">
        <v>1.8043551900357901E-2</v>
      </c>
      <c r="F14" s="17"/>
      <c r="G14" s="17">
        <v>1.37263951355295E-2</v>
      </c>
      <c r="H14" s="17">
        <v>1.2308815418595199E-2</v>
      </c>
      <c r="I14" s="17">
        <v>2.20612839664872E-2</v>
      </c>
      <c r="J14" s="17">
        <v>1.6469000548063099E-2</v>
      </c>
      <c r="K14" s="17">
        <v>1.22128608913294E-2</v>
      </c>
      <c r="L14" s="17">
        <v>1.6513949106916101E-2</v>
      </c>
      <c r="M14" s="17"/>
      <c r="N14" s="17">
        <v>1.9176652975352398E-2</v>
      </c>
      <c r="O14" s="17">
        <v>8.9721522513723298E-3</v>
      </c>
      <c r="P14" s="17">
        <v>1.33733103874796E-2</v>
      </c>
      <c r="Q14" s="17">
        <v>2.12684292349163E-2</v>
      </c>
      <c r="R14" s="17"/>
      <c r="S14" s="17">
        <v>1.7195252298178101E-2</v>
      </c>
      <c r="T14" s="17">
        <v>6.7666448018599296E-3</v>
      </c>
      <c r="U14" s="17">
        <v>2.8706343680260999E-2</v>
      </c>
      <c r="V14" s="17">
        <v>6.7506660822595497E-3</v>
      </c>
      <c r="W14" s="17">
        <v>1.18245573833808E-2</v>
      </c>
      <c r="X14" s="17">
        <v>2.80595074595891E-2</v>
      </c>
      <c r="Y14" s="17">
        <v>1.22179010077443E-2</v>
      </c>
      <c r="Z14" s="17">
        <v>2.1541180700557799E-2</v>
      </c>
      <c r="AA14" s="17">
        <v>2.7282095676748799E-2</v>
      </c>
      <c r="AB14" s="17">
        <v>8.2140761741421892E-3</v>
      </c>
      <c r="AC14" s="17">
        <v>0</v>
      </c>
      <c r="AD14" s="17">
        <v>2.0330966826245501E-2</v>
      </c>
      <c r="AE14" s="17"/>
      <c r="AF14" s="17">
        <v>0</v>
      </c>
      <c r="AG14" s="17">
        <v>1.2235854805783399E-2</v>
      </c>
      <c r="AH14" s="17">
        <v>4.3052125663067702E-2</v>
      </c>
      <c r="AI14" s="17">
        <v>2.0576260521855402E-2</v>
      </c>
      <c r="AJ14" s="17">
        <v>4.7656813743911404E-3</v>
      </c>
      <c r="AK14" s="17">
        <v>1.41341417817965E-2</v>
      </c>
      <c r="AL14" s="17">
        <v>0</v>
      </c>
      <c r="AM14" s="17">
        <v>1.8534847675939398E-2</v>
      </c>
      <c r="AN14" s="17">
        <v>1.4852708392453401E-2</v>
      </c>
      <c r="AO14" s="17">
        <v>1.6792813784585799E-2</v>
      </c>
      <c r="AP14" s="17">
        <v>2.4604323473818902E-2</v>
      </c>
      <c r="AQ14" s="17">
        <v>0</v>
      </c>
      <c r="AR14" s="17">
        <v>9.0898365868578301E-3</v>
      </c>
      <c r="AS14" s="17">
        <v>0</v>
      </c>
      <c r="AT14" s="17">
        <v>1.6152939091122899E-2</v>
      </c>
      <c r="AU14" s="17">
        <v>0</v>
      </c>
      <c r="AV14" s="17"/>
      <c r="AW14" s="17">
        <v>7.7124870542122602E-3</v>
      </c>
      <c r="AX14" s="17">
        <v>2.7519265229535701E-2</v>
      </c>
      <c r="AY14" s="17"/>
      <c r="AZ14" s="17">
        <v>1.16914325833348E-2</v>
      </c>
      <c r="BA14" s="17">
        <v>1.66394183847553E-2</v>
      </c>
      <c r="BB14" s="17"/>
      <c r="BC14" s="17">
        <v>1.0884652838834601E-2</v>
      </c>
      <c r="BD14" s="17">
        <v>1.93684070699368E-2</v>
      </c>
      <c r="BE14" s="17"/>
      <c r="BF14" s="17">
        <v>0</v>
      </c>
      <c r="BG14" s="17">
        <v>1.70028143145174E-2</v>
      </c>
      <c r="BH14" s="17"/>
      <c r="BI14" s="17">
        <v>1.3985289959975999E-2</v>
      </c>
      <c r="BJ14" s="17">
        <v>1.0883259612933301E-2</v>
      </c>
      <c r="BK14" s="17">
        <v>1.7146432597204799E-2</v>
      </c>
      <c r="BL14" s="17">
        <v>1.4118125895332701E-2</v>
      </c>
      <c r="BM14" s="17">
        <v>1.82611371714075E-2</v>
      </c>
      <c r="BN14" s="17"/>
      <c r="BO14" s="17">
        <v>8.4633643408419199E-3</v>
      </c>
      <c r="BP14" s="17">
        <v>8.3246875239407405E-3</v>
      </c>
      <c r="BQ14" s="17">
        <v>9.7486389750137993E-3</v>
      </c>
      <c r="BR14" s="17">
        <v>9.4705034271085897E-3</v>
      </c>
      <c r="BS14" s="17">
        <v>1.4275515740454501E-2</v>
      </c>
      <c r="BT14" s="17">
        <v>6.4894053836474605E-2</v>
      </c>
      <c r="BU14" s="17"/>
      <c r="BV14" s="17">
        <v>9.73910020352017E-3</v>
      </c>
      <c r="BW14" s="17">
        <v>1.30053658157251E-2</v>
      </c>
      <c r="BX14" s="17"/>
      <c r="BY14" s="17">
        <v>8.4188992351139896E-3</v>
      </c>
      <c r="BZ14" s="17"/>
      <c r="CA14" s="17">
        <v>2.9713783571693299E-3</v>
      </c>
      <c r="CB14" s="17"/>
      <c r="CC14" s="17">
        <v>8.2175595205549803E-3</v>
      </c>
    </row>
    <row r="15" spans="2:81" x14ac:dyDescent="0.3">
      <c r="B15" s="18" t="s">
        <v>192</v>
      </c>
      <c r="C15" s="21">
        <v>0.80492776439499003</v>
      </c>
      <c r="D15" s="21">
        <v>0.80170041294541705</v>
      </c>
      <c r="E15" s="21">
        <v>0.80730959338491504</v>
      </c>
      <c r="F15" s="21"/>
      <c r="G15" s="21">
        <v>0.80414558541697101</v>
      </c>
      <c r="H15" s="21">
        <v>0.84711864081676702</v>
      </c>
      <c r="I15" s="21">
        <v>0.79757576406518305</v>
      </c>
      <c r="J15" s="21">
        <v>0.83460885691465003</v>
      </c>
      <c r="K15" s="21">
        <v>0.74760382772865697</v>
      </c>
      <c r="L15" s="21">
        <v>0.79147942080220202</v>
      </c>
      <c r="M15" s="21"/>
      <c r="N15" s="21">
        <v>0.82102696981150003</v>
      </c>
      <c r="O15" s="21">
        <v>0.81122623462021204</v>
      </c>
      <c r="P15" s="21">
        <v>0.79253680616891198</v>
      </c>
      <c r="Q15" s="21">
        <v>0.79390598244687804</v>
      </c>
      <c r="R15" s="21"/>
      <c r="S15" s="21">
        <v>0.80858237471652805</v>
      </c>
      <c r="T15" s="21">
        <v>0.79700665183281505</v>
      </c>
      <c r="U15" s="21">
        <v>0.80373154094056498</v>
      </c>
      <c r="V15" s="21">
        <v>0.76042317326749498</v>
      </c>
      <c r="W15" s="21">
        <v>0.80825967846081104</v>
      </c>
      <c r="X15" s="21">
        <v>0.78246419024431502</v>
      </c>
      <c r="Y15" s="21">
        <v>0.80208694555308602</v>
      </c>
      <c r="Z15" s="21">
        <v>0.86713662661924096</v>
      </c>
      <c r="AA15" s="21">
        <v>0.83184889011071095</v>
      </c>
      <c r="AB15" s="21">
        <v>0.81607225675534001</v>
      </c>
      <c r="AC15" s="21">
        <v>0.84732464948736397</v>
      </c>
      <c r="AD15" s="21">
        <v>0.74096094225737696</v>
      </c>
      <c r="AE15" s="21"/>
      <c r="AF15" s="21">
        <v>0.89557681873807504</v>
      </c>
      <c r="AG15" s="21">
        <v>0.83371467337833005</v>
      </c>
      <c r="AH15" s="21">
        <v>0.75201787478636395</v>
      </c>
      <c r="AI15" s="21">
        <v>0.800906360191042</v>
      </c>
      <c r="AJ15" s="21">
        <v>0.83785282920173898</v>
      </c>
      <c r="AK15" s="21">
        <v>0.76579736281228805</v>
      </c>
      <c r="AL15" s="21">
        <v>0.82004264304281305</v>
      </c>
      <c r="AM15" s="21">
        <v>0.789161501591778</v>
      </c>
      <c r="AN15" s="21">
        <v>0.76882546278429498</v>
      </c>
      <c r="AO15" s="21">
        <v>0.81797666442733297</v>
      </c>
      <c r="AP15" s="21">
        <v>0.83735738907157498</v>
      </c>
      <c r="AQ15" s="21">
        <v>0.79768948614390101</v>
      </c>
      <c r="AR15" s="21">
        <v>0.84687118862864796</v>
      </c>
      <c r="AS15" s="21">
        <v>0.71303466308727703</v>
      </c>
      <c r="AT15" s="21">
        <v>0.78028499435077303</v>
      </c>
      <c r="AU15" s="21">
        <v>0.90652043536419402</v>
      </c>
      <c r="AV15" s="21"/>
      <c r="AW15" s="21">
        <v>0.82470962960988503</v>
      </c>
      <c r="AX15" s="21">
        <v>0.77580886815193595</v>
      </c>
      <c r="AY15" s="21"/>
      <c r="AZ15" s="21">
        <v>0.81971359186238302</v>
      </c>
      <c r="BA15" s="21">
        <v>0.80163465497629804</v>
      </c>
      <c r="BB15" s="21"/>
      <c r="BC15" s="21">
        <v>0.84183272528682496</v>
      </c>
      <c r="BD15" s="21">
        <v>0.781404182435121</v>
      </c>
      <c r="BE15" s="21"/>
      <c r="BF15" s="21">
        <v>0.85873619947999902</v>
      </c>
      <c r="BG15" s="21">
        <v>0.80060384308559296</v>
      </c>
      <c r="BH15" s="21"/>
      <c r="BI15" s="21">
        <v>0.75195384315750202</v>
      </c>
      <c r="BJ15" s="21">
        <v>0.88119797957471502</v>
      </c>
      <c r="BK15" s="21">
        <v>0.83814416681849402</v>
      </c>
      <c r="BL15" s="21">
        <v>0.69932599226651704</v>
      </c>
      <c r="BM15" s="21">
        <v>0.78708606382199597</v>
      </c>
      <c r="BN15" s="21"/>
      <c r="BO15" s="21">
        <v>0.88173584524292004</v>
      </c>
      <c r="BP15" s="21">
        <v>0.78928742006765296</v>
      </c>
      <c r="BQ15" s="21">
        <v>0.86061074227112999</v>
      </c>
      <c r="BR15" s="21">
        <v>0.76175599483519796</v>
      </c>
      <c r="BS15" s="21">
        <v>0.78864339710120501</v>
      </c>
      <c r="BT15" s="21">
        <v>0.75272697880938799</v>
      </c>
      <c r="BU15" s="21"/>
      <c r="BV15" s="21">
        <v>0.87923854885437003</v>
      </c>
      <c r="BW15" s="21">
        <v>0.88483219352372999</v>
      </c>
      <c r="BX15" s="21"/>
      <c r="BY15" s="21">
        <v>0.87439384340310899</v>
      </c>
      <c r="BZ15" s="21"/>
      <c r="CA15" s="21">
        <v>0.91790723364962401</v>
      </c>
      <c r="CB15" s="21"/>
      <c r="CC15" s="21">
        <v>0.90157801576073804</v>
      </c>
    </row>
    <row r="16" spans="2:81" x14ac:dyDescent="0.3">
      <c r="B16" s="18" t="s">
        <v>193</v>
      </c>
      <c r="C16" s="21">
        <v>4.1133265152398499E-2</v>
      </c>
      <c r="D16" s="21">
        <v>5.5180437731226703E-2</v>
      </c>
      <c r="E16" s="21">
        <v>2.75796328351786E-2</v>
      </c>
      <c r="F16" s="21"/>
      <c r="G16" s="21">
        <v>5.2067120915150103E-2</v>
      </c>
      <c r="H16" s="21">
        <v>3.3490247643328301E-2</v>
      </c>
      <c r="I16" s="21">
        <v>3.8099641411842002E-2</v>
      </c>
      <c r="J16" s="21">
        <v>2.7038059383746399E-2</v>
      </c>
      <c r="K16" s="21">
        <v>4.7317346505181601E-2</v>
      </c>
      <c r="L16" s="21">
        <v>4.9778295280414102E-2</v>
      </c>
      <c r="M16" s="21"/>
      <c r="N16" s="21">
        <v>4.1370289596675297E-2</v>
      </c>
      <c r="O16" s="21">
        <v>3.40638262328464E-2</v>
      </c>
      <c r="P16" s="21">
        <v>5.1324285372077297E-2</v>
      </c>
      <c r="Q16" s="21">
        <v>3.9586839459180199E-2</v>
      </c>
      <c r="R16" s="21"/>
      <c r="S16" s="21">
        <v>4.14887706600277E-2</v>
      </c>
      <c r="T16" s="21">
        <v>5.99933495041719E-2</v>
      </c>
      <c r="U16" s="21">
        <v>5.0381823351741802E-2</v>
      </c>
      <c r="V16" s="21">
        <v>4.96904835387844E-2</v>
      </c>
      <c r="W16" s="21">
        <v>3.5789403512096703E-2</v>
      </c>
      <c r="X16" s="21">
        <v>4.5815578351434398E-2</v>
      </c>
      <c r="Y16" s="21">
        <v>1.9732237266333701E-2</v>
      </c>
      <c r="Z16" s="21">
        <v>1.09955070339558E-2</v>
      </c>
      <c r="AA16" s="21">
        <v>2.7483768746339399E-2</v>
      </c>
      <c r="AB16" s="21">
        <v>6.1927338269524103E-2</v>
      </c>
      <c r="AC16" s="21">
        <v>2.4259737642811901E-2</v>
      </c>
      <c r="AD16" s="21">
        <v>1.8421026161830799E-2</v>
      </c>
      <c r="AE16" s="21"/>
      <c r="AF16" s="21">
        <v>0</v>
      </c>
      <c r="AG16" s="21">
        <v>1.16287820821676E-2</v>
      </c>
      <c r="AH16" s="21">
        <v>4.1600835103078E-2</v>
      </c>
      <c r="AI16" s="21">
        <v>2.9847260416216399E-2</v>
      </c>
      <c r="AJ16" s="21">
        <v>3.46560185824255E-2</v>
      </c>
      <c r="AK16" s="21">
        <v>6.4898702594873306E-2</v>
      </c>
      <c r="AL16" s="21">
        <v>4.2585043373891802E-2</v>
      </c>
      <c r="AM16" s="21">
        <v>3.4971596248290299E-2</v>
      </c>
      <c r="AN16" s="21">
        <v>4.5152713452028197E-2</v>
      </c>
      <c r="AO16" s="21">
        <v>3.8937006661063901E-2</v>
      </c>
      <c r="AP16" s="21">
        <v>5.5560706493614102E-2</v>
      </c>
      <c r="AQ16" s="21">
        <v>3.6532845135521901E-2</v>
      </c>
      <c r="AR16" s="21">
        <v>1.9860465810821699E-2</v>
      </c>
      <c r="AS16" s="21">
        <v>0.101411321810604</v>
      </c>
      <c r="AT16" s="21">
        <v>3.2748801755162801E-2</v>
      </c>
      <c r="AU16" s="21">
        <v>2.121402050826E-2</v>
      </c>
      <c r="AV16" s="21"/>
      <c r="AW16" s="21">
        <v>3.8267424901663398E-2</v>
      </c>
      <c r="AX16" s="21">
        <v>4.5598297025809198E-2</v>
      </c>
      <c r="AY16" s="21"/>
      <c r="AZ16" s="21">
        <v>3.7913859079910697E-2</v>
      </c>
      <c r="BA16" s="21">
        <v>4.1850293433925698E-2</v>
      </c>
      <c r="BB16" s="21"/>
      <c r="BC16" s="21">
        <v>3.41618356187861E-2</v>
      </c>
      <c r="BD16" s="21">
        <v>4.4846026833909099E-2</v>
      </c>
      <c r="BE16" s="21"/>
      <c r="BF16" s="21">
        <v>2.0443081588808899E-2</v>
      </c>
      <c r="BG16" s="21">
        <v>4.2795880418287399E-2</v>
      </c>
      <c r="BH16" s="21"/>
      <c r="BI16" s="21">
        <v>6.2158269589296503E-2</v>
      </c>
      <c r="BJ16" s="21">
        <v>2.19937820265565E-2</v>
      </c>
      <c r="BK16" s="21">
        <v>4.2246095551710799E-2</v>
      </c>
      <c r="BL16" s="21">
        <v>7.81250625536309E-2</v>
      </c>
      <c r="BM16" s="21">
        <v>2.9120772561892501E-2</v>
      </c>
      <c r="BN16" s="21"/>
      <c r="BO16" s="21">
        <v>2.5686284371710801E-2</v>
      </c>
      <c r="BP16" s="21">
        <v>5.6803190651333102E-2</v>
      </c>
      <c r="BQ16" s="21">
        <v>2.5032133500156001E-2</v>
      </c>
      <c r="BR16" s="21">
        <v>6.0826497998505598E-2</v>
      </c>
      <c r="BS16" s="21">
        <v>3.7277066477306803E-2</v>
      </c>
      <c r="BT16" s="21">
        <v>2.6203791618233701E-2</v>
      </c>
      <c r="BU16" s="21"/>
      <c r="BV16" s="21">
        <v>2.4516221601877601E-2</v>
      </c>
      <c r="BW16" s="21">
        <v>1.73153389486797E-2</v>
      </c>
      <c r="BX16" s="21"/>
      <c r="BY16" s="21">
        <v>2.4323534168884699E-2</v>
      </c>
      <c r="BZ16" s="21"/>
      <c r="CA16" s="21">
        <v>2.33922281751908E-2</v>
      </c>
      <c r="CB16" s="21"/>
      <c r="CC16" s="21">
        <v>2.4582118420493099E-2</v>
      </c>
    </row>
    <row r="17" spans="2:81" x14ac:dyDescent="0.3">
      <c r="B17" s="18" t="s">
        <v>194</v>
      </c>
      <c r="C17" s="22">
        <v>0.76379449924259102</v>
      </c>
      <c r="D17" s="22">
        <v>0.74651997521419</v>
      </c>
      <c r="E17" s="22">
        <v>0.77972996054973598</v>
      </c>
      <c r="F17" s="22"/>
      <c r="G17" s="22">
        <v>0.75207846450182103</v>
      </c>
      <c r="H17" s="22">
        <v>0.81362839317343805</v>
      </c>
      <c r="I17" s="22">
        <v>0.75947612265334097</v>
      </c>
      <c r="J17" s="22">
        <v>0.80757079753090399</v>
      </c>
      <c r="K17" s="22">
        <v>0.70028648122347503</v>
      </c>
      <c r="L17" s="22">
        <v>0.74170112552178802</v>
      </c>
      <c r="M17" s="22"/>
      <c r="N17" s="22">
        <v>0.77965668021482504</v>
      </c>
      <c r="O17" s="22">
        <v>0.77716240838736605</v>
      </c>
      <c r="P17" s="22">
        <v>0.74121252079683497</v>
      </c>
      <c r="Q17" s="22">
        <v>0.75431914298769798</v>
      </c>
      <c r="R17" s="22"/>
      <c r="S17" s="22">
        <v>0.76709360405649996</v>
      </c>
      <c r="T17" s="22">
        <v>0.73701330232864304</v>
      </c>
      <c r="U17" s="22">
        <v>0.75334971758882296</v>
      </c>
      <c r="V17" s="22">
        <v>0.71073268972870995</v>
      </c>
      <c r="W17" s="22">
        <v>0.77247027494871401</v>
      </c>
      <c r="X17" s="22">
        <v>0.73664861189288</v>
      </c>
      <c r="Y17" s="22">
        <v>0.78235470828675302</v>
      </c>
      <c r="Z17" s="22">
        <v>0.85614111958528505</v>
      </c>
      <c r="AA17" s="22">
        <v>0.80436512136437199</v>
      </c>
      <c r="AB17" s="22">
        <v>0.754144918485816</v>
      </c>
      <c r="AC17" s="22">
        <v>0.82306491184455199</v>
      </c>
      <c r="AD17" s="22">
        <v>0.72253991609554602</v>
      </c>
      <c r="AE17" s="22"/>
      <c r="AF17" s="22">
        <v>0.89557681873807504</v>
      </c>
      <c r="AG17" s="22">
        <v>0.82208589129616205</v>
      </c>
      <c r="AH17" s="22">
        <v>0.71041703968328596</v>
      </c>
      <c r="AI17" s="22">
        <v>0.77105909977482501</v>
      </c>
      <c r="AJ17" s="22">
        <v>0.80319681061931303</v>
      </c>
      <c r="AK17" s="22">
        <v>0.70089866021741498</v>
      </c>
      <c r="AL17" s="22">
        <v>0.77745759966892103</v>
      </c>
      <c r="AM17" s="22">
        <v>0.75418990534348795</v>
      </c>
      <c r="AN17" s="22">
        <v>0.723672749332267</v>
      </c>
      <c r="AO17" s="22">
        <v>0.77903965776626904</v>
      </c>
      <c r="AP17" s="22">
        <v>0.78179668257796098</v>
      </c>
      <c r="AQ17" s="22">
        <v>0.76115664100837899</v>
      </c>
      <c r="AR17" s="22">
        <v>0.82701072281782695</v>
      </c>
      <c r="AS17" s="22">
        <v>0.61162334127667395</v>
      </c>
      <c r="AT17" s="22">
        <v>0.74753619259560999</v>
      </c>
      <c r="AU17" s="22">
        <v>0.88530641485593398</v>
      </c>
      <c r="AV17" s="22"/>
      <c r="AW17" s="22">
        <v>0.78644220470822201</v>
      </c>
      <c r="AX17" s="22">
        <v>0.73021057112612697</v>
      </c>
      <c r="AY17" s="22"/>
      <c r="AZ17" s="22">
        <v>0.78179973278247195</v>
      </c>
      <c r="BA17" s="22">
        <v>0.75978436154237206</v>
      </c>
      <c r="BB17" s="22"/>
      <c r="BC17" s="22">
        <v>0.80767088966803902</v>
      </c>
      <c r="BD17" s="22">
        <v>0.73655815560121196</v>
      </c>
      <c r="BE17" s="22"/>
      <c r="BF17" s="22">
        <v>0.83829311789118999</v>
      </c>
      <c r="BG17" s="22">
        <v>0.75780796266730599</v>
      </c>
      <c r="BH17" s="22"/>
      <c r="BI17" s="22">
        <v>0.68979557356820598</v>
      </c>
      <c r="BJ17" s="22">
        <v>0.85920419754815902</v>
      </c>
      <c r="BK17" s="22">
        <v>0.79589807126678302</v>
      </c>
      <c r="BL17" s="22">
        <v>0.62120092971288599</v>
      </c>
      <c r="BM17" s="22">
        <v>0.75796529126010403</v>
      </c>
      <c r="BN17" s="22"/>
      <c r="BO17" s="22">
        <v>0.85604956087120898</v>
      </c>
      <c r="BP17" s="22">
        <v>0.73248422941631997</v>
      </c>
      <c r="BQ17" s="22">
        <v>0.83557860877097401</v>
      </c>
      <c r="BR17" s="22">
        <v>0.70092949683669303</v>
      </c>
      <c r="BS17" s="22">
        <v>0.75136633062389802</v>
      </c>
      <c r="BT17" s="22">
        <v>0.72652318719115405</v>
      </c>
      <c r="BU17" s="22"/>
      <c r="BV17" s="22">
        <v>0.85472232725249297</v>
      </c>
      <c r="BW17" s="22">
        <v>0.86751685457505001</v>
      </c>
      <c r="BX17" s="22"/>
      <c r="BY17" s="22">
        <v>0.850070309234225</v>
      </c>
      <c r="BZ17" s="22"/>
      <c r="CA17" s="22">
        <v>0.89451500547443297</v>
      </c>
      <c r="CB17" s="22"/>
      <c r="CC17" s="22">
        <v>0.87699589734024497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275</v>
      </c>
      <c r="C9" s="17">
        <v>0.57529611978528505</v>
      </c>
      <c r="D9" s="17">
        <v>0.56869175369151204</v>
      </c>
      <c r="E9" s="17">
        <v>0.580069601659157</v>
      </c>
      <c r="F9" s="17"/>
      <c r="G9" s="17">
        <v>0.60236940350483104</v>
      </c>
      <c r="H9" s="17">
        <v>0.58046723629722796</v>
      </c>
      <c r="I9" s="17">
        <v>0.56669747181796204</v>
      </c>
      <c r="J9" s="17">
        <v>0.60091108353813105</v>
      </c>
      <c r="K9" s="17">
        <v>0.56436917648446205</v>
      </c>
      <c r="L9" s="17">
        <v>0.54655789993369797</v>
      </c>
      <c r="M9" s="17"/>
      <c r="N9" s="17">
        <v>0.59015615226562601</v>
      </c>
      <c r="O9" s="17">
        <v>0.58548208513464595</v>
      </c>
      <c r="P9" s="17">
        <v>0.54223572837504797</v>
      </c>
      <c r="Q9" s="17">
        <v>0.57616255705930997</v>
      </c>
      <c r="R9" s="17"/>
      <c r="S9" s="17">
        <v>0.559111380360511</v>
      </c>
      <c r="T9" s="17">
        <v>0.57917425139675305</v>
      </c>
      <c r="U9" s="17">
        <v>0.55185402984977106</v>
      </c>
      <c r="V9" s="17">
        <v>0.53813939680087897</v>
      </c>
      <c r="W9" s="17">
        <v>0.59285251067045897</v>
      </c>
      <c r="X9" s="17">
        <v>0.58478620421606697</v>
      </c>
      <c r="Y9" s="17">
        <v>0.56480849331351801</v>
      </c>
      <c r="Z9" s="17">
        <v>0.59557527606319605</v>
      </c>
      <c r="AA9" s="17">
        <v>0.62312775078428995</v>
      </c>
      <c r="AB9" s="17">
        <v>0.57993859107762002</v>
      </c>
      <c r="AC9" s="17">
        <v>0.54363894182551398</v>
      </c>
      <c r="AD9" s="17">
        <v>0.60329665636176699</v>
      </c>
      <c r="AE9" s="17"/>
      <c r="AF9" s="17">
        <v>0.504296381952821</v>
      </c>
      <c r="AG9" s="17">
        <v>0.54723666140415295</v>
      </c>
      <c r="AH9" s="17">
        <v>0.60137669173764696</v>
      </c>
      <c r="AI9" s="17">
        <v>0.57416118311659903</v>
      </c>
      <c r="AJ9" s="17">
        <v>0.61255871675367601</v>
      </c>
      <c r="AK9" s="17">
        <v>0.61263581032798098</v>
      </c>
      <c r="AL9" s="17">
        <v>0.57957713112501297</v>
      </c>
      <c r="AM9" s="17">
        <v>0.52581810457737799</v>
      </c>
      <c r="AN9" s="17">
        <v>0.54334813051104702</v>
      </c>
      <c r="AO9" s="17">
        <v>0.56593562360716498</v>
      </c>
      <c r="AP9" s="17">
        <v>0.57039330880401595</v>
      </c>
      <c r="AQ9" s="17">
        <v>0.56442973586261003</v>
      </c>
      <c r="AR9" s="17">
        <v>0.63920305114304199</v>
      </c>
      <c r="AS9" s="17">
        <v>0.47421799181608998</v>
      </c>
      <c r="AT9" s="17">
        <v>0.57848471371672705</v>
      </c>
      <c r="AU9" s="17">
        <v>0.67240747317252203</v>
      </c>
      <c r="AV9" s="17"/>
      <c r="AW9" s="17">
        <v>0.58700994477044399</v>
      </c>
      <c r="AX9" s="17">
        <v>0.55870123929373305</v>
      </c>
      <c r="AY9" s="17"/>
      <c r="AZ9" s="17">
        <v>0.56403349096448696</v>
      </c>
      <c r="BA9" s="17">
        <v>0.57780454003642001</v>
      </c>
      <c r="BB9" s="17"/>
      <c r="BC9" s="17">
        <v>0.61181795150769103</v>
      </c>
      <c r="BD9" s="17">
        <v>0.55126861493087298</v>
      </c>
      <c r="BE9" s="17"/>
      <c r="BF9" s="17">
        <v>0.54884855227136697</v>
      </c>
      <c r="BG9" s="17">
        <v>0.57742138510055496</v>
      </c>
      <c r="BH9" s="17"/>
      <c r="BI9" s="17">
        <v>0.469087483990205</v>
      </c>
      <c r="BJ9" s="17">
        <v>0.65148830510609201</v>
      </c>
      <c r="BK9" s="17">
        <v>0.66817231055897197</v>
      </c>
      <c r="BL9" s="17">
        <v>0.50031976648211895</v>
      </c>
      <c r="BM9" s="17">
        <v>0.68177189189551402</v>
      </c>
      <c r="BN9" s="17"/>
      <c r="BO9" s="17">
        <v>0.66112293534238997</v>
      </c>
      <c r="BP9" s="17">
        <v>0.468882211186544</v>
      </c>
      <c r="BQ9" s="17">
        <v>0.62634833296526105</v>
      </c>
      <c r="BR9" s="17">
        <v>0.51908451374939701</v>
      </c>
      <c r="BS9" s="17">
        <v>0.73326964430049002</v>
      </c>
      <c r="BT9" s="17">
        <v>0.53155946087005901</v>
      </c>
      <c r="BU9" s="17"/>
      <c r="BV9" s="17">
        <v>0.65905261967546502</v>
      </c>
      <c r="BW9" s="17">
        <v>0.63745854777029798</v>
      </c>
      <c r="BX9" s="17"/>
      <c r="BY9" s="17">
        <v>0.56944397705946204</v>
      </c>
      <c r="BZ9" s="17"/>
      <c r="CA9" s="17">
        <v>0.66484591016668504</v>
      </c>
      <c r="CB9" s="17"/>
      <c r="CC9" s="17">
        <v>0.69774037042850601</v>
      </c>
    </row>
    <row r="10" spans="2:81" ht="57.6" x14ac:dyDescent="0.3">
      <c r="B10" s="18" t="s">
        <v>276</v>
      </c>
      <c r="C10" s="17">
        <v>0.29233399150827899</v>
      </c>
      <c r="D10" s="17">
        <v>0.333408988817117</v>
      </c>
      <c r="E10" s="17">
        <v>0.25338077275009302</v>
      </c>
      <c r="F10" s="17"/>
      <c r="G10" s="17">
        <v>0.28061120503509601</v>
      </c>
      <c r="H10" s="17">
        <v>0.33792394184436497</v>
      </c>
      <c r="I10" s="17">
        <v>0.31236694962574402</v>
      </c>
      <c r="J10" s="17">
        <v>0.23222185486954799</v>
      </c>
      <c r="K10" s="17">
        <v>0.28138624860603401</v>
      </c>
      <c r="L10" s="17">
        <v>0.30291575831395001</v>
      </c>
      <c r="M10" s="17"/>
      <c r="N10" s="17">
        <v>0.32701035348712298</v>
      </c>
      <c r="O10" s="17">
        <v>0.27938755226415801</v>
      </c>
      <c r="P10" s="17">
        <v>0.323961017455908</v>
      </c>
      <c r="Q10" s="17">
        <v>0.24105168983369901</v>
      </c>
      <c r="R10" s="17"/>
      <c r="S10" s="17">
        <v>0.33153249186183897</v>
      </c>
      <c r="T10" s="17">
        <v>0.30437081736632099</v>
      </c>
      <c r="U10" s="17">
        <v>0.27922515801572301</v>
      </c>
      <c r="V10" s="17">
        <v>0.35207214966393802</v>
      </c>
      <c r="W10" s="17">
        <v>0.26252240006176902</v>
      </c>
      <c r="X10" s="17">
        <v>0.25053389771361001</v>
      </c>
      <c r="Y10" s="17">
        <v>0.29371708068577101</v>
      </c>
      <c r="Z10" s="17">
        <v>0.29674973112281999</v>
      </c>
      <c r="AA10" s="17">
        <v>0.27577811324408202</v>
      </c>
      <c r="AB10" s="17">
        <v>0.25126901435867</v>
      </c>
      <c r="AC10" s="17">
        <v>0.33051073181955198</v>
      </c>
      <c r="AD10" s="17">
        <v>0.21866881506324201</v>
      </c>
      <c r="AE10" s="17"/>
      <c r="AF10" s="17">
        <v>0.28751324966745301</v>
      </c>
      <c r="AG10" s="17">
        <v>0.25497067326643602</v>
      </c>
      <c r="AH10" s="17">
        <v>0.18174775630540599</v>
      </c>
      <c r="AI10" s="17">
        <v>0.26627954960746802</v>
      </c>
      <c r="AJ10" s="17">
        <v>0.255288825535401</v>
      </c>
      <c r="AK10" s="17">
        <v>0.278247057301306</v>
      </c>
      <c r="AL10" s="17">
        <v>0.26251881732493099</v>
      </c>
      <c r="AM10" s="17">
        <v>0.33886955570413202</v>
      </c>
      <c r="AN10" s="17">
        <v>0.31886860651669202</v>
      </c>
      <c r="AO10" s="17">
        <v>0.33360748907223797</v>
      </c>
      <c r="AP10" s="17">
        <v>0.33009937937030998</v>
      </c>
      <c r="AQ10" s="17">
        <v>0.39407853274796201</v>
      </c>
      <c r="AR10" s="17">
        <v>0.27486597097561699</v>
      </c>
      <c r="AS10" s="17">
        <v>0.36764398398785297</v>
      </c>
      <c r="AT10" s="17">
        <v>0.34018710757752701</v>
      </c>
      <c r="AU10" s="17">
        <v>0.30879523162238998</v>
      </c>
      <c r="AV10" s="17"/>
      <c r="AW10" s="17">
        <v>0.290063695901083</v>
      </c>
      <c r="AX10" s="17">
        <v>0.29529912606709702</v>
      </c>
      <c r="AY10" s="17"/>
      <c r="AZ10" s="17">
        <v>0.27943951704765801</v>
      </c>
      <c r="BA10" s="17">
        <v>0.29520585751570999</v>
      </c>
      <c r="BB10" s="17"/>
      <c r="BC10" s="17">
        <v>0.25676541983745699</v>
      </c>
      <c r="BD10" s="17">
        <v>0.31604228438976401</v>
      </c>
      <c r="BE10" s="17"/>
      <c r="BF10" s="17">
        <v>0.295444359604844</v>
      </c>
      <c r="BG10" s="17">
        <v>0.292084049526663</v>
      </c>
      <c r="BH10" s="17"/>
      <c r="BI10" s="17">
        <v>0.415813825860956</v>
      </c>
      <c r="BJ10" s="17">
        <v>0.26000155001993502</v>
      </c>
      <c r="BK10" s="17">
        <v>0.21070953886204899</v>
      </c>
      <c r="BL10" s="17">
        <v>0.34180894776036203</v>
      </c>
      <c r="BM10" s="17">
        <v>0.26735807754684798</v>
      </c>
      <c r="BN10" s="17"/>
      <c r="BO10" s="17">
        <v>0.25473922574609797</v>
      </c>
      <c r="BP10" s="17">
        <v>0.43417104062561501</v>
      </c>
      <c r="BQ10" s="17">
        <v>0.26175101366315001</v>
      </c>
      <c r="BR10" s="17">
        <v>0.36104541044650601</v>
      </c>
      <c r="BS10" s="17">
        <v>0.19134824700566899</v>
      </c>
      <c r="BT10" s="17">
        <v>0.152264413555627</v>
      </c>
      <c r="BU10" s="17"/>
      <c r="BV10" s="17">
        <v>0.258967375855648</v>
      </c>
      <c r="BW10" s="17">
        <v>0.261919663344656</v>
      </c>
      <c r="BX10" s="17"/>
      <c r="BY10" s="17">
        <v>0.36911966697339199</v>
      </c>
      <c r="BZ10" s="17"/>
      <c r="CA10" s="17">
        <v>0.265413921915165</v>
      </c>
      <c r="CB10" s="17"/>
      <c r="CC10" s="17">
        <v>0.24641771526544801</v>
      </c>
    </row>
    <row r="11" spans="2:81" x14ac:dyDescent="0.3">
      <c r="B11" s="18" t="s">
        <v>92</v>
      </c>
      <c r="C11" s="19">
        <v>0.13236988870643601</v>
      </c>
      <c r="D11" s="19">
        <v>9.7899257491370795E-2</v>
      </c>
      <c r="E11" s="19">
        <v>0.16654962559075001</v>
      </c>
      <c r="F11" s="19"/>
      <c r="G11" s="19">
        <v>0.11701939146007199</v>
      </c>
      <c r="H11" s="19">
        <v>8.1608821858407496E-2</v>
      </c>
      <c r="I11" s="19">
        <v>0.120935578556293</v>
      </c>
      <c r="J11" s="19">
        <v>0.16686706159232101</v>
      </c>
      <c r="K11" s="19">
        <v>0.154244574909503</v>
      </c>
      <c r="L11" s="19">
        <v>0.15052634175235199</v>
      </c>
      <c r="M11" s="19"/>
      <c r="N11" s="19">
        <v>8.2833494247251005E-2</v>
      </c>
      <c r="O11" s="19">
        <v>0.13513036260119601</v>
      </c>
      <c r="P11" s="19">
        <v>0.13380325416904401</v>
      </c>
      <c r="Q11" s="19">
        <v>0.18278575310699099</v>
      </c>
      <c r="R11" s="19"/>
      <c r="S11" s="19">
        <v>0.10935612777765</v>
      </c>
      <c r="T11" s="19">
        <v>0.116454931236926</v>
      </c>
      <c r="U11" s="19">
        <v>0.16892081213450599</v>
      </c>
      <c r="V11" s="19">
        <v>0.109788453535183</v>
      </c>
      <c r="W11" s="19">
        <v>0.14462508926777201</v>
      </c>
      <c r="X11" s="19">
        <v>0.16467989807032299</v>
      </c>
      <c r="Y11" s="19">
        <v>0.141474426000712</v>
      </c>
      <c r="Z11" s="19">
        <v>0.107674992813984</v>
      </c>
      <c r="AA11" s="19">
        <v>0.101094135971628</v>
      </c>
      <c r="AB11" s="19">
        <v>0.16879239456370901</v>
      </c>
      <c r="AC11" s="19">
        <v>0.12585032635493401</v>
      </c>
      <c r="AD11" s="19">
        <v>0.178034528574991</v>
      </c>
      <c r="AE11" s="19"/>
      <c r="AF11" s="19">
        <v>0.20819036837972599</v>
      </c>
      <c r="AG11" s="19">
        <v>0.197792665329411</v>
      </c>
      <c r="AH11" s="19">
        <v>0.21687555195694699</v>
      </c>
      <c r="AI11" s="19">
        <v>0.159559267275934</v>
      </c>
      <c r="AJ11" s="19">
        <v>0.13215245771092299</v>
      </c>
      <c r="AK11" s="19">
        <v>0.10911713237071299</v>
      </c>
      <c r="AL11" s="19">
        <v>0.15790405155005599</v>
      </c>
      <c r="AM11" s="19">
        <v>0.13531233971848999</v>
      </c>
      <c r="AN11" s="19">
        <v>0.13778326297226101</v>
      </c>
      <c r="AO11" s="19">
        <v>0.100456887320596</v>
      </c>
      <c r="AP11" s="19">
        <v>9.9507311825673198E-2</v>
      </c>
      <c r="AQ11" s="19">
        <v>4.1491731389427897E-2</v>
      </c>
      <c r="AR11" s="19">
        <v>8.5930977881341006E-2</v>
      </c>
      <c r="AS11" s="19">
        <v>0.15813802419605699</v>
      </c>
      <c r="AT11" s="19">
        <v>8.1328178705745505E-2</v>
      </c>
      <c r="AU11" s="19">
        <v>1.8797295205088001E-2</v>
      </c>
      <c r="AV11" s="19"/>
      <c r="AW11" s="19">
        <v>0.122926359328473</v>
      </c>
      <c r="AX11" s="19">
        <v>0.14599963463917001</v>
      </c>
      <c r="AY11" s="19"/>
      <c r="AZ11" s="19">
        <v>0.156526991987854</v>
      </c>
      <c r="BA11" s="19">
        <v>0.12698960244787</v>
      </c>
      <c r="BB11" s="19"/>
      <c r="BC11" s="19">
        <v>0.13141662865485301</v>
      </c>
      <c r="BD11" s="19">
        <v>0.13268910067936199</v>
      </c>
      <c r="BE11" s="19"/>
      <c r="BF11" s="19">
        <v>0.155707088123789</v>
      </c>
      <c r="BG11" s="19">
        <v>0.13049456537278201</v>
      </c>
      <c r="BH11" s="19"/>
      <c r="BI11" s="19">
        <v>0.115098690148839</v>
      </c>
      <c r="BJ11" s="19">
        <v>8.8510144873972796E-2</v>
      </c>
      <c r="BK11" s="19">
        <v>0.121118150578979</v>
      </c>
      <c r="BL11" s="19">
        <v>0.15787128575751899</v>
      </c>
      <c r="BM11" s="19">
        <v>5.08700305576383E-2</v>
      </c>
      <c r="BN11" s="19"/>
      <c r="BO11" s="19">
        <v>8.4137838911511206E-2</v>
      </c>
      <c r="BP11" s="19">
        <v>9.69467481878412E-2</v>
      </c>
      <c r="BQ11" s="19">
        <v>0.111900653371589</v>
      </c>
      <c r="BR11" s="19">
        <v>0.119870075804097</v>
      </c>
      <c r="BS11" s="19">
        <v>7.5382108693840905E-2</v>
      </c>
      <c r="BT11" s="19">
        <v>0.31617612557431402</v>
      </c>
      <c r="BU11" s="19"/>
      <c r="BV11" s="19">
        <v>8.1980004468887702E-2</v>
      </c>
      <c r="BW11" s="19">
        <v>0.100621788885046</v>
      </c>
      <c r="BX11" s="19"/>
      <c r="BY11" s="19">
        <v>6.1436355967145598E-2</v>
      </c>
      <c r="BZ11" s="19"/>
      <c r="CA11" s="19">
        <v>6.9740167918149604E-2</v>
      </c>
      <c r="CB11" s="19"/>
      <c r="CC11" s="19">
        <v>5.5841914306045098E-2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277</v>
      </c>
      <c r="C9" s="17">
        <v>0.45184089645033298</v>
      </c>
      <c r="D9" s="17">
        <v>0.48710485696252898</v>
      </c>
      <c r="E9" s="17">
        <v>0.41919078979364999</v>
      </c>
      <c r="F9" s="17"/>
      <c r="G9" s="17">
        <v>0.34019218208007701</v>
      </c>
      <c r="H9" s="17">
        <v>0.46371654674203899</v>
      </c>
      <c r="I9" s="17">
        <v>0.41585399398884798</v>
      </c>
      <c r="J9" s="17">
        <v>0.43907454758196401</v>
      </c>
      <c r="K9" s="17">
        <v>0.49923831933394403</v>
      </c>
      <c r="L9" s="17">
        <v>0.52446801424522105</v>
      </c>
      <c r="M9" s="17"/>
      <c r="N9" s="17">
        <v>0.49335251993150198</v>
      </c>
      <c r="O9" s="17">
        <v>0.44853043110236201</v>
      </c>
      <c r="P9" s="17">
        <v>0.42442464741671998</v>
      </c>
      <c r="Q9" s="17">
        <v>0.434634820490651</v>
      </c>
      <c r="R9" s="17"/>
      <c r="S9" s="17">
        <v>0.462120254907471</v>
      </c>
      <c r="T9" s="17">
        <v>0.45751921631836101</v>
      </c>
      <c r="U9" s="17">
        <v>0.50494935970661903</v>
      </c>
      <c r="V9" s="17">
        <v>0.39971333038489498</v>
      </c>
      <c r="W9" s="17">
        <v>0.43977416658945201</v>
      </c>
      <c r="X9" s="17">
        <v>0.449408142860036</v>
      </c>
      <c r="Y9" s="17">
        <v>0.49200580104824398</v>
      </c>
      <c r="Z9" s="17">
        <v>0.43797610857537</v>
      </c>
      <c r="AA9" s="17">
        <v>0.44963724630652302</v>
      </c>
      <c r="AB9" s="17">
        <v>0.4007536892129</v>
      </c>
      <c r="AC9" s="17">
        <v>0.45141504519737202</v>
      </c>
      <c r="AD9" s="17">
        <v>0.50288169215378498</v>
      </c>
      <c r="AE9" s="17"/>
      <c r="AF9" s="17">
        <v>0.104423181261926</v>
      </c>
      <c r="AG9" s="17">
        <v>0.35987313396666698</v>
      </c>
      <c r="AH9" s="17">
        <v>0.43220229813517502</v>
      </c>
      <c r="AI9" s="17">
        <v>0.39440967650737402</v>
      </c>
      <c r="AJ9" s="17">
        <v>0.48306769975942798</v>
      </c>
      <c r="AK9" s="17">
        <v>0.49008150425024399</v>
      </c>
      <c r="AL9" s="17">
        <v>0.43713657952544599</v>
      </c>
      <c r="AM9" s="17">
        <v>0.41783151119796902</v>
      </c>
      <c r="AN9" s="17">
        <v>0.46815134494812199</v>
      </c>
      <c r="AO9" s="17">
        <v>0.45565139594483101</v>
      </c>
      <c r="AP9" s="17">
        <v>0.41766543195677502</v>
      </c>
      <c r="AQ9" s="17">
        <v>0.50252747519559304</v>
      </c>
      <c r="AR9" s="17">
        <v>0.45980463648105802</v>
      </c>
      <c r="AS9" s="17">
        <v>0.47021842446314499</v>
      </c>
      <c r="AT9" s="17">
        <v>0.56007346345827802</v>
      </c>
      <c r="AU9" s="17">
        <v>0.51296307700192501</v>
      </c>
      <c r="AV9" s="17"/>
      <c r="AW9" s="17">
        <v>0.448608864761396</v>
      </c>
      <c r="AX9" s="17">
        <v>0.45511457582874798</v>
      </c>
      <c r="AY9" s="17"/>
      <c r="AZ9" s="17">
        <v>0.40819516177774201</v>
      </c>
      <c r="BA9" s="17">
        <v>0.461561703774304</v>
      </c>
      <c r="BB9" s="17"/>
      <c r="BC9" s="17">
        <v>0.42892366788631803</v>
      </c>
      <c r="BD9" s="17">
        <v>0.46593217860012598</v>
      </c>
      <c r="BE9" s="17"/>
      <c r="BF9" s="17">
        <v>0.424291798735838</v>
      </c>
      <c r="BG9" s="17">
        <v>0.45405467818314399</v>
      </c>
      <c r="BH9" s="17"/>
      <c r="BI9" s="17">
        <v>0.53087847757206896</v>
      </c>
      <c r="BJ9" s="17">
        <v>0.45155621170340499</v>
      </c>
      <c r="BK9" s="17">
        <v>0.47472271055362297</v>
      </c>
      <c r="BL9" s="17">
        <v>0.46977822318265</v>
      </c>
      <c r="BM9" s="17">
        <v>0.33017846729058797</v>
      </c>
      <c r="BN9" s="17"/>
      <c r="BO9" s="17">
        <v>0.45455623087401897</v>
      </c>
      <c r="BP9" s="17">
        <v>0.52360838998920001</v>
      </c>
      <c r="BQ9" s="17">
        <v>0.480655263873147</v>
      </c>
      <c r="BR9" s="17">
        <v>0.45139275565297698</v>
      </c>
      <c r="BS9" s="17">
        <v>0.31809354816414898</v>
      </c>
      <c r="BT9" s="17">
        <v>0.38185724824093897</v>
      </c>
      <c r="BU9" s="17"/>
      <c r="BV9" s="17">
        <v>0.46491471456308697</v>
      </c>
      <c r="BW9" s="17">
        <v>0.42677980245018599</v>
      </c>
      <c r="BX9" s="17"/>
      <c r="BY9" s="17">
        <v>0.508687690612457</v>
      </c>
      <c r="BZ9" s="17"/>
      <c r="CA9" s="17">
        <v>0.46638211496090198</v>
      </c>
      <c r="CB9" s="17"/>
      <c r="CC9" s="17">
        <v>0.49799751147877702</v>
      </c>
    </row>
    <row r="10" spans="2:81" ht="57.6" x14ac:dyDescent="0.3">
      <c r="B10" s="18" t="s">
        <v>278</v>
      </c>
      <c r="C10" s="17">
        <v>0.46293453925648698</v>
      </c>
      <c r="D10" s="17">
        <v>0.44519043050912499</v>
      </c>
      <c r="E10" s="17">
        <v>0.478141855867528</v>
      </c>
      <c r="F10" s="17"/>
      <c r="G10" s="17">
        <v>0.538408856734649</v>
      </c>
      <c r="H10" s="17">
        <v>0.46271078803315102</v>
      </c>
      <c r="I10" s="17">
        <v>0.52547592344629102</v>
      </c>
      <c r="J10" s="17">
        <v>0.45815272759586101</v>
      </c>
      <c r="K10" s="17">
        <v>0.41579564923645901</v>
      </c>
      <c r="L10" s="17">
        <v>0.397516273776577</v>
      </c>
      <c r="M10" s="17"/>
      <c r="N10" s="17">
        <v>0.42840905506028298</v>
      </c>
      <c r="O10" s="17">
        <v>0.46506368666130998</v>
      </c>
      <c r="P10" s="17">
        <v>0.48091406123196501</v>
      </c>
      <c r="Q10" s="17">
        <v>0.48145132075968999</v>
      </c>
      <c r="R10" s="17"/>
      <c r="S10" s="17">
        <v>0.47695901938131302</v>
      </c>
      <c r="T10" s="17">
        <v>0.48929386859847701</v>
      </c>
      <c r="U10" s="17">
        <v>0.404620264863714</v>
      </c>
      <c r="V10" s="17">
        <v>0.49225358740049202</v>
      </c>
      <c r="W10" s="17">
        <v>0.48296260465684598</v>
      </c>
      <c r="X10" s="17">
        <v>0.42589538863666099</v>
      </c>
      <c r="Y10" s="17">
        <v>0.43132935312464199</v>
      </c>
      <c r="Z10" s="17">
        <v>0.48801667612432598</v>
      </c>
      <c r="AA10" s="17">
        <v>0.48636156223723598</v>
      </c>
      <c r="AB10" s="17">
        <v>0.471891041751275</v>
      </c>
      <c r="AC10" s="17">
        <v>0.49742366744434102</v>
      </c>
      <c r="AD10" s="17">
        <v>0.296210229379129</v>
      </c>
      <c r="AE10" s="17"/>
      <c r="AF10" s="17">
        <v>0.80522943564594296</v>
      </c>
      <c r="AG10" s="17">
        <v>0.53512472125417698</v>
      </c>
      <c r="AH10" s="17">
        <v>0.43880089785037002</v>
      </c>
      <c r="AI10" s="17">
        <v>0.51641016090901604</v>
      </c>
      <c r="AJ10" s="17">
        <v>0.47198624526922101</v>
      </c>
      <c r="AK10" s="17">
        <v>0.41499193312473198</v>
      </c>
      <c r="AL10" s="17">
        <v>0.486742713540945</v>
      </c>
      <c r="AM10" s="17">
        <v>0.48828907996877702</v>
      </c>
      <c r="AN10" s="17">
        <v>0.44809311595166401</v>
      </c>
      <c r="AO10" s="17">
        <v>0.48375249429323802</v>
      </c>
      <c r="AP10" s="17">
        <v>0.51614012188874403</v>
      </c>
      <c r="AQ10" s="17">
        <v>0.410001335485569</v>
      </c>
      <c r="AR10" s="17">
        <v>0.46064505128886701</v>
      </c>
      <c r="AS10" s="17">
        <v>0.470481601082264</v>
      </c>
      <c r="AT10" s="17">
        <v>0.33524654455165598</v>
      </c>
      <c r="AU10" s="17">
        <v>0.45722021289235598</v>
      </c>
      <c r="AV10" s="17"/>
      <c r="AW10" s="17">
        <v>0.47920475733260498</v>
      </c>
      <c r="AX10" s="17">
        <v>0.441243553864824</v>
      </c>
      <c r="AY10" s="17"/>
      <c r="AZ10" s="17">
        <v>0.525362364587318</v>
      </c>
      <c r="BA10" s="17">
        <v>0.44903057209342101</v>
      </c>
      <c r="BB10" s="17"/>
      <c r="BC10" s="17">
        <v>0.50168223384579902</v>
      </c>
      <c r="BD10" s="17">
        <v>0.43905485357096702</v>
      </c>
      <c r="BE10" s="17"/>
      <c r="BF10" s="17">
        <v>0.53246668261073204</v>
      </c>
      <c r="BG10" s="17">
        <v>0.45734709714146399</v>
      </c>
      <c r="BH10" s="17"/>
      <c r="BI10" s="17">
        <v>0.395348359164932</v>
      </c>
      <c r="BJ10" s="17">
        <v>0.49121591460237701</v>
      </c>
      <c r="BK10" s="17">
        <v>0.43165139475498898</v>
      </c>
      <c r="BL10" s="17">
        <v>0.43975214872943102</v>
      </c>
      <c r="BM10" s="17">
        <v>0.57944892583094998</v>
      </c>
      <c r="BN10" s="17"/>
      <c r="BO10" s="17">
        <v>0.49566024069525699</v>
      </c>
      <c r="BP10" s="17">
        <v>0.39830214692430399</v>
      </c>
      <c r="BQ10" s="17">
        <v>0.41777416855997102</v>
      </c>
      <c r="BR10" s="17">
        <v>0.477648383553961</v>
      </c>
      <c r="BS10" s="17">
        <v>0.57938751103969599</v>
      </c>
      <c r="BT10" s="17">
        <v>0.47364783431934598</v>
      </c>
      <c r="BU10" s="17"/>
      <c r="BV10" s="17">
        <v>0.48275818725499903</v>
      </c>
      <c r="BW10" s="17">
        <v>0.50690271096810002</v>
      </c>
      <c r="BX10" s="17"/>
      <c r="BY10" s="17">
        <v>0.45015790427508401</v>
      </c>
      <c r="BZ10" s="17"/>
      <c r="CA10" s="17">
        <v>0.484549580888053</v>
      </c>
      <c r="CB10" s="17"/>
      <c r="CC10" s="17">
        <v>0.434498982809498</v>
      </c>
    </row>
    <row r="11" spans="2:81" x14ac:dyDescent="0.3">
      <c r="B11" s="18" t="s">
        <v>92</v>
      </c>
      <c r="C11" s="19">
        <v>8.5224564293180705E-2</v>
      </c>
      <c r="D11" s="19">
        <v>6.7704712528346395E-2</v>
      </c>
      <c r="E11" s="19">
        <v>0.102667354338822</v>
      </c>
      <c r="F11" s="19"/>
      <c r="G11" s="19">
        <v>0.121398961185275</v>
      </c>
      <c r="H11" s="19">
        <v>7.3572665224809805E-2</v>
      </c>
      <c r="I11" s="19">
        <v>5.8670082564861101E-2</v>
      </c>
      <c r="J11" s="19">
        <v>0.102772724822176</v>
      </c>
      <c r="K11" s="19">
        <v>8.49660314295968E-2</v>
      </c>
      <c r="L11" s="19">
        <v>7.8015711978202298E-2</v>
      </c>
      <c r="M11" s="19"/>
      <c r="N11" s="19">
        <v>7.8238425008214693E-2</v>
      </c>
      <c r="O11" s="19">
        <v>8.6405882236328002E-2</v>
      </c>
      <c r="P11" s="19">
        <v>9.4661291351315097E-2</v>
      </c>
      <c r="Q11" s="19">
        <v>8.3913858749658801E-2</v>
      </c>
      <c r="R11" s="19"/>
      <c r="S11" s="19">
        <v>6.0920725711215498E-2</v>
      </c>
      <c r="T11" s="19">
        <v>5.3186915083162402E-2</v>
      </c>
      <c r="U11" s="19">
        <v>9.0430375429666796E-2</v>
      </c>
      <c r="V11" s="19">
        <v>0.108033082214613</v>
      </c>
      <c r="W11" s="19">
        <v>7.7263228753701604E-2</v>
      </c>
      <c r="X11" s="19">
        <v>0.124696468503303</v>
      </c>
      <c r="Y11" s="19">
        <v>7.6664845827114206E-2</v>
      </c>
      <c r="Z11" s="19">
        <v>7.4007215300304699E-2</v>
      </c>
      <c r="AA11" s="19">
        <v>6.4001191456241099E-2</v>
      </c>
      <c r="AB11" s="19">
        <v>0.127355269035825</v>
      </c>
      <c r="AC11" s="19">
        <v>5.1161287358287198E-2</v>
      </c>
      <c r="AD11" s="19">
        <v>0.200908078467085</v>
      </c>
      <c r="AE11" s="19"/>
      <c r="AF11" s="19">
        <v>9.0347383092131098E-2</v>
      </c>
      <c r="AG11" s="19">
        <v>0.105002144779156</v>
      </c>
      <c r="AH11" s="19">
        <v>0.12899680401445501</v>
      </c>
      <c r="AI11" s="19">
        <v>8.9180162583610001E-2</v>
      </c>
      <c r="AJ11" s="19">
        <v>4.49460549713507E-2</v>
      </c>
      <c r="AK11" s="19">
        <v>9.4926562625023705E-2</v>
      </c>
      <c r="AL11" s="19">
        <v>7.6120706933608506E-2</v>
      </c>
      <c r="AM11" s="19">
        <v>9.3879408833253603E-2</v>
      </c>
      <c r="AN11" s="19">
        <v>8.3755539100214202E-2</v>
      </c>
      <c r="AO11" s="19">
        <v>6.0596109761931201E-2</v>
      </c>
      <c r="AP11" s="19">
        <v>6.6194446154481099E-2</v>
      </c>
      <c r="AQ11" s="19">
        <v>8.7471189318837503E-2</v>
      </c>
      <c r="AR11" s="19">
        <v>7.9550312230074999E-2</v>
      </c>
      <c r="AS11" s="19">
        <v>5.9299974454590898E-2</v>
      </c>
      <c r="AT11" s="19">
        <v>0.104679991990066</v>
      </c>
      <c r="AU11" s="19">
        <v>2.9816710105719402E-2</v>
      </c>
      <c r="AV11" s="19"/>
      <c r="AW11" s="19">
        <v>7.2186377905998605E-2</v>
      </c>
      <c r="AX11" s="19">
        <v>0.103641870306429</v>
      </c>
      <c r="AY11" s="19"/>
      <c r="AZ11" s="19">
        <v>6.6442473634940602E-2</v>
      </c>
      <c r="BA11" s="19">
        <v>8.9407724132274297E-2</v>
      </c>
      <c r="BB11" s="19"/>
      <c r="BC11" s="19">
        <v>6.9394098267882995E-2</v>
      </c>
      <c r="BD11" s="19">
        <v>9.5012967828907502E-2</v>
      </c>
      <c r="BE11" s="19"/>
      <c r="BF11" s="19">
        <v>4.3241518653429803E-2</v>
      </c>
      <c r="BG11" s="19">
        <v>8.8598224675391898E-2</v>
      </c>
      <c r="BH11" s="19"/>
      <c r="BI11" s="19">
        <v>7.3773163262998404E-2</v>
      </c>
      <c r="BJ11" s="19">
        <v>5.7227873694218202E-2</v>
      </c>
      <c r="BK11" s="19">
        <v>9.3625894691388198E-2</v>
      </c>
      <c r="BL11" s="19">
        <v>9.0469628087918794E-2</v>
      </c>
      <c r="BM11" s="19">
        <v>9.0372606878462797E-2</v>
      </c>
      <c r="BN11" s="19"/>
      <c r="BO11" s="19">
        <v>4.9783528430724498E-2</v>
      </c>
      <c r="BP11" s="19">
        <v>7.8089463086495697E-2</v>
      </c>
      <c r="BQ11" s="19">
        <v>0.101570567566881</v>
      </c>
      <c r="BR11" s="19">
        <v>7.0958860793062295E-2</v>
      </c>
      <c r="BS11" s="19">
        <v>0.10251894079615501</v>
      </c>
      <c r="BT11" s="19">
        <v>0.14449491743971599</v>
      </c>
      <c r="BU11" s="19"/>
      <c r="BV11" s="19">
        <v>5.2327098181914E-2</v>
      </c>
      <c r="BW11" s="19">
        <v>6.6317486581713395E-2</v>
      </c>
      <c r="BX11" s="19"/>
      <c r="BY11" s="19">
        <v>4.11544051124587E-2</v>
      </c>
      <c r="BZ11" s="19"/>
      <c r="CA11" s="19">
        <v>4.9068304151045003E-2</v>
      </c>
      <c r="CB11" s="19"/>
      <c r="CC11" s="19">
        <v>6.7503505711725198E-2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283</v>
      </c>
      <c r="E2" s="26"/>
      <c r="F2" s="26"/>
      <c r="G2" s="26"/>
    </row>
    <row r="6" spans="2:7" ht="49.95" customHeight="1" x14ac:dyDescent="0.3">
      <c r="B6" s="20" t="s">
        <v>15</v>
      </c>
      <c r="C6" s="20" t="s">
        <v>279</v>
      </c>
      <c r="D6" s="20" t="s">
        <v>280</v>
      </c>
      <c r="E6" s="20" t="s">
        <v>281</v>
      </c>
      <c r="F6" s="20" t="s">
        <v>282</v>
      </c>
    </row>
    <row r="7" spans="2:7" x14ac:dyDescent="0.3">
      <c r="B7" s="18" t="s">
        <v>230</v>
      </c>
      <c r="C7" s="17">
        <v>0.24294644071490801</v>
      </c>
      <c r="D7" s="17">
        <v>0.170634245746176</v>
      </c>
      <c r="E7" s="17">
        <v>0.198509639087944</v>
      </c>
      <c r="F7" s="17">
        <v>8.1803738367051806E-2</v>
      </c>
    </row>
    <row r="8" spans="2:7" x14ac:dyDescent="0.3">
      <c r="B8" s="18" t="s">
        <v>231</v>
      </c>
      <c r="C8" s="17">
        <v>0.45530630435629199</v>
      </c>
      <c r="D8" s="17">
        <v>0.37243532206726998</v>
      </c>
      <c r="E8" s="17">
        <v>0.39436713614077001</v>
      </c>
      <c r="F8" s="17">
        <v>0.20490796162095101</v>
      </c>
    </row>
    <row r="9" spans="2:7" x14ac:dyDescent="0.3">
      <c r="B9" s="18" t="s">
        <v>232</v>
      </c>
      <c r="C9" s="17">
        <v>0.186728188932898</v>
      </c>
      <c r="D9" s="17">
        <v>0.258612435098862</v>
      </c>
      <c r="E9" s="17">
        <v>0.208643349690743</v>
      </c>
      <c r="F9" s="17">
        <v>0.26173866157206799</v>
      </c>
    </row>
    <row r="10" spans="2:7" x14ac:dyDescent="0.3">
      <c r="B10" s="18" t="s">
        <v>233</v>
      </c>
      <c r="C10" s="17">
        <v>4.7997290405779498E-2</v>
      </c>
      <c r="D10" s="17">
        <v>8.8703595789579495E-2</v>
      </c>
      <c r="E10" s="17">
        <v>9.4764771545547605E-2</v>
      </c>
      <c r="F10" s="17">
        <v>0.19918902451248499</v>
      </c>
    </row>
    <row r="11" spans="2:7" x14ac:dyDescent="0.3">
      <c r="B11" s="18" t="s">
        <v>234</v>
      </c>
      <c r="C11" s="17">
        <v>1.8959860136921001E-2</v>
      </c>
      <c r="D11" s="17">
        <v>3.88377374536562E-2</v>
      </c>
      <c r="E11" s="17">
        <v>4.4589010662079098E-2</v>
      </c>
      <c r="F11" s="17">
        <v>0.149243357986238</v>
      </c>
    </row>
    <row r="12" spans="2:7" x14ac:dyDescent="0.3">
      <c r="B12" s="18" t="s">
        <v>92</v>
      </c>
      <c r="C12" s="17">
        <v>4.8061915453201202E-2</v>
      </c>
      <c r="D12" s="17">
        <v>7.0776663844455995E-2</v>
      </c>
      <c r="E12" s="17">
        <v>5.9126092872915197E-2</v>
      </c>
      <c r="F12" s="17">
        <v>0.10311725594120601</v>
      </c>
    </row>
    <row r="13" spans="2:7" x14ac:dyDescent="0.3">
      <c r="B13" s="23" t="s">
        <v>192</v>
      </c>
      <c r="C13" s="21">
        <v>0.69825274507120005</v>
      </c>
      <c r="D13" s="21">
        <v>0.54306956781344595</v>
      </c>
      <c r="E13" s="21">
        <v>0.59287677522871496</v>
      </c>
      <c r="F13" s="21">
        <v>0.286711699988003</v>
      </c>
    </row>
    <row r="14" spans="2:7" x14ac:dyDescent="0.3">
      <c r="B14" s="23" t="s">
        <v>193</v>
      </c>
      <c r="C14" s="21">
        <v>6.6957150542700503E-2</v>
      </c>
      <c r="D14" s="21">
        <v>0.12754133324323599</v>
      </c>
      <c r="E14" s="21">
        <v>0.13935378220762701</v>
      </c>
      <c r="F14" s="21">
        <v>0.34843238249872299</v>
      </c>
    </row>
    <row r="15" spans="2:7" x14ac:dyDescent="0.3">
      <c r="B15" s="23" t="s">
        <v>194</v>
      </c>
      <c r="C15" s="22">
        <v>0.63129559452849904</v>
      </c>
      <c r="D15" s="22">
        <v>0.41552823457021099</v>
      </c>
      <c r="E15" s="22">
        <v>0.45352299302108801</v>
      </c>
      <c r="F15" s="22">
        <v>-6.1720682510720201E-2</v>
      </c>
    </row>
    <row r="16" spans="2:7" x14ac:dyDescent="0.3">
      <c r="B16" s="16"/>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8.1803738367051806E-2</v>
      </c>
      <c r="D9" s="17">
        <v>0.11162006190781699</v>
      </c>
      <c r="E9" s="17">
        <v>5.30132828057144E-2</v>
      </c>
      <c r="F9" s="17"/>
      <c r="G9" s="17">
        <v>9.3955570838837196E-2</v>
      </c>
      <c r="H9" s="17">
        <v>0.121673754290319</v>
      </c>
      <c r="I9" s="17">
        <v>9.1659292220208299E-2</v>
      </c>
      <c r="J9" s="17">
        <v>8.64624816120627E-2</v>
      </c>
      <c r="K9" s="17">
        <v>5.5377958619838102E-2</v>
      </c>
      <c r="L9" s="17">
        <v>4.72397679873513E-2</v>
      </c>
      <c r="M9" s="17"/>
      <c r="N9" s="17">
        <v>8.8164262800191004E-2</v>
      </c>
      <c r="O9" s="17">
        <v>9.8753795678229894E-2</v>
      </c>
      <c r="P9" s="17">
        <v>8.0668056497823007E-2</v>
      </c>
      <c r="Q9" s="17">
        <v>5.89614772023829E-2</v>
      </c>
      <c r="R9" s="17"/>
      <c r="S9" s="17">
        <v>0.13107083010795501</v>
      </c>
      <c r="T9" s="17">
        <v>4.3118525086293699E-2</v>
      </c>
      <c r="U9" s="17">
        <v>5.71677280880383E-2</v>
      </c>
      <c r="V9" s="17">
        <v>6.86774635224187E-2</v>
      </c>
      <c r="W9" s="17">
        <v>9.9662521986265698E-2</v>
      </c>
      <c r="X9" s="17">
        <v>0.10789338758700701</v>
      </c>
      <c r="Y9" s="17">
        <v>4.5299126155705402E-2</v>
      </c>
      <c r="Z9" s="17">
        <v>0.123639959413998</v>
      </c>
      <c r="AA9" s="17">
        <v>9.0771954973652605E-2</v>
      </c>
      <c r="AB9" s="17">
        <v>7.9951081633760607E-2</v>
      </c>
      <c r="AC9" s="17">
        <v>8.1106806524315206E-2</v>
      </c>
      <c r="AD9" s="17">
        <v>2.0586815150364399E-2</v>
      </c>
      <c r="AE9" s="17"/>
      <c r="AF9" s="17">
        <v>9.0347383092131098E-2</v>
      </c>
      <c r="AG9" s="17">
        <v>8.8409453504258495E-2</v>
      </c>
      <c r="AH9" s="17">
        <v>4.9217889425051897E-2</v>
      </c>
      <c r="AI9" s="17">
        <v>5.9993602639523302E-2</v>
      </c>
      <c r="AJ9" s="17">
        <v>8.1117368404951706E-2</v>
      </c>
      <c r="AK9" s="17">
        <v>8.5690464878667202E-2</v>
      </c>
      <c r="AL9" s="17">
        <v>6.4649226893988401E-2</v>
      </c>
      <c r="AM9" s="17">
        <v>3.4133172189244297E-2</v>
      </c>
      <c r="AN9" s="17">
        <v>7.6074314340138602E-2</v>
      </c>
      <c r="AO9" s="17">
        <v>9.9788275655805905E-2</v>
      </c>
      <c r="AP9" s="17">
        <v>9.7425958953442193E-2</v>
      </c>
      <c r="AQ9" s="17">
        <v>0.109573561439695</v>
      </c>
      <c r="AR9" s="17">
        <v>5.1515724697307301E-2</v>
      </c>
      <c r="AS9" s="17">
        <v>0.217842984989425</v>
      </c>
      <c r="AT9" s="17">
        <v>4.877177529441E-2</v>
      </c>
      <c r="AU9" s="17">
        <v>0.18898399338887401</v>
      </c>
      <c r="AV9" s="17"/>
      <c r="AW9" s="17">
        <v>8.3200784468146202E-2</v>
      </c>
      <c r="AX9" s="17">
        <v>7.9311872073878104E-2</v>
      </c>
      <c r="AY9" s="17"/>
      <c r="AZ9" s="17">
        <v>7.4210611062570306E-2</v>
      </c>
      <c r="BA9" s="17">
        <v>8.3494884777278303E-2</v>
      </c>
      <c r="BB9" s="17"/>
      <c r="BC9" s="17">
        <v>8.6747755205314497E-2</v>
      </c>
      <c r="BD9" s="17">
        <v>7.6745547047894505E-2</v>
      </c>
      <c r="BE9" s="17"/>
      <c r="BF9" s="17">
        <v>9.8162731347252896E-2</v>
      </c>
      <c r="BG9" s="17">
        <v>8.0489167552353205E-2</v>
      </c>
      <c r="BH9" s="17"/>
      <c r="BI9" s="17">
        <v>9.9711589021280703E-2</v>
      </c>
      <c r="BJ9" s="17">
        <v>9.64466958409506E-2</v>
      </c>
      <c r="BK9" s="17">
        <v>7.9358405484585406E-2</v>
      </c>
      <c r="BL9" s="17">
        <v>9.9906270813053602E-2</v>
      </c>
      <c r="BM9" s="17">
        <v>3.9298449477620498E-2</v>
      </c>
      <c r="BN9" s="17"/>
      <c r="BO9" s="17">
        <v>0.104668689518847</v>
      </c>
      <c r="BP9" s="17">
        <v>8.5780660287872096E-2</v>
      </c>
      <c r="BQ9" s="17">
        <v>0.105636130737156</v>
      </c>
      <c r="BR9" s="17">
        <v>8.9557491054062202E-2</v>
      </c>
      <c r="BS9" s="17">
        <v>3.77669995752438E-2</v>
      </c>
      <c r="BT9" s="17">
        <v>3.96412460890831E-2</v>
      </c>
      <c r="BU9" s="17"/>
      <c r="BV9" s="17">
        <v>9.9440074776361104E-2</v>
      </c>
      <c r="BW9" s="17">
        <v>9.0894787641900801E-2</v>
      </c>
      <c r="BX9" s="17"/>
      <c r="BY9" s="17">
        <v>0.1125080488763</v>
      </c>
      <c r="BZ9" s="17"/>
      <c r="CA9" s="17">
        <v>0.123793586523139</v>
      </c>
      <c r="CB9" s="17"/>
      <c r="CC9" s="17">
        <v>0.113271334294592</v>
      </c>
    </row>
    <row r="10" spans="2:81" x14ac:dyDescent="0.3">
      <c r="B10" s="18" t="s">
        <v>231</v>
      </c>
      <c r="C10" s="17">
        <v>0.20490796162095101</v>
      </c>
      <c r="D10" s="17">
        <v>0.23805629480233301</v>
      </c>
      <c r="E10" s="17">
        <v>0.17334963042531101</v>
      </c>
      <c r="F10" s="17"/>
      <c r="G10" s="17">
        <v>0.248574894041828</v>
      </c>
      <c r="H10" s="17">
        <v>0.26040160500554699</v>
      </c>
      <c r="I10" s="17">
        <v>0.23310059504262901</v>
      </c>
      <c r="J10" s="17">
        <v>0.16194283402894699</v>
      </c>
      <c r="K10" s="17">
        <v>0.203417974037643</v>
      </c>
      <c r="L10" s="17">
        <v>0.14363267149974501</v>
      </c>
      <c r="M10" s="17"/>
      <c r="N10" s="17">
        <v>0.260340656263779</v>
      </c>
      <c r="O10" s="17">
        <v>0.192753513373247</v>
      </c>
      <c r="P10" s="17">
        <v>0.206028853657792</v>
      </c>
      <c r="Q10" s="17">
        <v>0.158338496465187</v>
      </c>
      <c r="R10" s="17"/>
      <c r="S10" s="17">
        <v>0.28618369158366302</v>
      </c>
      <c r="T10" s="17">
        <v>0.226504478303516</v>
      </c>
      <c r="U10" s="17">
        <v>0.20724384528523901</v>
      </c>
      <c r="V10" s="17">
        <v>0.15509178572937099</v>
      </c>
      <c r="W10" s="17">
        <v>0.18398131689325201</v>
      </c>
      <c r="X10" s="17">
        <v>0.15721619016129601</v>
      </c>
      <c r="Y10" s="17">
        <v>0.189870580156182</v>
      </c>
      <c r="Z10" s="17">
        <v>0.224184914130688</v>
      </c>
      <c r="AA10" s="17">
        <v>0.17339060040894899</v>
      </c>
      <c r="AB10" s="17">
        <v>0.19956713046555399</v>
      </c>
      <c r="AC10" s="17">
        <v>0.18357138605798701</v>
      </c>
      <c r="AD10" s="17">
        <v>0.24946728882435101</v>
      </c>
      <c r="AE10" s="17"/>
      <c r="AF10" s="17">
        <v>9.0171405220908898E-2</v>
      </c>
      <c r="AG10" s="17">
        <v>0.16828194840149699</v>
      </c>
      <c r="AH10" s="17">
        <v>0.12521996000000801</v>
      </c>
      <c r="AI10" s="17">
        <v>0.173847805850182</v>
      </c>
      <c r="AJ10" s="17">
        <v>0.17193071047028</v>
      </c>
      <c r="AK10" s="17">
        <v>0.234188040051998</v>
      </c>
      <c r="AL10" s="17">
        <v>0.21353243031643401</v>
      </c>
      <c r="AM10" s="17">
        <v>0.19800437996055301</v>
      </c>
      <c r="AN10" s="17">
        <v>0.229531284895197</v>
      </c>
      <c r="AO10" s="17">
        <v>0.17512108031544399</v>
      </c>
      <c r="AP10" s="17">
        <v>0.20340240805863799</v>
      </c>
      <c r="AQ10" s="17">
        <v>0.246915247578261</v>
      </c>
      <c r="AR10" s="17">
        <v>0.24497523951025099</v>
      </c>
      <c r="AS10" s="17">
        <v>0.27087946413410602</v>
      </c>
      <c r="AT10" s="17">
        <v>0.26423671230385498</v>
      </c>
      <c r="AU10" s="17">
        <v>0.262205717367132</v>
      </c>
      <c r="AV10" s="17"/>
      <c r="AW10" s="17">
        <v>0.19841520160189999</v>
      </c>
      <c r="AX10" s="17">
        <v>0.21337096215526599</v>
      </c>
      <c r="AY10" s="17"/>
      <c r="AZ10" s="17">
        <v>0.175805809680323</v>
      </c>
      <c r="BA10" s="17">
        <v>0.21138961243631599</v>
      </c>
      <c r="BB10" s="17"/>
      <c r="BC10" s="17">
        <v>0.18723224180324</v>
      </c>
      <c r="BD10" s="17">
        <v>0.214622004489889</v>
      </c>
      <c r="BE10" s="17"/>
      <c r="BF10" s="17">
        <v>0.16332165036041499</v>
      </c>
      <c r="BG10" s="17">
        <v>0.208249741346649</v>
      </c>
      <c r="BH10" s="17"/>
      <c r="BI10" s="17">
        <v>0.19852522158277999</v>
      </c>
      <c r="BJ10" s="17">
        <v>0.23302333586721699</v>
      </c>
      <c r="BK10" s="17">
        <v>0.23774962329566299</v>
      </c>
      <c r="BL10" s="17">
        <v>0.17128302988805999</v>
      </c>
      <c r="BM10" s="17">
        <v>0.19051995575314301</v>
      </c>
      <c r="BN10" s="17"/>
      <c r="BO10" s="17">
        <v>0.25529782171121201</v>
      </c>
      <c r="BP10" s="17">
        <v>0.21282096219803001</v>
      </c>
      <c r="BQ10" s="17">
        <v>0.206895503343374</v>
      </c>
      <c r="BR10" s="17">
        <v>0.18861146861598899</v>
      </c>
      <c r="BS10" s="17">
        <v>0.21433851418136499</v>
      </c>
      <c r="BT10" s="17">
        <v>0.16666121910348899</v>
      </c>
      <c r="BU10" s="17"/>
      <c r="BV10" s="17">
        <v>0.25564123321802201</v>
      </c>
      <c r="BW10" s="17">
        <v>0.191073254552176</v>
      </c>
      <c r="BX10" s="17"/>
      <c r="BY10" s="17">
        <v>0.27811083318484098</v>
      </c>
      <c r="BZ10" s="17"/>
      <c r="CA10" s="17">
        <v>0.28280141383542401</v>
      </c>
      <c r="CB10" s="17"/>
      <c r="CC10" s="17">
        <v>0.26020708033479301</v>
      </c>
    </row>
    <row r="11" spans="2:81" x14ac:dyDescent="0.3">
      <c r="B11" s="18" t="s">
        <v>232</v>
      </c>
      <c r="C11" s="17">
        <v>0.26173866157206799</v>
      </c>
      <c r="D11" s="17">
        <v>0.26721998681626302</v>
      </c>
      <c r="E11" s="17">
        <v>0.25741896493949101</v>
      </c>
      <c r="F11" s="17"/>
      <c r="G11" s="17">
        <v>0.27562514746967898</v>
      </c>
      <c r="H11" s="17">
        <v>0.26618893532072202</v>
      </c>
      <c r="I11" s="17">
        <v>0.21698575902880299</v>
      </c>
      <c r="J11" s="17">
        <v>0.23484692865951801</v>
      </c>
      <c r="K11" s="17">
        <v>0.246752781185577</v>
      </c>
      <c r="L11" s="17">
        <v>0.31693265910167501</v>
      </c>
      <c r="M11" s="17"/>
      <c r="N11" s="17">
        <v>0.27302654206761501</v>
      </c>
      <c r="O11" s="17">
        <v>0.26086448137129498</v>
      </c>
      <c r="P11" s="17">
        <v>0.24119671030522999</v>
      </c>
      <c r="Q11" s="17">
        <v>0.26680217728017602</v>
      </c>
      <c r="R11" s="17"/>
      <c r="S11" s="17">
        <v>0.27399608843622703</v>
      </c>
      <c r="T11" s="17">
        <v>0.25648990728756399</v>
      </c>
      <c r="U11" s="17">
        <v>0.25233086017900502</v>
      </c>
      <c r="V11" s="17">
        <v>0.239154273445357</v>
      </c>
      <c r="W11" s="17">
        <v>0.21032680529674699</v>
      </c>
      <c r="X11" s="17">
        <v>0.280483847679798</v>
      </c>
      <c r="Y11" s="17">
        <v>0.24061485487652201</v>
      </c>
      <c r="Z11" s="17">
        <v>0.26935021105086099</v>
      </c>
      <c r="AA11" s="17">
        <v>0.26191808043355602</v>
      </c>
      <c r="AB11" s="17">
        <v>0.28567386874815698</v>
      </c>
      <c r="AC11" s="17">
        <v>0.29369064383219501</v>
      </c>
      <c r="AD11" s="17">
        <v>0.30436898179790101</v>
      </c>
      <c r="AE11" s="17"/>
      <c r="AF11" s="17">
        <v>0.22247231512528501</v>
      </c>
      <c r="AG11" s="17">
        <v>0.299743060574716</v>
      </c>
      <c r="AH11" s="17">
        <v>0.33289542991626098</v>
      </c>
      <c r="AI11" s="17">
        <v>0.19885849380658599</v>
      </c>
      <c r="AJ11" s="17">
        <v>0.27506275278546499</v>
      </c>
      <c r="AK11" s="17">
        <v>0.27795317183309798</v>
      </c>
      <c r="AL11" s="17">
        <v>0.277710370761037</v>
      </c>
      <c r="AM11" s="17">
        <v>0.26918863397741799</v>
      </c>
      <c r="AN11" s="17">
        <v>0.239826726921998</v>
      </c>
      <c r="AO11" s="17">
        <v>0.28823167520288601</v>
      </c>
      <c r="AP11" s="17">
        <v>0.26440761756070602</v>
      </c>
      <c r="AQ11" s="17">
        <v>0.26468811456206398</v>
      </c>
      <c r="AR11" s="17">
        <v>0.226619251996273</v>
      </c>
      <c r="AS11" s="17">
        <v>0.173645050847613</v>
      </c>
      <c r="AT11" s="17">
        <v>0.27350938132213598</v>
      </c>
      <c r="AU11" s="17">
        <v>0.22038774299486799</v>
      </c>
      <c r="AV11" s="17"/>
      <c r="AW11" s="17">
        <v>0.26953808610694902</v>
      </c>
      <c r="AX11" s="17">
        <v>0.25094314981632798</v>
      </c>
      <c r="AY11" s="17"/>
      <c r="AZ11" s="17">
        <v>0.25574053254711498</v>
      </c>
      <c r="BA11" s="17">
        <v>0.26307456889481701</v>
      </c>
      <c r="BB11" s="17"/>
      <c r="BC11" s="17">
        <v>0.24793732791029999</v>
      </c>
      <c r="BD11" s="17">
        <v>0.26978108348825203</v>
      </c>
      <c r="BE11" s="17"/>
      <c r="BF11" s="17">
        <v>0.22950647699343499</v>
      </c>
      <c r="BG11" s="17">
        <v>0.26432876532676303</v>
      </c>
      <c r="BH11" s="17"/>
      <c r="BI11" s="17">
        <v>0.24792851802926</v>
      </c>
      <c r="BJ11" s="17">
        <v>0.28354252658424101</v>
      </c>
      <c r="BK11" s="17">
        <v>0.23592365765315301</v>
      </c>
      <c r="BL11" s="17">
        <v>0.28580562426446798</v>
      </c>
      <c r="BM11" s="17">
        <v>0.214199365833844</v>
      </c>
      <c r="BN11" s="17"/>
      <c r="BO11" s="17">
        <v>0.279882405145152</v>
      </c>
      <c r="BP11" s="17">
        <v>0.25941783882254499</v>
      </c>
      <c r="BQ11" s="17">
        <v>0.25024324072884502</v>
      </c>
      <c r="BR11" s="17">
        <v>0.27077546719844398</v>
      </c>
      <c r="BS11" s="17">
        <v>0.22254000415900099</v>
      </c>
      <c r="BT11" s="17">
        <v>0.28665147344173197</v>
      </c>
      <c r="BU11" s="17"/>
      <c r="BV11" s="17">
        <v>0.28897228486491799</v>
      </c>
      <c r="BW11" s="17">
        <v>0.27347179375427999</v>
      </c>
      <c r="BX11" s="17"/>
      <c r="BY11" s="17">
        <v>0.29114502098383799</v>
      </c>
      <c r="BZ11" s="17"/>
      <c r="CA11" s="17">
        <v>0.25554588696427599</v>
      </c>
      <c r="CB11" s="17"/>
      <c r="CC11" s="17">
        <v>0.26358940703019101</v>
      </c>
    </row>
    <row r="12" spans="2:81" x14ac:dyDescent="0.3">
      <c r="B12" s="18" t="s">
        <v>233</v>
      </c>
      <c r="C12" s="17">
        <v>0.19918902451248499</v>
      </c>
      <c r="D12" s="17">
        <v>0.18282424108409301</v>
      </c>
      <c r="E12" s="17">
        <v>0.21304475211793</v>
      </c>
      <c r="F12" s="17"/>
      <c r="G12" s="17">
        <v>0.193427735938942</v>
      </c>
      <c r="H12" s="17">
        <v>0.183966960133123</v>
      </c>
      <c r="I12" s="17">
        <v>0.21319270897345399</v>
      </c>
      <c r="J12" s="17">
        <v>0.21364410717179699</v>
      </c>
      <c r="K12" s="17">
        <v>0.18003849076117501</v>
      </c>
      <c r="L12" s="17">
        <v>0.205175807462737</v>
      </c>
      <c r="M12" s="17"/>
      <c r="N12" s="17">
        <v>0.218699111263577</v>
      </c>
      <c r="O12" s="17">
        <v>0.189033453628839</v>
      </c>
      <c r="P12" s="17">
        <v>0.17422771241833099</v>
      </c>
      <c r="Q12" s="17">
        <v>0.21044921531753399</v>
      </c>
      <c r="R12" s="17"/>
      <c r="S12" s="17">
        <v>0.14319608375044501</v>
      </c>
      <c r="T12" s="17">
        <v>0.23706376310072699</v>
      </c>
      <c r="U12" s="17">
        <v>0.18918437562836499</v>
      </c>
      <c r="V12" s="17">
        <v>0.226661131848787</v>
      </c>
      <c r="W12" s="17">
        <v>0.21434639453005</v>
      </c>
      <c r="X12" s="17">
        <v>0.18528376104011299</v>
      </c>
      <c r="Y12" s="17">
        <v>0.236254739511258</v>
      </c>
      <c r="Z12" s="17">
        <v>0.21347593227987699</v>
      </c>
      <c r="AA12" s="17">
        <v>0.21814544161680599</v>
      </c>
      <c r="AB12" s="17">
        <v>0.19166487972975499</v>
      </c>
      <c r="AC12" s="17">
        <v>0.17395575703576899</v>
      </c>
      <c r="AD12" s="17">
        <v>0.12362358470303</v>
      </c>
      <c r="AE12" s="17"/>
      <c r="AF12" s="17">
        <v>0.28886063749236301</v>
      </c>
      <c r="AG12" s="17">
        <v>0.20255849239174301</v>
      </c>
      <c r="AH12" s="17">
        <v>0.19486662633819399</v>
      </c>
      <c r="AI12" s="17">
        <v>0.25775101253523802</v>
      </c>
      <c r="AJ12" s="17">
        <v>0.20971774773056101</v>
      </c>
      <c r="AK12" s="17">
        <v>0.16127042033302399</v>
      </c>
      <c r="AL12" s="17">
        <v>0.17396644947442699</v>
      </c>
      <c r="AM12" s="17">
        <v>0.19773021032336699</v>
      </c>
      <c r="AN12" s="17">
        <v>0.20278649139987301</v>
      </c>
      <c r="AO12" s="17">
        <v>0.25102740565130299</v>
      </c>
      <c r="AP12" s="17">
        <v>0.21313128188816699</v>
      </c>
      <c r="AQ12" s="17">
        <v>0.14761886091114201</v>
      </c>
      <c r="AR12" s="17">
        <v>0.26178357111329398</v>
      </c>
      <c r="AS12" s="17">
        <v>0.19583480659483299</v>
      </c>
      <c r="AT12" s="17">
        <v>0.192232387261633</v>
      </c>
      <c r="AU12" s="17">
        <v>0.202531077717059</v>
      </c>
      <c r="AV12" s="17"/>
      <c r="AW12" s="17">
        <v>0.207898757092602</v>
      </c>
      <c r="AX12" s="17">
        <v>0.18797585946833101</v>
      </c>
      <c r="AY12" s="17"/>
      <c r="AZ12" s="17">
        <v>0.22772828602571299</v>
      </c>
      <c r="BA12" s="17">
        <v>0.19283274103095799</v>
      </c>
      <c r="BB12" s="17"/>
      <c r="BC12" s="17">
        <v>0.214136436969527</v>
      </c>
      <c r="BD12" s="17">
        <v>0.19105429938256999</v>
      </c>
      <c r="BE12" s="17"/>
      <c r="BF12" s="17">
        <v>0.25934550333297002</v>
      </c>
      <c r="BG12" s="17">
        <v>0.194354989100394</v>
      </c>
      <c r="BH12" s="17"/>
      <c r="BI12" s="17">
        <v>0.214238352655269</v>
      </c>
      <c r="BJ12" s="17">
        <v>0.18179997272211201</v>
      </c>
      <c r="BK12" s="17">
        <v>0.227700767481302</v>
      </c>
      <c r="BL12" s="17">
        <v>0.183111261220816</v>
      </c>
      <c r="BM12" s="17">
        <v>0.24519669802587901</v>
      </c>
      <c r="BN12" s="17"/>
      <c r="BO12" s="17">
        <v>0.18350366022211201</v>
      </c>
      <c r="BP12" s="17">
        <v>0.190841925292109</v>
      </c>
      <c r="BQ12" s="17">
        <v>0.19774535644241301</v>
      </c>
      <c r="BR12" s="17">
        <v>0.18475108657177799</v>
      </c>
      <c r="BS12" s="17">
        <v>0.26546096164737598</v>
      </c>
      <c r="BT12" s="17">
        <v>0.24179643942970899</v>
      </c>
      <c r="BU12" s="17"/>
      <c r="BV12" s="17">
        <v>0.176238527205138</v>
      </c>
      <c r="BW12" s="17">
        <v>0.192114949753251</v>
      </c>
      <c r="BX12" s="17"/>
      <c r="BY12" s="17">
        <v>0.14220286676007801</v>
      </c>
      <c r="BZ12" s="17"/>
      <c r="CA12" s="17">
        <v>0.165717503120861</v>
      </c>
      <c r="CB12" s="17"/>
      <c r="CC12" s="17">
        <v>0.18076219530197099</v>
      </c>
    </row>
    <row r="13" spans="2:81" x14ac:dyDescent="0.3">
      <c r="B13" s="18" t="s">
        <v>234</v>
      </c>
      <c r="C13" s="17">
        <v>0.149243357986238</v>
      </c>
      <c r="D13" s="17">
        <v>0.11259552800889</v>
      </c>
      <c r="E13" s="17">
        <v>0.18458002479239</v>
      </c>
      <c r="F13" s="17"/>
      <c r="G13" s="17">
        <v>0.11392874524848901</v>
      </c>
      <c r="H13" s="17">
        <v>9.4067311356271097E-2</v>
      </c>
      <c r="I13" s="17">
        <v>0.14634497104952901</v>
      </c>
      <c r="J13" s="17">
        <v>0.17914652750430299</v>
      </c>
      <c r="K13" s="17">
        <v>0.19730201875727499</v>
      </c>
      <c r="L13" s="17">
        <v>0.16358053118272201</v>
      </c>
      <c r="M13" s="17"/>
      <c r="N13" s="17">
        <v>7.6418246588727007E-2</v>
      </c>
      <c r="O13" s="17">
        <v>0.154674714893172</v>
      </c>
      <c r="P13" s="17">
        <v>0.184133886589016</v>
      </c>
      <c r="Q13" s="17">
        <v>0.192714215276032</v>
      </c>
      <c r="R13" s="17"/>
      <c r="S13" s="17">
        <v>9.5222567227779401E-2</v>
      </c>
      <c r="T13" s="17">
        <v>0.16391585054655899</v>
      </c>
      <c r="U13" s="17">
        <v>0.205205667096274</v>
      </c>
      <c r="V13" s="17">
        <v>0.19539716550345401</v>
      </c>
      <c r="W13" s="17">
        <v>0.17245904966448999</v>
      </c>
      <c r="X13" s="17">
        <v>0.15438278489042101</v>
      </c>
      <c r="Y13" s="17">
        <v>0.15227650845708701</v>
      </c>
      <c r="Z13" s="17">
        <v>9.15217162918745E-2</v>
      </c>
      <c r="AA13" s="17">
        <v>0.14311576957108399</v>
      </c>
      <c r="AB13" s="17">
        <v>0.106216885233714</v>
      </c>
      <c r="AC13" s="17">
        <v>0.14761314826660499</v>
      </c>
      <c r="AD13" s="17">
        <v>0.20323578765718101</v>
      </c>
      <c r="AE13" s="17"/>
      <c r="AF13" s="17">
        <v>0.19321427283325801</v>
      </c>
      <c r="AG13" s="17">
        <v>0.10642018424454899</v>
      </c>
      <c r="AH13" s="17">
        <v>0.18398704561019599</v>
      </c>
      <c r="AI13" s="17">
        <v>0.17884598507128199</v>
      </c>
      <c r="AJ13" s="17">
        <v>0.17156555432050999</v>
      </c>
      <c r="AK13" s="17">
        <v>0.14095547012440901</v>
      </c>
      <c r="AL13" s="17">
        <v>0.173932603108165</v>
      </c>
      <c r="AM13" s="17">
        <v>0.15650933450858601</v>
      </c>
      <c r="AN13" s="17">
        <v>0.17822613761325101</v>
      </c>
      <c r="AO13" s="17">
        <v>0.12162423706914501</v>
      </c>
      <c r="AP13" s="17">
        <v>0.102280053529356</v>
      </c>
      <c r="AQ13" s="17">
        <v>0.173993961371781</v>
      </c>
      <c r="AR13" s="17">
        <v>0.165139562936085</v>
      </c>
      <c r="AS13" s="17">
        <v>8.4414973708712204E-2</v>
      </c>
      <c r="AT13" s="17">
        <v>0.119725742386874</v>
      </c>
      <c r="AU13" s="17">
        <v>6.5806598744149195E-2</v>
      </c>
      <c r="AV13" s="17"/>
      <c r="AW13" s="17">
        <v>0.141297127809736</v>
      </c>
      <c r="AX13" s="17">
        <v>0.160646656871132</v>
      </c>
      <c r="AY13" s="17"/>
      <c r="AZ13" s="17">
        <v>0.15169356829766101</v>
      </c>
      <c r="BA13" s="17">
        <v>0.148697645500947</v>
      </c>
      <c r="BB13" s="17"/>
      <c r="BC13" s="17">
        <v>0.15272435280965299</v>
      </c>
      <c r="BD13" s="17">
        <v>0.14888297242969101</v>
      </c>
      <c r="BE13" s="17"/>
      <c r="BF13" s="17">
        <v>0.14205237015677499</v>
      </c>
      <c r="BG13" s="17">
        <v>0.14982120912541899</v>
      </c>
      <c r="BH13" s="17"/>
      <c r="BI13" s="17">
        <v>0.149507846237279</v>
      </c>
      <c r="BJ13" s="17">
        <v>0.12520891020900499</v>
      </c>
      <c r="BK13" s="17">
        <v>0.115371998048708</v>
      </c>
      <c r="BL13" s="17">
        <v>0.182642219384967</v>
      </c>
      <c r="BM13" s="17">
        <v>0.21665896176135099</v>
      </c>
      <c r="BN13" s="17"/>
      <c r="BO13" s="17">
        <v>0.100561012143614</v>
      </c>
      <c r="BP13" s="17">
        <v>0.16500149130967801</v>
      </c>
      <c r="BQ13" s="17">
        <v>0.150443259763236</v>
      </c>
      <c r="BR13" s="17">
        <v>0.188212098018054</v>
      </c>
      <c r="BS13" s="17">
        <v>0.14154018656272899</v>
      </c>
      <c r="BT13" s="17">
        <v>8.0388633431662707E-2</v>
      </c>
      <c r="BU13" s="17"/>
      <c r="BV13" s="17">
        <v>0.104191101438319</v>
      </c>
      <c r="BW13" s="17">
        <v>0.16419126004104401</v>
      </c>
      <c r="BX13" s="17"/>
      <c r="BY13" s="17">
        <v>0.136431178205772</v>
      </c>
      <c r="BZ13" s="17"/>
      <c r="CA13" s="17">
        <v>0.119447738945441</v>
      </c>
      <c r="CB13" s="17"/>
      <c r="CC13" s="17">
        <v>0.110856114480181</v>
      </c>
    </row>
    <row r="14" spans="2:81" x14ac:dyDescent="0.3">
      <c r="B14" s="18" t="s">
        <v>92</v>
      </c>
      <c r="C14" s="17">
        <v>0.10311725594120601</v>
      </c>
      <c r="D14" s="17">
        <v>8.7683887380603495E-2</v>
      </c>
      <c r="E14" s="17">
        <v>0.118593344919164</v>
      </c>
      <c r="F14" s="17"/>
      <c r="G14" s="17">
        <v>7.4487906462224099E-2</v>
      </c>
      <c r="H14" s="17">
        <v>7.3701433894017204E-2</v>
      </c>
      <c r="I14" s="17">
        <v>9.8716673685377496E-2</v>
      </c>
      <c r="J14" s="17">
        <v>0.123957121023372</v>
      </c>
      <c r="K14" s="17">
        <v>0.117110776638491</v>
      </c>
      <c r="L14" s="17">
        <v>0.12343856276577</v>
      </c>
      <c r="M14" s="17"/>
      <c r="N14" s="17">
        <v>8.3351181016110401E-2</v>
      </c>
      <c r="O14" s="17">
        <v>0.103920041055216</v>
      </c>
      <c r="P14" s="17">
        <v>0.113744780531809</v>
      </c>
      <c r="Q14" s="17">
        <v>0.11273441845868799</v>
      </c>
      <c r="R14" s="17"/>
      <c r="S14" s="17">
        <v>7.0330738893930406E-2</v>
      </c>
      <c r="T14" s="17">
        <v>7.2907475675340394E-2</v>
      </c>
      <c r="U14" s="17">
        <v>8.8867523723078698E-2</v>
      </c>
      <c r="V14" s="17">
        <v>0.115018179950612</v>
      </c>
      <c r="W14" s="17">
        <v>0.119223911629194</v>
      </c>
      <c r="X14" s="17">
        <v>0.114740028641365</v>
      </c>
      <c r="Y14" s="17">
        <v>0.13568419084324501</v>
      </c>
      <c r="Z14" s="17">
        <v>7.78272668327014E-2</v>
      </c>
      <c r="AA14" s="17">
        <v>0.112658152995952</v>
      </c>
      <c r="AB14" s="17">
        <v>0.13692615418905901</v>
      </c>
      <c r="AC14" s="17">
        <v>0.12006225828313</v>
      </c>
      <c r="AD14" s="17">
        <v>9.8717541867171396E-2</v>
      </c>
      <c r="AE14" s="17"/>
      <c r="AF14" s="17">
        <v>0.114933986236054</v>
      </c>
      <c r="AG14" s="17">
        <v>0.13458686088323599</v>
      </c>
      <c r="AH14" s="17">
        <v>0.11381304871028999</v>
      </c>
      <c r="AI14" s="17">
        <v>0.130703100097189</v>
      </c>
      <c r="AJ14" s="17">
        <v>9.0605866288231807E-2</v>
      </c>
      <c r="AK14" s="17">
        <v>9.9942432778803394E-2</v>
      </c>
      <c r="AL14" s="17">
        <v>9.6208919445947297E-2</v>
      </c>
      <c r="AM14" s="17">
        <v>0.14443426904083201</v>
      </c>
      <c r="AN14" s="17">
        <v>7.3555044829542504E-2</v>
      </c>
      <c r="AO14" s="17">
        <v>6.4207326105416795E-2</v>
      </c>
      <c r="AP14" s="17">
        <v>0.119352680009691</v>
      </c>
      <c r="AQ14" s="17">
        <v>5.7210254137057499E-2</v>
      </c>
      <c r="AR14" s="17">
        <v>4.9966649746789299E-2</v>
      </c>
      <c r="AS14" s="17">
        <v>5.7382719725312198E-2</v>
      </c>
      <c r="AT14" s="17">
        <v>0.101524001431091</v>
      </c>
      <c r="AU14" s="17">
        <v>6.0084869787918001E-2</v>
      </c>
      <c r="AV14" s="17"/>
      <c r="AW14" s="17">
        <v>9.9650042920667398E-2</v>
      </c>
      <c r="AX14" s="17">
        <v>0.107751499615065</v>
      </c>
      <c r="AY14" s="17"/>
      <c r="AZ14" s="17">
        <v>0.114821192386617</v>
      </c>
      <c r="BA14" s="17">
        <v>0.100510547359684</v>
      </c>
      <c r="BB14" s="17"/>
      <c r="BC14" s="17">
        <v>0.111221885301966</v>
      </c>
      <c r="BD14" s="17">
        <v>9.8914093161703506E-2</v>
      </c>
      <c r="BE14" s="17"/>
      <c r="BF14" s="17">
        <v>0.10761126780915201</v>
      </c>
      <c r="BG14" s="17">
        <v>0.10275612754842101</v>
      </c>
      <c r="BH14" s="17"/>
      <c r="BI14" s="17">
        <v>9.0088472474131098E-2</v>
      </c>
      <c r="BJ14" s="17">
        <v>7.9978558776475694E-2</v>
      </c>
      <c r="BK14" s="17">
        <v>0.103895548036588</v>
      </c>
      <c r="BL14" s="17">
        <v>7.7251594428634704E-2</v>
      </c>
      <c r="BM14" s="17">
        <v>9.4126569148162906E-2</v>
      </c>
      <c r="BN14" s="17"/>
      <c r="BO14" s="17">
        <v>7.6086411259062806E-2</v>
      </c>
      <c r="BP14" s="17">
        <v>8.6137122089765802E-2</v>
      </c>
      <c r="BQ14" s="17">
        <v>8.9036508984974894E-2</v>
      </c>
      <c r="BR14" s="17">
        <v>7.8092388541672705E-2</v>
      </c>
      <c r="BS14" s="17">
        <v>0.118353333874284</v>
      </c>
      <c r="BT14" s="17">
        <v>0.184860988504324</v>
      </c>
      <c r="BU14" s="17"/>
      <c r="BV14" s="17">
        <v>7.5516778497242198E-2</v>
      </c>
      <c r="BW14" s="17">
        <v>8.8253954257348305E-2</v>
      </c>
      <c r="BX14" s="17"/>
      <c r="BY14" s="17">
        <v>3.9602051989170599E-2</v>
      </c>
      <c r="BZ14" s="17"/>
      <c r="CA14" s="17">
        <v>5.26938706108602E-2</v>
      </c>
      <c r="CB14" s="17"/>
      <c r="CC14" s="17">
        <v>7.1313868558271404E-2</v>
      </c>
    </row>
    <row r="15" spans="2:81" x14ac:dyDescent="0.3">
      <c r="B15" s="18" t="s">
        <v>192</v>
      </c>
      <c r="C15" s="21">
        <v>0.286711699988003</v>
      </c>
      <c r="D15" s="21">
        <v>0.34967635671015002</v>
      </c>
      <c r="E15" s="21">
        <v>0.226362913231026</v>
      </c>
      <c r="F15" s="21"/>
      <c r="G15" s="21">
        <v>0.34253046488066502</v>
      </c>
      <c r="H15" s="21">
        <v>0.382075359295867</v>
      </c>
      <c r="I15" s="21">
        <v>0.324759887262837</v>
      </c>
      <c r="J15" s="21">
        <v>0.24840531564101001</v>
      </c>
      <c r="K15" s="21">
        <v>0.25879593265748102</v>
      </c>
      <c r="L15" s="21">
        <v>0.19087243948709701</v>
      </c>
      <c r="M15" s="21"/>
      <c r="N15" s="21">
        <v>0.34850491906397002</v>
      </c>
      <c r="O15" s="21">
        <v>0.29150730905147698</v>
      </c>
      <c r="P15" s="21">
        <v>0.28669691015561499</v>
      </c>
      <c r="Q15" s="21">
        <v>0.21729997366757001</v>
      </c>
      <c r="R15" s="21"/>
      <c r="S15" s="21">
        <v>0.41725452169161797</v>
      </c>
      <c r="T15" s="21">
        <v>0.26962300338980999</v>
      </c>
      <c r="U15" s="21">
        <v>0.26441157337327698</v>
      </c>
      <c r="V15" s="21">
        <v>0.22376924925179001</v>
      </c>
      <c r="W15" s="21">
        <v>0.283643838879518</v>
      </c>
      <c r="X15" s="21">
        <v>0.26510957774830302</v>
      </c>
      <c r="Y15" s="21">
        <v>0.23516970631188699</v>
      </c>
      <c r="Z15" s="21">
        <v>0.347824873544686</v>
      </c>
      <c r="AA15" s="21">
        <v>0.26416255538260203</v>
      </c>
      <c r="AB15" s="21">
        <v>0.27951821209931499</v>
      </c>
      <c r="AC15" s="21">
        <v>0.26467819258230202</v>
      </c>
      <c r="AD15" s="21">
        <v>0.27005410397471602</v>
      </c>
      <c r="AE15" s="21"/>
      <c r="AF15" s="21">
        <v>0.18051878831304</v>
      </c>
      <c r="AG15" s="21">
        <v>0.25669140190575601</v>
      </c>
      <c r="AH15" s="21">
        <v>0.17443784942505899</v>
      </c>
      <c r="AI15" s="21">
        <v>0.233841408489705</v>
      </c>
      <c r="AJ15" s="21">
        <v>0.25304807887523201</v>
      </c>
      <c r="AK15" s="21">
        <v>0.319878504930665</v>
      </c>
      <c r="AL15" s="21">
        <v>0.27818165721042298</v>
      </c>
      <c r="AM15" s="21">
        <v>0.23213755214979701</v>
      </c>
      <c r="AN15" s="21">
        <v>0.30560559923533498</v>
      </c>
      <c r="AO15" s="21">
        <v>0.27490935597124999</v>
      </c>
      <c r="AP15" s="21">
        <v>0.30082836701208099</v>
      </c>
      <c r="AQ15" s="21">
        <v>0.35648880901795599</v>
      </c>
      <c r="AR15" s="21">
        <v>0.29649096420755899</v>
      </c>
      <c r="AS15" s="21">
        <v>0.48872244912353002</v>
      </c>
      <c r="AT15" s="21">
        <v>0.313008487598265</v>
      </c>
      <c r="AU15" s="21">
        <v>0.451189710756006</v>
      </c>
      <c r="AV15" s="21"/>
      <c r="AW15" s="21">
        <v>0.28161598607004601</v>
      </c>
      <c r="AX15" s="21">
        <v>0.29268283422914398</v>
      </c>
      <c r="AY15" s="21"/>
      <c r="AZ15" s="21">
        <v>0.25001642074289299</v>
      </c>
      <c r="BA15" s="21">
        <v>0.294884497213594</v>
      </c>
      <c r="BB15" s="21"/>
      <c r="BC15" s="21">
        <v>0.27397999700855402</v>
      </c>
      <c r="BD15" s="21">
        <v>0.29136755153778299</v>
      </c>
      <c r="BE15" s="21"/>
      <c r="BF15" s="21">
        <v>0.26148438170766802</v>
      </c>
      <c r="BG15" s="21">
        <v>0.288738908899003</v>
      </c>
      <c r="BH15" s="21"/>
      <c r="BI15" s="21">
        <v>0.29823681060406099</v>
      </c>
      <c r="BJ15" s="21">
        <v>0.32947003170816702</v>
      </c>
      <c r="BK15" s="21">
        <v>0.31710802878024802</v>
      </c>
      <c r="BL15" s="21">
        <v>0.27118930070111402</v>
      </c>
      <c r="BM15" s="21">
        <v>0.22981840523076399</v>
      </c>
      <c r="BN15" s="21"/>
      <c r="BO15" s="21">
        <v>0.35996651123005902</v>
      </c>
      <c r="BP15" s="21">
        <v>0.298601622485902</v>
      </c>
      <c r="BQ15" s="21">
        <v>0.31253163408052997</v>
      </c>
      <c r="BR15" s="21">
        <v>0.27816895967005101</v>
      </c>
      <c r="BS15" s="21">
        <v>0.252105513756609</v>
      </c>
      <c r="BT15" s="21">
        <v>0.206302465192573</v>
      </c>
      <c r="BU15" s="21"/>
      <c r="BV15" s="21">
        <v>0.35508130799438298</v>
      </c>
      <c r="BW15" s="21">
        <v>0.28196804219407701</v>
      </c>
      <c r="BX15" s="21"/>
      <c r="BY15" s="21">
        <v>0.39061888206114098</v>
      </c>
      <c r="BZ15" s="21"/>
      <c r="CA15" s="21">
        <v>0.406595000358563</v>
      </c>
      <c r="CB15" s="21"/>
      <c r="CC15" s="21">
        <v>0.37347841462938502</v>
      </c>
    </row>
    <row r="16" spans="2:81" x14ac:dyDescent="0.3">
      <c r="B16" s="18" t="s">
        <v>193</v>
      </c>
      <c r="C16" s="21">
        <v>0.34843238249872299</v>
      </c>
      <c r="D16" s="21">
        <v>0.29541976909298301</v>
      </c>
      <c r="E16" s="21">
        <v>0.39762477691032</v>
      </c>
      <c r="F16" s="21"/>
      <c r="G16" s="21">
        <v>0.30735648118743097</v>
      </c>
      <c r="H16" s="21">
        <v>0.27803427148939402</v>
      </c>
      <c r="I16" s="21">
        <v>0.35953768002298298</v>
      </c>
      <c r="J16" s="21">
        <v>0.39279063467609998</v>
      </c>
      <c r="K16" s="21">
        <v>0.37734050951845</v>
      </c>
      <c r="L16" s="21">
        <v>0.36875633864545898</v>
      </c>
      <c r="M16" s="21"/>
      <c r="N16" s="21">
        <v>0.29511735785230397</v>
      </c>
      <c r="O16" s="21">
        <v>0.34370816852201203</v>
      </c>
      <c r="P16" s="21">
        <v>0.35836159900734599</v>
      </c>
      <c r="Q16" s="21">
        <v>0.40316343059356602</v>
      </c>
      <c r="R16" s="21"/>
      <c r="S16" s="21">
        <v>0.23841865097822501</v>
      </c>
      <c r="T16" s="21">
        <v>0.40097961364728602</v>
      </c>
      <c r="U16" s="21">
        <v>0.39439004272463901</v>
      </c>
      <c r="V16" s="21">
        <v>0.42205829735224099</v>
      </c>
      <c r="W16" s="21">
        <v>0.38680544419454099</v>
      </c>
      <c r="X16" s="21">
        <v>0.33966654593053403</v>
      </c>
      <c r="Y16" s="21">
        <v>0.38853124796834598</v>
      </c>
      <c r="Z16" s="21">
        <v>0.30499764857175199</v>
      </c>
      <c r="AA16" s="21">
        <v>0.36126121118789001</v>
      </c>
      <c r="AB16" s="21">
        <v>0.29788176496347002</v>
      </c>
      <c r="AC16" s="21">
        <v>0.32156890530237398</v>
      </c>
      <c r="AD16" s="21">
        <v>0.32685937236021101</v>
      </c>
      <c r="AE16" s="21"/>
      <c r="AF16" s="21">
        <v>0.482074910325621</v>
      </c>
      <c r="AG16" s="21">
        <v>0.30897867663629203</v>
      </c>
      <c r="AH16" s="21">
        <v>0.37885367194838998</v>
      </c>
      <c r="AI16" s="21">
        <v>0.43659699760651899</v>
      </c>
      <c r="AJ16" s="21">
        <v>0.38128330205107103</v>
      </c>
      <c r="AK16" s="21">
        <v>0.30222589045743298</v>
      </c>
      <c r="AL16" s="21">
        <v>0.34789905258259202</v>
      </c>
      <c r="AM16" s="21">
        <v>0.35423954483195302</v>
      </c>
      <c r="AN16" s="21">
        <v>0.38101262901312399</v>
      </c>
      <c r="AO16" s="21">
        <v>0.37265164272044699</v>
      </c>
      <c r="AP16" s="21">
        <v>0.31541133541752298</v>
      </c>
      <c r="AQ16" s="21">
        <v>0.32161282228292298</v>
      </c>
      <c r="AR16" s="21">
        <v>0.42692313404937898</v>
      </c>
      <c r="AS16" s="21">
        <v>0.28024978030354503</v>
      </c>
      <c r="AT16" s="21">
        <v>0.311958129648507</v>
      </c>
      <c r="AU16" s="21">
        <v>0.26833767646120799</v>
      </c>
      <c r="AV16" s="21"/>
      <c r="AW16" s="21">
        <v>0.34919588490233799</v>
      </c>
      <c r="AX16" s="21">
        <v>0.34862251633946301</v>
      </c>
      <c r="AY16" s="21"/>
      <c r="AZ16" s="21">
        <v>0.379421854323374</v>
      </c>
      <c r="BA16" s="21">
        <v>0.34153038653190398</v>
      </c>
      <c r="BB16" s="21"/>
      <c r="BC16" s="21">
        <v>0.36686078977918002</v>
      </c>
      <c r="BD16" s="21">
        <v>0.33993727181226102</v>
      </c>
      <c r="BE16" s="21"/>
      <c r="BF16" s="21">
        <v>0.40139787348974498</v>
      </c>
      <c r="BG16" s="21">
        <v>0.34417619822581302</v>
      </c>
      <c r="BH16" s="21"/>
      <c r="BI16" s="21">
        <v>0.363746198892548</v>
      </c>
      <c r="BJ16" s="21">
        <v>0.307008882931116</v>
      </c>
      <c r="BK16" s="21">
        <v>0.34307276553000998</v>
      </c>
      <c r="BL16" s="21">
        <v>0.365753480605784</v>
      </c>
      <c r="BM16" s="21">
        <v>0.46185565978722998</v>
      </c>
      <c r="BN16" s="21"/>
      <c r="BO16" s="21">
        <v>0.28406467236572602</v>
      </c>
      <c r="BP16" s="21">
        <v>0.35584341660178698</v>
      </c>
      <c r="BQ16" s="21">
        <v>0.34818861620565</v>
      </c>
      <c r="BR16" s="21">
        <v>0.37296318458983202</v>
      </c>
      <c r="BS16" s="21">
        <v>0.40700114821010502</v>
      </c>
      <c r="BT16" s="21">
        <v>0.32218507286137199</v>
      </c>
      <c r="BU16" s="21"/>
      <c r="BV16" s="21">
        <v>0.280429628643457</v>
      </c>
      <c r="BW16" s="21">
        <v>0.356306209794295</v>
      </c>
      <c r="BX16" s="21"/>
      <c r="BY16" s="21">
        <v>0.27863404496584998</v>
      </c>
      <c r="BZ16" s="21"/>
      <c r="CA16" s="21">
        <v>0.28516524206630101</v>
      </c>
      <c r="CB16" s="21"/>
      <c r="CC16" s="21">
        <v>0.29161830978215197</v>
      </c>
    </row>
    <row r="17" spans="2:81" x14ac:dyDescent="0.3">
      <c r="B17" s="18" t="s">
        <v>194</v>
      </c>
      <c r="C17" s="22">
        <v>-6.1720682510720201E-2</v>
      </c>
      <c r="D17" s="22">
        <v>5.4256587617166702E-2</v>
      </c>
      <c r="E17" s="22">
        <v>-0.171261863679294</v>
      </c>
      <c r="F17" s="22"/>
      <c r="G17" s="22">
        <v>3.5173983693233803E-2</v>
      </c>
      <c r="H17" s="22">
        <v>0.104041087806473</v>
      </c>
      <c r="I17" s="22">
        <v>-3.4777792760145802E-2</v>
      </c>
      <c r="J17" s="22">
        <v>-0.14438531903509</v>
      </c>
      <c r="K17" s="22">
        <v>-0.118544576860969</v>
      </c>
      <c r="L17" s="22">
        <v>-0.177883899158362</v>
      </c>
      <c r="M17" s="22"/>
      <c r="N17" s="22">
        <v>5.3387561211665401E-2</v>
      </c>
      <c r="O17" s="22">
        <v>-5.2200859470534197E-2</v>
      </c>
      <c r="P17" s="22">
        <v>-7.1664688851731703E-2</v>
      </c>
      <c r="Q17" s="22">
        <v>-0.18586345692599701</v>
      </c>
      <c r="R17" s="22"/>
      <c r="S17" s="22">
        <v>0.17883587071339299</v>
      </c>
      <c r="T17" s="22">
        <v>-0.131356610257477</v>
      </c>
      <c r="U17" s="22">
        <v>-0.12997846935136201</v>
      </c>
      <c r="V17" s="22">
        <v>-0.198289048100451</v>
      </c>
      <c r="W17" s="22">
        <v>-0.103161605315023</v>
      </c>
      <c r="X17" s="22">
        <v>-7.4556968182231301E-2</v>
      </c>
      <c r="Y17" s="22">
        <v>-0.15336154165645899</v>
      </c>
      <c r="Z17" s="22">
        <v>4.2827224972934501E-2</v>
      </c>
      <c r="AA17" s="22">
        <v>-9.7098655805287898E-2</v>
      </c>
      <c r="AB17" s="22">
        <v>-1.83635528641551E-2</v>
      </c>
      <c r="AC17" s="22">
        <v>-5.68907127200717E-2</v>
      </c>
      <c r="AD17" s="22">
        <v>-5.6805268385495503E-2</v>
      </c>
      <c r="AE17" s="22"/>
      <c r="AF17" s="22">
        <v>-0.30155612201258097</v>
      </c>
      <c r="AG17" s="22">
        <v>-5.2287274730536397E-2</v>
      </c>
      <c r="AH17" s="22">
        <v>-0.20441582252332999</v>
      </c>
      <c r="AI17" s="22">
        <v>-0.20275558911681499</v>
      </c>
      <c r="AJ17" s="22">
        <v>-0.12823522317583899</v>
      </c>
      <c r="AK17" s="22">
        <v>1.7652614473232402E-2</v>
      </c>
      <c r="AL17" s="22">
        <v>-6.9717395372169602E-2</v>
      </c>
      <c r="AM17" s="22">
        <v>-0.122101992682156</v>
      </c>
      <c r="AN17" s="22">
        <v>-7.5407029777788598E-2</v>
      </c>
      <c r="AO17" s="22">
        <v>-9.7742286749197396E-2</v>
      </c>
      <c r="AP17" s="22">
        <v>-1.45829684054424E-2</v>
      </c>
      <c r="AQ17" s="22">
        <v>3.4875986735033601E-2</v>
      </c>
      <c r="AR17" s="22">
        <v>-0.13043216984181999</v>
      </c>
      <c r="AS17" s="22">
        <v>0.208472668819985</v>
      </c>
      <c r="AT17" s="22">
        <v>1.0503579497581101E-3</v>
      </c>
      <c r="AU17" s="22">
        <v>0.18285203429479799</v>
      </c>
      <c r="AV17" s="22"/>
      <c r="AW17" s="22">
        <v>-6.7579898832291499E-2</v>
      </c>
      <c r="AX17" s="22">
        <v>-5.5939682110318897E-2</v>
      </c>
      <c r="AY17" s="22"/>
      <c r="AZ17" s="22">
        <v>-0.12940543358048101</v>
      </c>
      <c r="BA17" s="22">
        <v>-4.6645889318309999E-2</v>
      </c>
      <c r="BB17" s="22"/>
      <c r="BC17" s="22">
        <v>-9.28807927706259E-2</v>
      </c>
      <c r="BD17" s="22">
        <v>-4.8569720274478402E-2</v>
      </c>
      <c r="BE17" s="22"/>
      <c r="BF17" s="22">
        <v>-0.13991349178207799</v>
      </c>
      <c r="BG17" s="22">
        <v>-5.5437289326810697E-2</v>
      </c>
      <c r="BH17" s="22"/>
      <c r="BI17" s="22">
        <v>-6.5509388288486806E-2</v>
      </c>
      <c r="BJ17" s="22">
        <v>2.2461148777051E-2</v>
      </c>
      <c r="BK17" s="22">
        <v>-2.5964736749762001E-2</v>
      </c>
      <c r="BL17" s="22">
        <v>-9.4564179904669601E-2</v>
      </c>
      <c r="BM17" s="22">
        <v>-0.23203725455646601</v>
      </c>
      <c r="BN17" s="22"/>
      <c r="BO17" s="22">
        <v>7.5901838864333201E-2</v>
      </c>
      <c r="BP17" s="22">
        <v>-5.7241794115884197E-2</v>
      </c>
      <c r="BQ17" s="22">
        <v>-3.5656982125119398E-2</v>
      </c>
      <c r="BR17" s="22">
        <v>-9.4794224919781095E-2</v>
      </c>
      <c r="BS17" s="22">
        <v>-0.154895634453496</v>
      </c>
      <c r="BT17" s="22">
        <v>-0.115882607668799</v>
      </c>
      <c r="BU17" s="22"/>
      <c r="BV17" s="22">
        <v>7.4651679350925995E-2</v>
      </c>
      <c r="BW17" s="22">
        <v>-7.4338167600218899E-2</v>
      </c>
      <c r="BX17" s="22"/>
      <c r="BY17" s="22">
        <v>0.111984837095292</v>
      </c>
      <c r="BZ17" s="22"/>
      <c r="CA17" s="22">
        <v>0.12142975829226201</v>
      </c>
      <c r="CB17" s="22"/>
      <c r="CC17" s="22">
        <v>8.1860104847232995E-2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0.24294644071490801</v>
      </c>
      <c r="D9" s="17">
        <v>0.309169390380099</v>
      </c>
      <c r="E9" s="17">
        <v>0.17820811630765299</v>
      </c>
      <c r="F9" s="17"/>
      <c r="G9" s="17">
        <v>0.245362145638365</v>
      </c>
      <c r="H9" s="17">
        <v>0.268275660852555</v>
      </c>
      <c r="I9" s="17">
        <v>0.23333947520207601</v>
      </c>
      <c r="J9" s="17">
        <v>0.237626711561996</v>
      </c>
      <c r="K9" s="17">
        <v>0.220817560747151</v>
      </c>
      <c r="L9" s="17">
        <v>0.247668959449587</v>
      </c>
      <c r="M9" s="17"/>
      <c r="N9" s="17">
        <v>0.29724068021308703</v>
      </c>
      <c r="O9" s="17">
        <v>0.223317836564974</v>
      </c>
      <c r="P9" s="17">
        <v>0.22944222960527</v>
      </c>
      <c r="Q9" s="17">
        <v>0.218556144309761</v>
      </c>
      <c r="R9" s="17"/>
      <c r="S9" s="17">
        <v>0.30922697098465401</v>
      </c>
      <c r="T9" s="17">
        <v>0.20361882485591301</v>
      </c>
      <c r="U9" s="17">
        <v>0.235715959977601</v>
      </c>
      <c r="V9" s="17">
        <v>0.25077138110932801</v>
      </c>
      <c r="W9" s="17">
        <v>0.23249710058876799</v>
      </c>
      <c r="X9" s="17">
        <v>0.215149083546155</v>
      </c>
      <c r="Y9" s="17">
        <v>0.198788713802665</v>
      </c>
      <c r="Z9" s="17">
        <v>0.218782182820423</v>
      </c>
      <c r="AA9" s="17">
        <v>0.241467803036541</v>
      </c>
      <c r="AB9" s="17">
        <v>0.29182989981180102</v>
      </c>
      <c r="AC9" s="17">
        <v>0.24436253231558999</v>
      </c>
      <c r="AD9" s="17">
        <v>0.21399790036341601</v>
      </c>
      <c r="AE9" s="17"/>
      <c r="AF9" s="17">
        <v>0.121472445061673</v>
      </c>
      <c r="AG9" s="17">
        <v>0.31989474894557002</v>
      </c>
      <c r="AH9" s="17">
        <v>0.22421414030525999</v>
      </c>
      <c r="AI9" s="17">
        <v>0.20517852316732399</v>
      </c>
      <c r="AJ9" s="17">
        <v>0.25634307011101898</v>
      </c>
      <c r="AK9" s="17">
        <v>0.22974464244789899</v>
      </c>
      <c r="AL9" s="17">
        <v>0.2131106258854</v>
      </c>
      <c r="AM9" s="17">
        <v>0.227232704530413</v>
      </c>
      <c r="AN9" s="17">
        <v>0.189239144017113</v>
      </c>
      <c r="AO9" s="17">
        <v>0.30677817135489399</v>
      </c>
      <c r="AP9" s="17">
        <v>0.24327473237459599</v>
      </c>
      <c r="AQ9" s="17">
        <v>0.26877383377613401</v>
      </c>
      <c r="AR9" s="17">
        <v>0.29967327241770803</v>
      </c>
      <c r="AS9" s="17">
        <v>0.25181023658033602</v>
      </c>
      <c r="AT9" s="17">
        <v>0.31266876239211999</v>
      </c>
      <c r="AU9" s="17">
        <v>0.29153614640310899</v>
      </c>
      <c r="AV9" s="17"/>
      <c r="AW9" s="17">
        <v>0.25847949063261999</v>
      </c>
      <c r="AX9" s="17">
        <v>0.21936751821901801</v>
      </c>
      <c r="AY9" s="17"/>
      <c r="AZ9" s="17">
        <v>0.23122287717036</v>
      </c>
      <c r="BA9" s="17">
        <v>0.245557520657124</v>
      </c>
      <c r="BB9" s="17"/>
      <c r="BC9" s="17">
        <v>0.25420923168808002</v>
      </c>
      <c r="BD9" s="17">
        <v>0.234747525106833</v>
      </c>
      <c r="BE9" s="17"/>
      <c r="BF9" s="17">
        <v>0.249925073476846</v>
      </c>
      <c r="BG9" s="17">
        <v>0.24238565393747999</v>
      </c>
      <c r="BH9" s="17"/>
      <c r="BI9" s="17">
        <v>0.23095694973271499</v>
      </c>
      <c r="BJ9" s="17">
        <v>0.26395808126499598</v>
      </c>
      <c r="BK9" s="17">
        <v>0.270244345383367</v>
      </c>
      <c r="BL9" s="17">
        <v>0.26633533007201898</v>
      </c>
      <c r="BM9" s="17">
        <v>0.15558669527590599</v>
      </c>
      <c r="BN9" s="17"/>
      <c r="BO9" s="17">
        <v>0.29244772416457099</v>
      </c>
      <c r="BP9" s="17">
        <v>0.231738078682103</v>
      </c>
      <c r="BQ9" s="17">
        <v>0.31245441324618201</v>
      </c>
      <c r="BR9" s="17">
        <v>0.23772137781820499</v>
      </c>
      <c r="BS9" s="17">
        <v>0.16793961748945499</v>
      </c>
      <c r="BT9" s="17">
        <v>0.14055384500889601</v>
      </c>
      <c r="BU9" s="17"/>
      <c r="BV9" s="17">
        <v>0.28620809343326198</v>
      </c>
      <c r="BW9" s="17">
        <v>0.22269032744851699</v>
      </c>
      <c r="BX9" s="17"/>
      <c r="BY9" s="17">
        <v>0.275586042197628</v>
      </c>
      <c r="BZ9" s="17"/>
      <c r="CA9" s="17">
        <v>0.29340303182640598</v>
      </c>
      <c r="CB9" s="17"/>
      <c r="CC9" s="17">
        <v>0.28593530603686101</v>
      </c>
    </row>
    <row r="10" spans="2:81" x14ac:dyDescent="0.3">
      <c r="B10" s="18" t="s">
        <v>231</v>
      </c>
      <c r="C10" s="17">
        <v>0.45530630435629199</v>
      </c>
      <c r="D10" s="17">
        <v>0.432552135566868</v>
      </c>
      <c r="E10" s="17">
        <v>0.47843632501755101</v>
      </c>
      <c r="F10" s="17"/>
      <c r="G10" s="17">
        <v>0.42139971375746998</v>
      </c>
      <c r="H10" s="17">
        <v>0.43958883802218801</v>
      </c>
      <c r="I10" s="17">
        <v>0.40315272244780398</v>
      </c>
      <c r="J10" s="17">
        <v>0.43256596183130702</v>
      </c>
      <c r="K10" s="17">
        <v>0.490608816637712</v>
      </c>
      <c r="L10" s="17">
        <v>0.52773741207022395</v>
      </c>
      <c r="M10" s="17"/>
      <c r="N10" s="17">
        <v>0.46444570707683702</v>
      </c>
      <c r="O10" s="17">
        <v>0.45985780496994499</v>
      </c>
      <c r="P10" s="17">
        <v>0.44052992419315701</v>
      </c>
      <c r="Q10" s="17">
        <v>0.453517925098188</v>
      </c>
      <c r="R10" s="17"/>
      <c r="S10" s="17">
        <v>0.371131789777498</v>
      </c>
      <c r="T10" s="17">
        <v>0.49171573574893701</v>
      </c>
      <c r="U10" s="17">
        <v>0.47014438865531499</v>
      </c>
      <c r="V10" s="17">
        <v>0.43579540204276601</v>
      </c>
      <c r="W10" s="17">
        <v>0.48539604521968199</v>
      </c>
      <c r="X10" s="17">
        <v>0.43934724918562701</v>
      </c>
      <c r="Y10" s="17">
        <v>0.513111136711491</v>
      </c>
      <c r="Z10" s="17">
        <v>0.48546644673322398</v>
      </c>
      <c r="AA10" s="17">
        <v>0.46203889729603098</v>
      </c>
      <c r="AB10" s="17">
        <v>0.44930622676620102</v>
      </c>
      <c r="AC10" s="17">
        <v>0.51174812891213295</v>
      </c>
      <c r="AD10" s="17">
        <v>0.39199588221350901</v>
      </c>
      <c r="AE10" s="17"/>
      <c r="AF10" s="17">
        <v>0.17896249679224099</v>
      </c>
      <c r="AG10" s="17">
        <v>0.35990614504852397</v>
      </c>
      <c r="AH10" s="17">
        <v>0.451608662501705</v>
      </c>
      <c r="AI10" s="17">
        <v>0.46914209985935801</v>
      </c>
      <c r="AJ10" s="17">
        <v>0.47008076331132398</v>
      </c>
      <c r="AK10" s="17">
        <v>0.42966828778560001</v>
      </c>
      <c r="AL10" s="17">
        <v>0.50208005913688303</v>
      </c>
      <c r="AM10" s="17">
        <v>0.479202038228217</v>
      </c>
      <c r="AN10" s="17">
        <v>0.49591902320106901</v>
      </c>
      <c r="AO10" s="17">
        <v>0.42592221848835898</v>
      </c>
      <c r="AP10" s="17">
        <v>0.47472397863256599</v>
      </c>
      <c r="AQ10" s="17">
        <v>0.46967006087846302</v>
      </c>
      <c r="AR10" s="17">
        <v>0.44118043775584298</v>
      </c>
      <c r="AS10" s="17">
        <v>0.383629402333173</v>
      </c>
      <c r="AT10" s="17">
        <v>0.36827863250142501</v>
      </c>
      <c r="AU10" s="17">
        <v>0.46194716570931499</v>
      </c>
      <c r="AV10" s="17"/>
      <c r="AW10" s="17">
        <v>0.46688891894558499</v>
      </c>
      <c r="AX10" s="17">
        <v>0.43832986193501799</v>
      </c>
      <c r="AY10" s="17"/>
      <c r="AZ10" s="17">
        <v>0.45367249540042698</v>
      </c>
      <c r="BA10" s="17">
        <v>0.455670187383655</v>
      </c>
      <c r="BB10" s="17"/>
      <c r="BC10" s="17">
        <v>0.442558886133396</v>
      </c>
      <c r="BD10" s="17">
        <v>0.46226721472148402</v>
      </c>
      <c r="BE10" s="17"/>
      <c r="BF10" s="17">
        <v>0.38133634699470798</v>
      </c>
      <c r="BG10" s="17">
        <v>0.461250358934084</v>
      </c>
      <c r="BH10" s="17"/>
      <c r="BI10" s="17">
        <v>0.49188236236779798</v>
      </c>
      <c r="BJ10" s="17">
        <v>0.48756419342665203</v>
      </c>
      <c r="BK10" s="17">
        <v>0.43903312989958498</v>
      </c>
      <c r="BL10" s="17">
        <v>0.40851672564730002</v>
      </c>
      <c r="BM10" s="17">
        <v>0.444826449086412</v>
      </c>
      <c r="BN10" s="17"/>
      <c r="BO10" s="17">
        <v>0.49091118073794199</v>
      </c>
      <c r="BP10" s="17">
        <v>0.49320778821729</v>
      </c>
      <c r="BQ10" s="17">
        <v>0.42459261633533102</v>
      </c>
      <c r="BR10" s="17">
        <v>0.45931511421488203</v>
      </c>
      <c r="BS10" s="17">
        <v>0.41325745160934402</v>
      </c>
      <c r="BT10" s="17">
        <v>0.414274779640946</v>
      </c>
      <c r="BU10" s="17"/>
      <c r="BV10" s="17">
        <v>0.49578105477235002</v>
      </c>
      <c r="BW10" s="17">
        <v>0.47232413833841203</v>
      </c>
      <c r="BX10" s="17"/>
      <c r="BY10" s="17">
        <v>0.449476589289168</v>
      </c>
      <c r="BZ10" s="17"/>
      <c r="CA10" s="17">
        <v>0.477593715598983</v>
      </c>
      <c r="CB10" s="17"/>
      <c r="CC10" s="17">
        <v>0.48886307420974601</v>
      </c>
    </row>
    <row r="11" spans="2:81" x14ac:dyDescent="0.3">
      <c r="B11" s="18" t="s">
        <v>232</v>
      </c>
      <c r="C11" s="17">
        <v>0.186728188932898</v>
      </c>
      <c r="D11" s="17">
        <v>0.17278596887884301</v>
      </c>
      <c r="E11" s="17">
        <v>0.20107807700772601</v>
      </c>
      <c r="F11" s="17"/>
      <c r="G11" s="17">
        <v>0.19105362187281599</v>
      </c>
      <c r="H11" s="17">
        <v>0.186683445586556</v>
      </c>
      <c r="I11" s="17">
        <v>0.21509605631279499</v>
      </c>
      <c r="J11" s="17">
        <v>0.20080023315367199</v>
      </c>
      <c r="K11" s="17">
        <v>0.18828676887069801</v>
      </c>
      <c r="L11" s="17">
        <v>0.14845131763640701</v>
      </c>
      <c r="M11" s="17"/>
      <c r="N11" s="17">
        <v>0.16146758933344901</v>
      </c>
      <c r="O11" s="17">
        <v>0.205174347994177</v>
      </c>
      <c r="P11" s="17">
        <v>0.19137300084179401</v>
      </c>
      <c r="Q11" s="17">
        <v>0.19043009002636499</v>
      </c>
      <c r="R11" s="17"/>
      <c r="S11" s="17">
        <v>0.217713931991073</v>
      </c>
      <c r="T11" s="17">
        <v>0.18645260792509799</v>
      </c>
      <c r="U11" s="17">
        <v>0.179926971191392</v>
      </c>
      <c r="V11" s="17">
        <v>0.20332589617551999</v>
      </c>
      <c r="W11" s="17">
        <v>0.19173067866892199</v>
      </c>
      <c r="X11" s="17">
        <v>0.18342360012292699</v>
      </c>
      <c r="Y11" s="17">
        <v>0.149083889740521</v>
      </c>
      <c r="Z11" s="17">
        <v>0.21165664777968099</v>
      </c>
      <c r="AA11" s="17">
        <v>0.18545979918300101</v>
      </c>
      <c r="AB11" s="17">
        <v>0.12840293218149301</v>
      </c>
      <c r="AC11" s="17">
        <v>0.18364230703536999</v>
      </c>
      <c r="AD11" s="17">
        <v>0.26283787252400598</v>
      </c>
      <c r="AE11" s="17"/>
      <c r="AF11" s="17">
        <v>0.204767057181412</v>
      </c>
      <c r="AG11" s="17">
        <v>0.20864536704877301</v>
      </c>
      <c r="AH11" s="17">
        <v>0.17772442520871101</v>
      </c>
      <c r="AI11" s="17">
        <v>0.15649789202161299</v>
      </c>
      <c r="AJ11" s="17">
        <v>0.19609157474243299</v>
      </c>
      <c r="AK11" s="17">
        <v>0.23259933639465899</v>
      </c>
      <c r="AL11" s="17">
        <v>0.18051291197762301</v>
      </c>
      <c r="AM11" s="17">
        <v>0.18516377286366401</v>
      </c>
      <c r="AN11" s="17">
        <v>0.166320019195352</v>
      </c>
      <c r="AO11" s="17">
        <v>0.169193858209574</v>
      </c>
      <c r="AP11" s="17">
        <v>0.19240469279868999</v>
      </c>
      <c r="AQ11" s="17">
        <v>0.19201456404506501</v>
      </c>
      <c r="AR11" s="17">
        <v>0.180482852017392</v>
      </c>
      <c r="AS11" s="17">
        <v>0.17298473292448799</v>
      </c>
      <c r="AT11" s="17">
        <v>0.14574996620786901</v>
      </c>
      <c r="AU11" s="17">
        <v>0.17220537965640301</v>
      </c>
      <c r="AV11" s="17"/>
      <c r="AW11" s="17">
        <v>0.177953970755761</v>
      </c>
      <c r="AX11" s="17">
        <v>0.20084051010673901</v>
      </c>
      <c r="AY11" s="17"/>
      <c r="AZ11" s="17">
        <v>0.18924568559092</v>
      </c>
      <c r="BA11" s="17">
        <v>0.186167490387326</v>
      </c>
      <c r="BB11" s="17"/>
      <c r="BC11" s="17">
        <v>0.191781661933659</v>
      </c>
      <c r="BD11" s="17">
        <v>0.18505962114733601</v>
      </c>
      <c r="BE11" s="17"/>
      <c r="BF11" s="17">
        <v>0.25212805251564802</v>
      </c>
      <c r="BG11" s="17">
        <v>0.18147280725658099</v>
      </c>
      <c r="BH11" s="17"/>
      <c r="BI11" s="17">
        <v>0.189663475059037</v>
      </c>
      <c r="BJ11" s="17">
        <v>0.168185284318044</v>
      </c>
      <c r="BK11" s="17">
        <v>0.18263963153617699</v>
      </c>
      <c r="BL11" s="17">
        <v>0.19628283410949199</v>
      </c>
      <c r="BM11" s="17">
        <v>0.19275348537957099</v>
      </c>
      <c r="BN11" s="17"/>
      <c r="BO11" s="17">
        <v>0.144619617989731</v>
      </c>
      <c r="BP11" s="17">
        <v>0.18670755567601899</v>
      </c>
      <c r="BQ11" s="17">
        <v>0.17358499047961401</v>
      </c>
      <c r="BR11" s="17">
        <v>0.19892071374512099</v>
      </c>
      <c r="BS11" s="17">
        <v>0.23881543160440399</v>
      </c>
      <c r="BT11" s="17">
        <v>0.25428172789409598</v>
      </c>
      <c r="BU11" s="17"/>
      <c r="BV11" s="17">
        <v>0.14469498285101601</v>
      </c>
      <c r="BW11" s="17">
        <v>0.21175343927837001</v>
      </c>
      <c r="BX11" s="17"/>
      <c r="BY11" s="17">
        <v>0.22634490456792</v>
      </c>
      <c r="BZ11" s="17"/>
      <c r="CA11" s="17">
        <v>0.14988284942492</v>
      </c>
      <c r="CB11" s="17"/>
      <c r="CC11" s="17">
        <v>0.14875735372853999</v>
      </c>
    </row>
    <row r="12" spans="2:81" x14ac:dyDescent="0.3">
      <c r="B12" s="18" t="s">
        <v>233</v>
      </c>
      <c r="C12" s="17">
        <v>4.7997290405779498E-2</v>
      </c>
      <c r="D12" s="17">
        <v>4.1794675676230401E-2</v>
      </c>
      <c r="E12" s="17">
        <v>5.4242927968608599E-2</v>
      </c>
      <c r="F12" s="17"/>
      <c r="G12" s="17">
        <v>8.3180167659224494E-2</v>
      </c>
      <c r="H12" s="17">
        <v>3.3548898430065803E-2</v>
      </c>
      <c r="I12" s="17">
        <v>7.4862510491703296E-2</v>
      </c>
      <c r="J12" s="17">
        <v>4.1128061689983002E-2</v>
      </c>
      <c r="K12" s="17">
        <v>3.8833142177661997E-2</v>
      </c>
      <c r="L12" s="17">
        <v>2.6189470058345401E-2</v>
      </c>
      <c r="M12" s="17"/>
      <c r="N12" s="17">
        <v>2.7876886489323498E-2</v>
      </c>
      <c r="O12" s="17">
        <v>5.8897703748133599E-2</v>
      </c>
      <c r="P12" s="17">
        <v>5.78139835430573E-2</v>
      </c>
      <c r="Q12" s="17">
        <v>5.0130725464618497E-2</v>
      </c>
      <c r="R12" s="17"/>
      <c r="S12" s="17">
        <v>3.21680973038308E-2</v>
      </c>
      <c r="T12" s="17">
        <v>5.7496700869346502E-2</v>
      </c>
      <c r="U12" s="17">
        <v>3.4048799271115697E-2</v>
      </c>
      <c r="V12" s="17">
        <v>5.9979983089496598E-2</v>
      </c>
      <c r="W12" s="17">
        <v>1.4649207557880701E-2</v>
      </c>
      <c r="X12" s="17">
        <v>5.9058620055089099E-2</v>
      </c>
      <c r="Y12" s="17">
        <v>6.9265481680289606E-2</v>
      </c>
      <c r="Z12" s="17">
        <v>3.3354399390255897E-2</v>
      </c>
      <c r="AA12" s="17">
        <v>5.21368850937277E-2</v>
      </c>
      <c r="AB12" s="17">
        <v>5.9659829539174702E-2</v>
      </c>
      <c r="AC12" s="17">
        <v>1.7808293362006102E-2</v>
      </c>
      <c r="AD12" s="17">
        <v>8.8866339107094003E-2</v>
      </c>
      <c r="AE12" s="17"/>
      <c r="AF12" s="17">
        <v>0.18509345037456201</v>
      </c>
      <c r="AG12" s="17">
        <v>2.2329642324525899E-2</v>
      </c>
      <c r="AH12" s="17">
        <v>5.4627487907859901E-2</v>
      </c>
      <c r="AI12" s="17">
        <v>4.9414626036023403E-2</v>
      </c>
      <c r="AJ12" s="17">
        <v>3.3478182598283501E-2</v>
      </c>
      <c r="AK12" s="17">
        <v>5.52523749030263E-2</v>
      </c>
      <c r="AL12" s="17">
        <v>4.3389768774829703E-2</v>
      </c>
      <c r="AM12" s="17">
        <v>4.6273723398670502E-2</v>
      </c>
      <c r="AN12" s="17">
        <v>8.7113905491943297E-2</v>
      </c>
      <c r="AO12" s="17">
        <v>2.6076829747562799E-2</v>
      </c>
      <c r="AP12" s="17">
        <v>3.5853021970074603E-2</v>
      </c>
      <c r="AQ12" s="17">
        <v>3.2718761631667197E-2</v>
      </c>
      <c r="AR12" s="17">
        <v>6.9573601222199702E-2</v>
      </c>
      <c r="AS12" s="17">
        <v>3.9228624732753702E-2</v>
      </c>
      <c r="AT12" s="17">
        <v>0.106815945444674</v>
      </c>
      <c r="AU12" s="17">
        <v>5.0600411505729297E-2</v>
      </c>
      <c r="AV12" s="17"/>
      <c r="AW12" s="17">
        <v>4.64207196778013E-2</v>
      </c>
      <c r="AX12" s="17">
        <v>5.0638034776025E-2</v>
      </c>
      <c r="AY12" s="17"/>
      <c r="AZ12" s="17">
        <v>3.5339802890310502E-2</v>
      </c>
      <c r="BA12" s="17">
        <v>5.0816374521706099E-2</v>
      </c>
      <c r="BB12" s="17"/>
      <c r="BC12" s="17">
        <v>3.7266436722114701E-2</v>
      </c>
      <c r="BD12" s="17">
        <v>5.5365245617653103E-2</v>
      </c>
      <c r="BE12" s="17"/>
      <c r="BF12" s="17">
        <v>4.3074626968060997E-2</v>
      </c>
      <c r="BG12" s="17">
        <v>4.8392864246641201E-2</v>
      </c>
      <c r="BH12" s="17"/>
      <c r="BI12" s="17">
        <v>3.5912757772333097E-2</v>
      </c>
      <c r="BJ12" s="17">
        <v>3.82724989751995E-2</v>
      </c>
      <c r="BK12" s="17">
        <v>6.4153441577901801E-2</v>
      </c>
      <c r="BL12" s="17">
        <v>6.18714059671535E-2</v>
      </c>
      <c r="BM12" s="17">
        <v>6.6067340812531405E-2</v>
      </c>
      <c r="BN12" s="17"/>
      <c r="BO12" s="17">
        <v>3.0250189875610199E-2</v>
      </c>
      <c r="BP12" s="17">
        <v>3.6309141692363101E-2</v>
      </c>
      <c r="BQ12" s="17">
        <v>4.78329969196239E-2</v>
      </c>
      <c r="BR12" s="17">
        <v>4.8952736394305002E-2</v>
      </c>
      <c r="BS12" s="17">
        <v>4.6840995938990701E-2</v>
      </c>
      <c r="BT12" s="17">
        <v>6.9689191160781705E-2</v>
      </c>
      <c r="BU12" s="17"/>
      <c r="BV12" s="17">
        <v>3.4809990272115898E-2</v>
      </c>
      <c r="BW12" s="17">
        <v>4.4694515990995401E-2</v>
      </c>
      <c r="BX12" s="17"/>
      <c r="BY12" s="17">
        <v>2.5566561110925E-2</v>
      </c>
      <c r="BZ12" s="17"/>
      <c r="CA12" s="17">
        <v>3.8391816050982498E-2</v>
      </c>
      <c r="CB12" s="17"/>
      <c r="CC12" s="17">
        <v>4.1642353614930301E-2</v>
      </c>
    </row>
    <row r="13" spans="2:81" x14ac:dyDescent="0.3">
      <c r="B13" s="18" t="s">
        <v>234</v>
      </c>
      <c r="C13" s="17">
        <v>1.8959860136921001E-2</v>
      </c>
      <c r="D13" s="17">
        <v>1.7024801902418299E-2</v>
      </c>
      <c r="E13" s="17">
        <v>2.09240617190933E-2</v>
      </c>
      <c r="F13" s="17"/>
      <c r="G13" s="17">
        <v>3.7670650641147899E-3</v>
      </c>
      <c r="H13" s="17">
        <v>1.6215523853313599E-2</v>
      </c>
      <c r="I13" s="17">
        <v>2.0217324522233699E-2</v>
      </c>
      <c r="J13" s="17">
        <v>2.2726583569232399E-2</v>
      </c>
      <c r="K13" s="17">
        <v>3.55118579164274E-2</v>
      </c>
      <c r="L13" s="17">
        <v>1.61739322967887E-2</v>
      </c>
      <c r="M13" s="17"/>
      <c r="N13" s="17">
        <v>7.0629692502058201E-3</v>
      </c>
      <c r="O13" s="17">
        <v>1.92847988341831E-2</v>
      </c>
      <c r="P13" s="17">
        <v>2.5353412288235198E-2</v>
      </c>
      <c r="Q13" s="17">
        <v>2.5992211435927198E-2</v>
      </c>
      <c r="R13" s="17"/>
      <c r="S13" s="17">
        <v>1.09578716226234E-2</v>
      </c>
      <c r="T13" s="17">
        <v>1.6722155836643899E-2</v>
      </c>
      <c r="U13" s="17">
        <v>3.1660960866739099E-2</v>
      </c>
      <c r="V13" s="17">
        <v>3.4575606687407799E-2</v>
      </c>
      <c r="W13" s="17">
        <v>2.5986085701731401E-2</v>
      </c>
      <c r="X13" s="17">
        <v>1.8387331687387799E-2</v>
      </c>
      <c r="Y13" s="17">
        <v>2.9914918685064101E-2</v>
      </c>
      <c r="Z13" s="17">
        <v>2.9472575275329298E-2</v>
      </c>
      <c r="AA13" s="17">
        <v>1.3636187965768E-2</v>
      </c>
      <c r="AB13" s="17">
        <v>1.17024625662711E-2</v>
      </c>
      <c r="AC13" s="17">
        <v>0</v>
      </c>
      <c r="AD13" s="17">
        <v>0</v>
      </c>
      <c r="AE13" s="17"/>
      <c r="AF13" s="17">
        <v>0.104423181261926</v>
      </c>
      <c r="AG13" s="17">
        <v>2.1341978192366301E-2</v>
      </c>
      <c r="AH13" s="17">
        <v>1.4989209651493E-2</v>
      </c>
      <c r="AI13" s="17">
        <v>3.2648925127177701E-2</v>
      </c>
      <c r="AJ13" s="17">
        <v>3.0263954012453E-2</v>
      </c>
      <c r="AK13" s="17">
        <v>2.9130966362244898E-2</v>
      </c>
      <c r="AL13" s="17">
        <v>6.4001186150529901E-3</v>
      </c>
      <c r="AM13" s="17">
        <v>1.95136165466843E-2</v>
      </c>
      <c r="AN13" s="17">
        <v>1.6118258264123698E-2</v>
      </c>
      <c r="AO13" s="17">
        <v>1.7290289723662099E-2</v>
      </c>
      <c r="AP13" s="17">
        <v>5.8995240098816404E-3</v>
      </c>
      <c r="AQ13" s="17">
        <v>2.0366256098495499E-2</v>
      </c>
      <c r="AR13" s="17">
        <v>0</v>
      </c>
      <c r="AS13" s="17">
        <v>7.1051597846028006E-2</v>
      </c>
      <c r="AT13" s="17">
        <v>0</v>
      </c>
      <c r="AU13" s="17">
        <v>0</v>
      </c>
      <c r="AV13" s="17"/>
      <c r="AW13" s="17">
        <v>1.30000976534332E-2</v>
      </c>
      <c r="AX13" s="17">
        <v>2.67055976432783E-2</v>
      </c>
      <c r="AY13" s="17"/>
      <c r="AZ13" s="17">
        <v>2.73648136568992E-2</v>
      </c>
      <c r="BA13" s="17">
        <v>1.7087903247031602E-2</v>
      </c>
      <c r="BB13" s="17"/>
      <c r="BC13" s="17">
        <v>2.2717138775621801E-2</v>
      </c>
      <c r="BD13" s="17">
        <v>1.5911857098908501E-2</v>
      </c>
      <c r="BE13" s="17"/>
      <c r="BF13" s="17">
        <v>2.94583228631842E-2</v>
      </c>
      <c r="BG13" s="17">
        <v>1.81162279698402E-2</v>
      </c>
      <c r="BH13" s="17"/>
      <c r="BI13" s="17">
        <v>1.6101974046604801E-2</v>
      </c>
      <c r="BJ13" s="17">
        <v>1.29769100296451E-2</v>
      </c>
      <c r="BK13" s="17">
        <v>5.2787095778632203E-3</v>
      </c>
      <c r="BL13" s="17">
        <v>4.1136674795278098E-2</v>
      </c>
      <c r="BM13" s="17">
        <v>4.2050055542373198E-2</v>
      </c>
      <c r="BN13" s="17"/>
      <c r="BO13" s="17">
        <v>1.13515277397981E-2</v>
      </c>
      <c r="BP13" s="17">
        <v>1.9125748918986399E-2</v>
      </c>
      <c r="BQ13" s="17">
        <v>1.6170009873226698E-2</v>
      </c>
      <c r="BR13" s="17">
        <v>2.6871216081145601E-2</v>
      </c>
      <c r="BS13" s="17">
        <v>3.1186518630126201E-2</v>
      </c>
      <c r="BT13" s="17">
        <v>1.2947025904918299E-2</v>
      </c>
      <c r="BU13" s="17"/>
      <c r="BV13" s="17">
        <v>1.10439182710731E-2</v>
      </c>
      <c r="BW13" s="17">
        <v>1.6562086856460601E-2</v>
      </c>
      <c r="BX13" s="17"/>
      <c r="BY13" s="17">
        <v>1.42959047912147E-2</v>
      </c>
      <c r="BZ13" s="17"/>
      <c r="CA13" s="17">
        <v>2.22067635441511E-2</v>
      </c>
      <c r="CB13" s="17"/>
      <c r="CC13" s="17">
        <v>1.7063023390191698E-2</v>
      </c>
    </row>
    <row r="14" spans="2:81" x14ac:dyDescent="0.3">
      <c r="B14" s="18" t="s">
        <v>92</v>
      </c>
      <c r="C14" s="17">
        <v>4.8061915453201202E-2</v>
      </c>
      <c r="D14" s="17">
        <v>2.6673027595540699E-2</v>
      </c>
      <c r="E14" s="17">
        <v>6.7110491979368206E-2</v>
      </c>
      <c r="F14" s="17"/>
      <c r="G14" s="17">
        <v>5.5237286008010103E-2</v>
      </c>
      <c r="H14" s="17">
        <v>5.5687633255321098E-2</v>
      </c>
      <c r="I14" s="17">
        <v>5.3331911023388301E-2</v>
      </c>
      <c r="J14" s="17">
        <v>6.5152448193808901E-2</v>
      </c>
      <c r="K14" s="17">
        <v>2.59418536503488E-2</v>
      </c>
      <c r="L14" s="17">
        <v>3.3778908488647098E-2</v>
      </c>
      <c r="M14" s="17"/>
      <c r="N14" s="17">
        <v>4.1906167637097799E-2</v>
      </c>
      <c r="O14" s="17">
        <v>3.34675078885876E-2</v>
      </c>
      <c r="P14" s="17">
        <v>5.5487449528485402E-2</v>
      </c>
      <c r="Q14" s="17">
        <v>6.1372903665140803E-2</v>
      </c>
      <c r="R14" s="17"/>
      <c r="S14" s="17">
        <v>5.8801338320321403E-2</v>
      </c>
      <c r="T14" s="17">
        <v>4.39939747640615E-2</v>
      </c>
      <c r="U14" s="17">
        <v>4.85029200378378E-2</v>
      </c>
      <c r="V14" s="17">
        <v>1.55517308954825E-2</v>
      </c>
      <c r="W14" s="17">
        <v>4.9740882263015797E-2</v>
      </c>
      <c r="X14" s="17">
        <v>8.4634115402813195E-2</v>
      </c>
      <c r="Y14" s="17">
        <v>3.9835859379968697E-2</v>
      </c>
      <c r="Z14" s="17">
        <v>2.1267748001086301E-2</v>
      </c>
      <c r="AA14" s="17">
        <v>4.52604274249312E-2</v>
      </c>
      <c r="AB14" s="17">
        <v>5.9098649135059703E-2</v>
      </c>
      <c r="AC14" s="17">
        <v>4.2438738374901003E-2</v>
      </c>
      <c r="AD14" s="17">
        <v>4.2302005791975197E-2</v>
      </c>
      <c r="AE14" s="17"/>
      <c r="AF14" s="17">
        <v>0.205281369328186</v>
      </c>
      <c r="AG14" s="17">
        <v>6.7882118440240904E-2</v>
      </c>
      <c r="AH14" s="17">
        <v>7.6836074424971604E-2</v>
      </c>
      <c r="AI14" s="17">
        <v>8.7117933788503701E-2</v>
      </c>
      <c r="AJ14" s="17">
        <v>1.3742455224487001E-2</v>
      </c>
      <c r="AK14" s="17">
        <v>2.3604392106571E-2</v>
      </c>
      <c r="AL14" s="17">
        <v>5.4506515610211401E-2</v>
      </c>
      <c r="AM14" s="17">
        <v>4.26141444323513E-2</v>
      </c>
      <c r="AN14" s="17">
        <v>4.52896498303988E-2</v>
      </c>
      <c r="AO14" s="17">
        <v>5.4738632475947298E-2</v>
      </c>
      <c r="AP14" s="17">
        <v>4.7844050214192101E-2</v>
      </c>
      <c r="AQ14" s="17">
        <v>1.6456523570174901E-2</v>
      </c>
      <c r="AR14" s="17">
        <v>9.0898365868578301E-3</v>
      </c>
      <c r="AS14" s="17">
        <v>8.1295405583222194E-2</v>
      </c>
      <c r="AT14" s="17">
        <v>6.6486693453911797E-2</v>
      </c>
      <c r="AU14" s="17">
        <v>2.3710896725443999E-2</v>
      </c>
      <c r="AV14" s="17"/>
      <c r="AW14" s="17">
        <v>3.7256802334799603E-2</v>
      </c>
      <c r="AX14" s="17">
        <v>6.4118477319921804E-2</v>
      </c>
      <c r="AY14" s="17"/>
      <c r="AZ14" s="17">
        <v>6.3154325291082503E-2</v>
      </c>
      <c r="BA14" s="17">
        <v>4.4700523803157803E-2</v>
      </c>
      <c r="BB14" s="17"/>
      <c r="BC14" s="17">
        <v>5.1466644747129003E-2</v>
      </c>
      <c r="BD14" s="17">
        <v>4.6648536307784601E-2</v>
      </c>
      <c r="BE14" s="17"/>
      <c r="BF14" s="17">
        <v>4.4077577181553099E-2</v>
      </c>
      <c r="BG14" s="17">
        <v>4.8382087655373697E-2</v>
      </c>
      <c r="BH14" s="17"/>
      <c r="BI14" s="17">
        <v>3.5482481021512101E-2</v>
      </c>
      <c r="BJ14" s="17">
        <v>2.9043031985463499E-2</v>
      </c>
      <c r="BK14" s="17">
        <v>3.8650742025105302E-2</v>
      </c>
      <c r="BL14" s="17">
        <v>2.5857029408757198E-2</v>
      </c>
      <c r="BM14" s="17">
        <v>9.8715973903205703E-2</v>
      </c>
      <c r="BN14" s="17"/>
      <c r="BO14" s="17">
        <v>3.0419759492347299E-2</v>
      </c>
      <c r="BP14" s="17">
        <v>3.2911686813238E-2</v>
      </c>
      <c r="BQ14" s="17">
        <v>2.5364973146021999E-2</v>
      </c>
      <c r="BR14" s="17">
        <v>2.8218841746342E-2</v>
      </c>
      <c r="BS14" s="17">
        <v>0.101959984727679</v>
      </c>
      <c r="BT14" s="17">
        <v>0.108253430390362</v>
      </c>
      <c r="BU14" s="17"/>
      <c r="BV14" s="17">
        <v>2.7461960400182801E-2</v>
      </c>
      <c r="BW14" s="17">
        <v>3.1975492087245101E-2</v>
      </c>
      <c r="BX14" s="17"/>
      <c r="BY14" s="17">
        <v>8.72999804314375E-3</v>
      </c>
      <c r="BZ14" s="17"/>
      <c r="CA14" s="17">
        <v>1.8521823554558101E-2</v>
      </c>
      <c r="CB14" s="17"/>
      <c r="CC14" s="17">
        <v>1.77388890197307E-2</v>
      </c>
    </row>
    <row r="15" spans="2:81" x14ac:dyDescent="0.3">
      <c r="B15" s="18" t="s">
        <v>192</v>
      </c>
      <c r="C15" s="21">
        <v>0.69825274507120005</v>
      </c>
      <c r="D15" s="21">
        <v>0.74172152594696705</v>
      </c>
      <c r="E15" s="21">
        <v>0.65664444132520405</v>
      </c>
      <c r="F15" s="21"/>
      <c r="G15" s="21">
        <v>0.66676185939583499</v>
      </c>
      <c r="H15" s="21">
        <v>0.70786449887474301</v>
      </c>
      <c r="I15" s="21">
        <v>0.63649219764987996</v>
      </c>
      <c r="J15" s="21">
        <v>0.67019267339330302</v>
      </c>
      <c r="K15" s="21">
        <v>0.71142637738486403</v>
      </c>
      <c r="L15" s="21">
        <v>0.77540637151981195</v>
      </c>
      <c r="M15" s="21"/>
      <c r="N15" s="21">
        <v>0.76168638728992299</v>
      </c>
      <c r="O15" s="21">
        <v>0.68317564153491905</v>
      </c>
      <c r="P15" s="21">
        <v>0.66997215379842801</v>
      </c>
      <c r="Q15" s="21">
        <v>0.672074069407949</v>
      </c>
      <c r="R15" s="21"/>
      <c r="S15" s="21">
        <v>0.68035876076215196</v>
      </c>
      <c r="T15" s="21">
        <v>0.69533456060484999</v>
      </c>
      <c r="U15" s="21">
        <v>0.70586034863291602</v>
      </c>
      <c r="V15" s="21">
        <v>0.68656678315209396</v>
      </c>
      <c r="W15" s="21">
        <v>0.71789314580844998</v>
      </c>
      <c r="X15" s="21">
        <v>0.65449633273178198</v>
      </c>
      <c r="Y15" s="21">
        <v>0.71189985051415605</v>
      </c>
      <c r="Z15" s="21">
        <v>0.70424862955364698</v>
      </c>
      <c r="AA15" s="21">
        <v>0.70350670033257201</v>
      </c>
      <c r="AB15" s="21">
        <v>0.74113612657800199</v>
      </c>
      <c r="AC15" s="21">
        <v>0.75611066122772297</v>
      </c>
      <c r="AD15" s="21">
        <v>0.60599378257692504</v>
      </c>
      <c r="AE15" s="21"/>
      <c r="AF15" s="21">
        <v>0.30043494185391501</v>
      </c>
      <c r="AG15" s="21">
        <v>0.67980089399409405</v>
      </c>
      <c r="AH15" s="21">
        <v>0.67582280280696405</v>
      </c>
      <c r="AI15" s="21">
        <v>0.67432062302668205</v>
      </c>
      <c r="AJ15" s="21">
        <v>0.72642383342234396</v>
      </c>
      <c r="AK15" s="21">
        <v>0.65941293023349901</v>
      </c>
      <c r="AL15" s="21">
        <v>0.715190685022283</v>
      </c>
      <c r="AM15" s="21">
        <v>0.70643474275863005</v>
      </c>
      <c r="AN15" s="21">
        <v>0.68515816721818201</v>
      </c>
      <c r="AO15" s="21">
        <v>0.73270038984325403</v>
      </c>
      <c r="AP15" s="21">
        <v>0.71799871100716195</v>
      </c>
      <c r="AQ15" s="21">
        <v>0.73844389465459703</v>
      </c>
      <c r="AR15" s="21">
        <v>0.74085371017355095</v>
      </c>
      <c r="AS15" s="21">
        <v>0.63543963891350796</v>
      </c>
      <c r="AT15" s="21">
        <v>0.68094739489354505</v>
      </c>
      <c r="AU15" s="21">
        <v>0.75348331211242403</v>
      </c>
      <c r="AV15" s="21"/>
      <c r="AW15" s="21">
        <v>0.72536840957820503</v>
      </c>
      <c r="AX15" s="21">
        <v>0.657697380154036</v>
      </c>
      <c r="AY15" s="21"/>
      <c r="AZ15" s="21">
        <v>0.68489537257078703</v>
      </c>
      <c r="BA15" s="21">
        <v>0.70122770804077905</v>
      </c>
      <c r="BB15" s="21"/>
      <c r="BC15" s="21">
        <v>0.69676811782147596</v>
      </c>
      <c r="BD15" s="21">
        <v>0.69701473982831796</v>
      </c>
      <c r="BE15" s="21"/>
      <c r="BF15" s="21">
        <v>0.63126142047155398</v>
      </c>
      <c r="BG15" s="21">
        <v>0.70363601287156397</v>
      </c>
      <c r="BH15" s="21"/>
      <c r="BI15" s="21">
        <v>0.722839312100513</v>
      </c>
      <c r="BJ15" s="21">
        <v>0.75152227469164801</v>
      </c>
      <c r="BK15" s="21">
        <v>0.70927747528295204</v>
      </c>
      <c r="BL15" s="21">
        <v>0.67485205571931905</v>
      </c>
      <c r="BM15" s="21">
        <v>0.60041314436231796</v>
      </c>
      <c r="BN15" s="21"/>
      <c r="BO15" s="21">
        <v>0.78335890490251303</v>
      </c>
      <c r="BP15" s="21">
        <v>0.724945866899394</v>
      </c>
      <c r="BQ15" s="21">
        <v>0.73704702958151302</v>
      </c>
      <c r="BR15" s="21">
        <v>0.69703649203308604</v>
      </c>
      <c r="BS15" s="21">
        <v>0.58119706909879998</v>
      </c>
      <c r="BT15" s="21">
        <v>0.55482862464984195</v>
      </c>
      <c r="BU15" s="21"/>
      <c r="BV15" s="21">
        <v>0.78198914820561205</v>
      </c>
      <c r="BW15" s="21">
        <v>0.69501446578692805</v>
      </c>
      <c r="BX15" s="21"/>
      <c r="BY15" s="21">
        <v>0.72506263148679595</v>
      </c>
      <c r="BZ15" s="21"/>
      <c r="CA15" s="21">
        <v>0.77099674742538804</v>
      </c>
      <c r="CB15" s="21"/>
      <c r="CC15" s="21">
        <v>0.77479838024660697</v>
      </c>
    </row>
    <row r="16" spans="2:81" x14ac:dyDescent="0.3">
      <c r="B16" s="18" t="s">
        <v>193</v>
      </c>
      <c r="C16" s="21">
        <v>6.6957150542700503E-2</v>
      </c>
      <c r="D16" s="21">
        <v>5.88194775786487E-2</v>
      </c>
      <c r="E16" s="21">
        <v>7.5166989687701899E-2</v>
      </c>
      <c r="F16" s="21"/>
      <c r="G16" s="21">
        <v>8.6947232723339193E-2</v>
      </c>
      <c r="H16" s="21">
        <v>4.9764422283379399E-2</v>
      </c>
      <c r="I16" s="21">
        <v>9.5079835013937006E-2</v>
      </c>
      <c r="J16" s="21">
        <v>6.3854645259215401E-2</v>
      </c>
      <c r="K16" s="21">
        <v>7.4345000094089397E-2</v>
      </c>
      <c r="L16" s="21">
        <v>4.2363402355134097E-2</v>
      </c>
      <c r="M16" s="21"/>
      <c r="N16" s="21">
        <v>3.4939855739529402E-2</v>
      </c>
      <c r="O16" s="21">
        <v>7.8182502582316696E-2</v>
      </c>
      <c r="P16" s="21">
        <v>8.3167395831292595E-2</v>
      </c>
      <c r="Q16" s="21">
        <v>7.6122936900545599E-2</v>
      </c>
      <c r="R16" s="21"/>
      <c r="S16" s="21">
        <v>4.3125968926454199E-2</v>
      </c>
      <c r="T16" s="21">
        <v>7.4218856705990405E-2</v>
      </c>
      <c r="U16" s="21">
        <v>6.5709760137854803E-2</v>
      </c>
      <c r="V16" s="21">
        <v>9.4555589776904397E-2</v>
      </c>
      <c r="W16" s="21">
        <v>4.0635293259612099E-2</v>
      </c>
      <c r="X16" s="21">
        <v>7.7445951742476898E-2</v>
      </c>
      <c r="Y16" s="21">
        <v>9.9180400365353694E-2</v>
      </c>
      <c r="Z16" s="21">
        <v>6.2826974665585206E-2</v>
      </c>
      <c r="AA16" s="21">
        <v>6.5773073059495701E-2</v>
      </c>
      <c r="AB16" s="21">
        <v>7.1362292105445702E-2</v>
      </c>
      <c r="AC16" s="21">
        <v>1.7808293362006102E-2</v>
      </c>
      <c r="AD16" s="21">
        <v>8.8866339107094003E-2</v>
      </c>
      <c r="AE16" s="21"/>
      <c r="AF16" s="21">
        <v>0.289516631636488</v>
      </c>
      <c r="AG16" s="21">
        <v>4.3671620516892197E-2</v>
      </c>
      <c r="AH16" s="21">
        <v>6.9616697559352902E-2</v>
      </c>
      <c r="AI16" s="21">
        <v>8.2063551163201104E-2</v>
      </c>
      <c r="AJ16" s="21">
        <v>6.3742136610736494E-2</v>
      </c>
      <c r="AK16" s="21">
        <v>8.4383341265271194E-2</v>
      </c>
      <c r="AL16" s="21">
        <v>4.97898873898827E-2</v>
      </c>
      <c r="AM16" s="21">
        <v>6.5787339945354906E-2</v>
      </c>
      <c r="AN16" s="21">
        <v>0.103232163756067</v>
      </c>
      <c r="AO16" s="21">
        <v>4.3367119471224999E-2</v>
      </c>
      <c r="AP16" s="21">
        <v>4.1752545979956202E-2</v>
      </c>
      <c r="AQ16" s="21">
        <v>5.3085017730162699E-2</v>
      </c>
      <c r="AR16" s="21">
        <v>6.9573601222199702E-2</v>
      </c>
      <c r="AS16" s="21">
        <v>0.11028022257878201</v>
      </c>
      <c r="AT16" s="21">
        <v>0.106815945444674</v>
      </c>
      <c r="AU16" s="21">
        <v>5.0600411505729297E-2</v>
      </c>
      <c r="AV16" s="21"/>
      <c r="AW16" s="21">
        <v>5.9420817331234402E-2</v>
      </c>
      <c r="AX16" s="21">
        <v>7.7343632419303296E-2</v>
      </c>
      <c r="AY16" s="21"/>
      <c r="AZ16" s="21">
        <v>6.2704616547209699E-2</v>
      </c>
      <c r="BA16" s="21">
        <v>6.7904277768737697E-2</v>
      </c>
      <c r="BB16" s="21"/>
      <c r="BC16" s="21">
        <v>5.9983575497736502E-2</v>
      </c>
      <c r="BD16" s="21">
        <v>7.12771027165615E-2</v>
      </c>
      <c r="BE16" s="21"/>
      <c r="BF16" s="21">
        <v>7.2532949831245294E-2</v>
      </c>
      <c r="BG16" s="21">
        <v>6.6509092216481505E-2</v>
      </c>
      <c r="BH16" s="21"/>
      <c r="BI16" s="21">
        <v>5.2014731818937801E-2</v>
      </c>
      <c r="BJ16" s="21">
        <v>5.12494090048446E-2</v>
      </c>
      <c r="BK16" s="21">
        <v>6.9432151155765107E-2</v>
      </c>
      <c r="BL16" s="21">
        <v>0.10300808076243199</v>
      </c>
      <c r="BM16" s="21">
        <v>0.108117396354905</v>
      </c>
      <c r="BN16" s="21"/>
      <c r="BO16" s="21">
        <v>4.1601717615408297E-2</v>
      </c>
      <c r="BP16" s="21">
        <v>5.5434890611349499E-2</v>
      </c>
      <c r="BQ16" s="21">
        <v>6.4003006792850606E-2</v>
      </c>
      <c r="BR16" s="21">
        <v>7.5823952475450707E-2</v>
      </c>
      <c r="BS16" s="21">
        <v>7.8027514569116899E-2</v>
      </c>
      <c r="BT16" s="21">
        <v>8.2636217065699999E-2</v>
      </c>
      <c r="BU16" s="21"/>
      <c r="BV16" s="21">
        <v>4.5853908543189E-2</v>
      </c>
      <c r="BW16" s="21">
        <v>6.1256602847456001E-2</v>
      </c>
      <c r="BX16" s="21"/>
      <c r="BY16" s="21">
        <v>3.98624659021398E-2</v>
      </c>
      <c r="BZ16" s="21"/>
      <c r="CA16" s="21">
        <v>6.0598579595133602E-2</v>
      </c>
      <c r="CB16" s="21"/>
      <c r="CC16" s="21">
        <v>5.8705377005122003E-2</v>
      </c>
    </row>
    <row r="17" spans="2:81" x14ac:dyDescent="0.3">
      <c r="B17" s="18" t="s">
        <v>194</v>
      </c>
      <c r="C17" s="22">
        <v>0.63129559452849904</v>
      </c>
      <c r="D17" s="22">
        <v>0.68290204836831903</v>
      </c>
      <c r="E17" s="22">
        <v>0.58147745163750197</v>
      </c>
      <c r="F17" s="22"/>
      <c r="G17" s="22">
        <v>0.57981462667249495</v>
      </c>
      <c r="H17" s="22">
        <v>0.65810007659136405</v>
      </c>
      <c r="I17" s="22">
        <v>0.54141236263594295</v>
      </c>
      <c r="J17" s="22">
        <v>0.60633802813408799</v>
      </c>
      <c r="K17" s="22">
        <v>0.63708137729077496</v>
      </c>
      <c r="L17" s="22">
        <v>0.73304296916467704</v>
      </c>
      <c r="M17" s="22"/>
      <c r="N17" s="22">
        <v>0.72674653155039404</v>
      </c>
      <c r="O17" s="22">
        <v>0.60499313895260198</v>
      </c>
      <c r="P17" s="22">
        <v>0.58680475796713505</v>
      </c>
      <c r="Q17" s="22">
        <v>0.59595113250740295</v>
      </c>
      <c r="R17" s="22"/>
      <c r="S17" s="22">
        <v>0.63723279183569803</v>
      </c>
      <c r="T17" s="22">
        <v>0.62111570389885995</v>
      </c>
      <c r="U17" s="22">
        <v>0.64015058849506101</v>
      </c>
      <c r="V17" s="22">
        <v>0.59201119337518904</v>
      </c>
      <c r="W17" s="22">
        <v>0.67725785254883797</v>
      </c>
      <c r="X17" s="22">
        <v>0.57705038098930606</v>
      </c>
      <c r="Y17" s="22">
        <v>0.61271945014880203</v>
      </c>
      <c r="Z17" s="22">
        <v>0.64142165488806202</v>
      </c>
      <c r="AA17" s="22">
        <v>0.63773362727307703</v>
      </c>
      <c r="AB17" s="22">
        <v>0.66977383447255601</v>
      </c>
      <c r="AC17" s="22">
        <v>0.73830236786571701</v>
      </c>
      <c r="AD17" s="22">
        <v>0.51712744346983097</v>
      </c>
      <c r="AE17" s="22"/>
      <c r="AF17" s="22">
        <v>1.0918310217427099E-2</v>
      </c>
      <c r="AG17" s="22">
        <v>0.63612927347720205</v>
      </c>
      <c r="AH17" s="22">
        <v>0.60620610524761098</v>
      </c>
      <c r="AI17" s="22">
        <v>0.59225707186348098</v>
      </c>
      <c r="AJ17" s="22">
        <v>0.66268169681160705</v>
      </c>
      <c r="AK17" s="22">
        <v>0.57502958896822698</v>
      </c>
      <c r="AL17" s="22">
        <v>0.66540079763240001</v>
      </c>
      <c r="AM17" s="22">
        <v>0.64064740281327504</v>
      </c>
      <c r="AN17" s="22">
        <v>0.58192600346211498</v>
      </c>
      <c r="AO17" s="22">
        <v>0.68933327037202896</v>
      </c>
      <c r="AP17" s="22">
        <v>0.67624616502720603</v>
      </c>
      <c r="AQ17" s="22">
        <v>0.68535887692443498</v>
      </c>
      <c r="AR17" s="22">
        <v>0.67128010895135104</v>
      </c>
      <c r="AS17" s="22">
        <v>0.52515941633472696</v>
      </c>
      <c r="AT17" s="22">
        <v>0.57413144944886996</v>
      </c>
      <c r="AU17" s="22">
        <v>0.70288290060669401</v>
      </c>
      <c r="AV17" s="22"/>
      <c r="AW17" s="22">
        <v>0.66594759224697098</v>
      </c>
      <c r="AX17" s="22">
        <v>0.58035374773473203</v>
      </c>
      <c r="AY17" s="22"/>
      <c r="AZ17" s="22">
        <v>0.62219075602357798</v>
      </c>
      <c r="BA17" s="22">
        <v>0.63332343027204097</v>
      </c>
      <c r="BB17" s="22"/>
      <c r="BC17" s="22">
        <v>0.63678454232373904</v>
      </c>
      <c r="BD17" s="22">
        <v>0.62573763711175601</v>
      </c>
      <c r="BE17" s="22"/>
      <c r="BF17" s="22">
        <v>0.55872847064030795</v>
      </c>
      <c r="BG17" s="22">
        <v>0.63712692065508203</v>
      </c>
      <c r="BH17" s="22"/>
      <c r="BI17" s="22">
        <v>0.67082458028157499</v>
      </c>
      <c r="BJ17" s="22">
        <v>0.70027286568680303</v>
      </c>
      <c r="BK17" s="22">
        <v>0.63984532412718698</v>
      </c>
      <c r="BL17" s="22">
        <v>0.57184397495688799</v>
      </c>
      <c r="BM17" s="22">
        <v>0.49229574800741399</v>
      </c>
      <c r="BN17" s="22"/>
      <c r="BO17" s="22">
        <v>0.74175718728710505</v>
      </c>
      <c r="BP17" s="22">
        <v>0.66951097628804401</v>
      </c>
      <c r="BQ17" s="22">
        <v>0.67304402278866204</v>
      </c>
      <c r="BR17" s="22">
        <v>0.621212539557636</v>
      </c>
      <c r="BS17" s="22">
        <v>0.50316955452968304</v>
      </c>
      <c r="BT17" s="22">
        <v>0.47219240758414199</v>
      </c>
      <c r="BU17" s="22"/>
      <c r="BV17" s="22">
        <v>0.736135239662423</v>
      </c>
      <c r="BW17" s="22">
        <v>0.63375786293947201</v>
      </c>
      <c r="BX17" s="22"/>
      <c r="BY17" s="22">
        <v>0.68520016558465602</v>
      </c>
      <c r="BZ17" s="22"/>
      <c r="CA17" s="22">
        <v>0.710398167830255</v>
      </c>
      <c r="CB17" s="22"/>
      <c r="CC17" s="22">
        <v>0.71609300324148495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0.170634245746176</v>
      </c>
      <c r="D9" s="17">
        <v>0.20019952831437399</v>
      </c>
      <c r="E9" s="17">
        <v>0.13951411109223999</v>
      </c>
      <c r="F9" s="17"/>
      <c r="G9" s="17">
        <v>0.26477376168285799</v>
      </c>
      <c r="H9" s="17">
        <v>0.228405643103782</v>
      </c>
      <c r="I9" s="17">
        <v>0.22841652108015201</v>
      </c>
      <c r="J9" s="17">
        <v>0.117283598120479</v>
      </c>
      <c r="K9" s="17">
        <v>0.117634811039008</v>
      </c>
      <c r="L9" s="17">
        <v>9.2760549545607807E-2</v>
      </c>
      <c r="M9" s="17"/>
      <c r="N9" s="17">
        <v>0.192637622733453</v>
      </c>
      <c r="O9" s="17">
        <v>0.145870156020112</v>
      </c>
      <c r="P9" s="17">
        <v>0.17278697549247901</v>
      </c>
      <c r="Q9" s="17">
        <v>0.17209421930118399</v>
      </c>
      <c r="R9" s="17"/>
      <c r="S9" s="17">
        <v>0.24181086518511799</v>
      </c>
      <c r="T9" s="17">
        <v>0.119028866449398</v>
      </c>
      <c r="U9" s="17">
        <v>0.107528464714718</v>
      </c>
      <c r="V9" s="17">
        <v>0.176431074383539</v>
      </c>
      <c r="W9" s="17">
        <v>0.15087226527898401</v>
      </c>
      <c r="X9" s="17">
        <v>0.20610564442733201</v>
      </c>
      <c r="Y9" s="17">
        <v>0.15478896572433101</v>
      </c>
      <c r="Z9" s="17">
        <v>0.18065187658699799</v>
      </c>
      <c r="AA9" s="17">
        <v>0.16217066137524599</v>
      </c>
      <c r="AB9" s="17">
        <v>0.18632506725057599</v>
      </c>
      <c r="AC9" s="17">
        <v>0.17361648084096301</v>
      </c>
      <c r="AD9" s="17">
        <v>0.160782289373541</v>
      </c>
      <c r="AE9" s="17"/>
      <c r="AF9" s="17">
        <v>0.100999870063611</v>
      </c>
      <c r="AG9" s="17">
        <v>0.27171018326201701</v>
      </c>
      <c r="AH9" s="17">
        <v>0.155004158304101</v>
      </c>
      <c r="AI9" s="17">
        <v>0.155374756720941</v>
      </c>
      <c r="AJ9" s="17">
        <v>0.20318666493829299</v>
      </c>
      <c r="AK9" s="17">
        <v>0.151527011898446</v>
      </c>
      <c r="AL9" s="17">
        <v>0.14824837419127601</v>
      </c>
      <c r="AM9" s="17">
        <v>0.170272705741185</v>
      </c>
      <c r="AN9" s="17">
        <v>0.111942654654103</v>
      </c>
      <c r="AO9" s="17">
        <v>0.22274998259651399</v>
      </c>
      <c r="AP9" s="17">
        <v>0.14158060293795199</v>
      </c>
      <c r="AQ9" s="17">
        <v>0.15061886278998701</v>
      </c>
      <c r="AR9" s="17">
        <v>0.14822059135103899</v>
      </c>
      <c r="AS9" s="17">
        <v>0.177651395427086</v>
      </c>
      <c r="AT9" s="17">
        <v>0.24553836818522601</v>
      </c>
      <c r="AU9" s="17">
        <v>0.28966799964423301</v>
      </c>
      <c r="AV9" s="17"/>
      <c r="AW9" s="17">
        <v>0.17202715056224899</v>
      </c>
      <c r="AX9" s="17">
        <v>0.16984982885907801</v>
      </c>
      <c r="AY9" s="17"/>
      <c r="AZ9" s="17">
        <v>0.17564198765232999</v>
      </c>
      <c r="BA9" s="17">
        <v>0.16951891810733399</v>
      </c>
      <c r="BB9" s="17"/>
      <c r="BC9" s="17">
        <v>0.217738165378808</v>
      </c>
      <c r="BD9" s="17">
        <v>0.134281567171426</v>
      </c>
      <c r="BE9" s="17"/>
      <c r="BF9" s="17">
        <v>0.22775736764715401</v>
      </c>
      <c r="BG9" s="17">
        <v>0.16604396387574699</v>
      </c>
      <c r="BH9" s="17"/>
      <c r="BI9" s="17">
        <v>0.14091427876347501</v>
      </c>
      <c r="BJ9" s="17">
        <v>0.21038810764443699</v>
      </c>
      <c r="BK9" s="17">
        <v>0.176954067957209</v>
      </c>
      <c r="BL9" s="17">
        <v>0.11709369960767101</v>
      </c>
      <c r="BM9" s="17">
        <v>0.20223242931170499</v>
      </c>
      <c r="BN9" s="17"/>
      <c r="BO9" s="17">
        <v>0.21464988556359799</v>
      </c>
      <c r="BP9" s="17">
        <v>0.17161753464994101</v>
      </c>
      <c r="BQ9" s="17">
        <v>0.179251670023861</v>
      </c>
      <c r="BR9" s="17">
        <v>0.16764060854076299</v>
      </c>
      <c r="BS9" s="17">
        <v>0.170441749716149</v>
      </c>
      <c r="BT9" s="17">
        <v>6.4302910779179406E-2</v>
      </c>
      <c r="BU9" s="17"/>
      <c r="BV9" s="17">
        <v>0.19854280841293401</v>
      </c>
      <c r="BW9" s="17">
        <v>0.23235793349762801</v>
      </c>
      <c r="BX9" s="17"/>
      <c r="BY9" s="17">
        <v>0.25542254412668602</v>
      </c>
      <c r="BZ9" s="17"/>
      <c r="CA9" s="17">
        <v>0.241517253969182</v>
      </c>
      <c r="CB9" s="17"/>
      <c r="CC9" s="17">
        <v>0.21658243631912499</v>
      </c>
    </row>
    <row r="10" spans="2:81" x14ac:dyDescent="0.3">
      <c r="B10" s="18" t="s">
        <v>231</v>
      </c>
      <c r="C10" s="17">
        <v>0.37243532206726998</v>
      </c>
      <c r="D10" s="17">
        <v>0.39128344079580801</v>
      </c>
      <c r="E10" s="17">
        <v>0.35448165522506703</v>
      </c>
      <c r="F10" s="17"/>
      <c r="G10" s="17">
        <v>0.42115911729806099</v>
      </c>
      <c r="H10" s="17">
        <v>0.46527010275037101</v>
      </c>
      <c r="I10" s="17">
        <v>0.37349657601862701</v>
      </c>
      <c r="J10" s="17">
        <v>0.38620228481903601</v>
      </c>
      <c r="K10" s="17">
        <v>0.29242439101770601</v>
      </c>
      <c r="L10" s="17">
        <v>0.30606405643506401</v>
      </c>
      <c r="M10" s="17"/>
      <c r="N10" s="17">
        <v>0.35982841571155799</v>
      </c>
      <c r="O10" s="17">
        <v>0.38973155640232898</v>
      </c>
      <c r="P10" s="17">
        <v>0.34411390617823101</v>
      </c>
      <c r="Q10" s="17">
        <v>0.39360449485710303</v>
      </c>
      <c r="R10" s="17"/>
      <c r="S10" s="17">
        <v>0.40149485000672802</v>
      </c>
      <c r="T10" s="17">
        <v>0.35005833578409601</v>
      </c>
      <c r="U10" s="17">
        <v>0.42021999013893402</v>
      </c>
      <c r="V10" s="17">
        <v>0.31643150946808102</v>
      </c>
      <c r="W10" s="17">
        <v>0.38390684701824102</v>
      </c>
      <c r="X10" s="17">
        <v>0.37161035052192198</v>
      </c>
      <c r="Y10" s="17">
        <v>0.38584471752579103</v>
      </c>
      <c r="Z10" s="17">
        <v>0.34294843749383103</v>
      </c>
      <c r="AA10" s="17">
        <v>0.36220928250076601</v>
      </c>
      <c r="AB10" s="17">
        <v>0.37802980941881698</v>
      </c>
      <c r="AC10" s="17">
        <v>0.424206810104163</v>
      </c>
      <c r="AD10" s="17">
        <v>0.28796453739523697</v>
      </c>
      <c r="AE10" s="17"/>
      <c r="AF10" s="17">
        <v>0.49400564452903001</v>
      </c>
      <c r="AG10" s="17">
        <v>0.38213628955328099</v>
      </c>
      <c r="AH10" s="17">
        <v>0.33456284247422102</v>
      </c>
      <c r="AI10" s="17">
        <v>0.35658951035495701</v>
      </c>
      <c r="AJ10" s="17">
        <v>0.33821391037797699</v>
      </c>
      <c r="AK10" s="17">
        <v>0.40111761787821798</v>
      </c>
      <c r="AL10" s="17">
        <v>0.386387514793674</v>
      </c>
      <c r="AM10" s="17">
        <v>0.29773795612588699</v>
      </c>
      <c r="AN10" s="17">
        <v>0.38918795918163401</v>
      </c>
      <c r="AO10" s="17">
        <v>0.32461820945002101</v>
      </c>
      <c r="AP10" s="17">
        <v>0.41805332483809199</v>
      </c>
      <c r="AQ10" s="17">
        <v>0.44831364691669301</v>
      </c>
      <c r="AR10" s="17">
        <v>0.45435865877509402</v>
      </c>
      <c r="AS10" s="17">
        <v>0.42946194670160098</v>
      </c>
      <c r="AT10" s="17">
        <v>0.30127431092476398</v>
      </c>
      <c r="AU10" s="17">
        <v>0.44762496645089001</v>
      </c>
      <c r="AV10" s="17"/>
      <c r="AW10" s="17">
        <v>0.36781589342945198</v>
      </c>
      <c r="AX10" s="17">
        <v>0.37939293379627198</v>
      </c>
      <c r="AY10" s="17"/>
      <c r="AZ10" s="17">
        <v>0.37982264922665798</v>
      </c>
      <c r="BA10" s="17">
        <v>0.370790011603505</v>
      </c>
      <c r="BB10" s="17"/>
      <c r="BC10" s="17">
        <v>0.381736155045725</v>
      </c>
      <c r="BD10" s="17">
        <v>0.36842691501997399</v>
      </c>
      <c r="BE10" s="17"/>
      <c r="BF10" s="17">
        <v>0.41506261863320398</v>
      </c>
      <c r="BG10" s="17">
        <v>0.36900989117168298</v>
      </c>
      <c r="BH10" s="17"/>
      <c r="BI10" s="17">
        <v>0.334606017790405</v>
      </c>
      <c r="BJ10" s="17">
        <v>0.448904195178359</v>
      </c>
      <c r="BK10" s="17">
        <v>0.40313338255486297</v>
      </c>
      <c r="BL10" s="17">
        <v>0.30995649340201697</v>
      </c>
      <c r="BM10" s="17">
        <v>0.30708918230451898</v>
      </c>
      <c r="BN10" s="17"/>
      <c r="BO10" s="17">
        <v>0.45390051609034698</v>
      </c>
      <c r="BP10" s="17">
        <v>0.35021020974387901</v>
      </c>
      <c r="BQ10" s="17">
        <v>0.39551678768311499</v>
      </c>
      <c r="BR10" s="17">
        <v>0.32288785639045298</v>
      </c>
      <c r="BS10" s="17">
        <v>0.33879290495390202</v>
      </c>
      <c r="BT10" s="17">
        <v>0.394490088443328</v>
      </c>
      <c r="BU10" s="17"/>
      <c r="BV10" s="17">
        <v>0.46157867741395298</v>
      </c>
      <c r="BW10" s="17">
        <v>0.42539645915132601</v>
      </c>
      <c r="BX10" s="17"/>
      <c r="BY10" s="17">
        <v>0.42772189033358898</v>
      </c>
      <c r="BZ10" s="17"/>
      <c r="CA10" s="17">
        <v>0.49168846445778702</v>
      </c>
      <c r="CB10" s="17"/>
      <c r="CC10" s="17">
        <v>0.48207319605856902</v>
      </c>
    </row>
    <row r="11" spans="2:81" x14ac:dyDescent="0.3">
      <c r="B11" s="18" t="s">
        <v>232</v>
      </c>
      <c r="C11" s="17">
        <v>0.258612435098862</v>
      </c>
      <c r="D11" s="17">
        <v>0.22081405184854</v>
      </c>
      <c r="E11" s="17">
        <v>0.29653936596261599</v>
      </c>
      <c r="F11" s="17"/>
      <c r="G11" s="17">
        <v>0.19821315119952901</v>
      </c>
      <c r="H11" s="17">
        <v>0.168047160281076</v>
      </c>
      <c r="I11" s="17">
        <v>0.24355797670765</v>
      </c>
      <c r="J11" s="17">
        <v>0.266041452747246</v>
      </c>
      <c r="K11" s="17">
        <v>0.30436099461298399</v>
      </c>
      <c r="L11" s="17">
        <v>0.34804997798709703</v>
      </c>
      <c r="M11" s="17"/>
      <c r="N11" s="17">
        <v>0.24639216804602601</v>
      </c>
      <c r="O11" s="17">
        <v>0.27245963552660701</v>
      </c>
      <c r="P11" s="17">
        <v>0.27192872854212302</v>
      </c>
      <c r="Q11" s="17">
        <v>0.24418848460552101</v>
      </c>
      <c r="R11" s="17"/>
      <c r="S11" s="17">
        <v>0.22395410937163501</v>
      </c>
      <c r="T11" s="17">
        <v>0.30042807420609402</v>
      </c>
      <c r="U11" s="17">
        <v>0.25900085160966402</v>
      </c>
      <c r="V11" s="17">
        <v>0.25395966213008703</v>
      </c>
      <c r="W11" s="17">
        <v>0.26389815494651298</v>
      </c>
      <c r="X11" s="17">
        <v>0.24500838687523099</v>
      </c>
      <c r="Y11" s="17">
        <v>0.27588413226529601</v>
      </c>
      <c r="Z11" s="17">
        <v>0.31580360539909702</v>
      </c>
      <c r="AA11" s="17">
        <v>0.25888031191692601</v>
      </c>
      <c r="AB11" s="17">
        <v>0.24282671196365199</v>
      </c>
      <c r="AC11" s="17">
        <v>0.210134015452247</v>
      </c>
      <c r="AD11" s="17">
        <v>0.285548705017799</v>
      </c>
      <c r="AE11" s="17"/>
      <c r="AF11" s="17">
        <v>0.21164385028258201</v>
      </c>
      <c r="AG11" s="17">
        <v>0.19496237058124499</v>
      </c>
      <c r="AH11" s="17">
        <v>0.25163369828967402</v>
      </c>
      <c r="AI11" s="17">
        <v>0.29386330318911102</v>
      </c>
      <c r="AJ11" s="17">
        <v>0.31646533141738598</v>
      </c>
      <c r="AK11" s="17">
        <v>0.247346293902276</v>
      </c>
      <c r="AL11" s="17">
        <v>0.28257123039865301</v>
      </c>
      <c r="AM11" s="17">
        <v>0.323927490279388</v>
      </c>
      <c r="AN11" s="17">
        <v>0.30893831022520002</v>
      </c>
      <c r="AO11" s="17">
        <v>0.25521051703773401</v>
      </c>
      <c r="AP11" s="17">
        <v>0.25820897075424598</v>
      </c>
      <c r="AQ11" s="17">
        <v>0.21652994355760799</v>
      </c>
      <c r="AR11" s="17">
        <v>0.22201868284118101</v>
      </c>
      <c r="AS11" s="17">
        <v>0.194792591742521</v>
      </c>
      <c r="AT11" s="17">
        <v>0.186908835248602</v>
      </c>
      <c r="AU11" s="17">
        <v>0.12531945063335201</v>
      </c>
      <c r="AV11" s="17"/>
      <c r="AW11" s="17">
        <v>0.26839443792728401</v>
      </c>
      <c r="AX11" s="17">
        <v>0.243679265154011</v>
      </c>
      <c r="AY11" s="17"/>
      <c r="AZ11" s="17">
        <v>0.26319674237781998</v>
      </c>
      <c r="BA11" s="17">
        <v>0.25759141510442501</v>
      </c>
      <c r="BB11" s="17"/>
      <c r="BC11" s="17">
        <v>0.23569378554033499</v>
      </c>
      <c r="BD11" s="17">
        <v>0.27470152635053202</v>
      </c>
      <c r="BE11" s="17"/>
      <c r="BF11" s="17">
        <v>0.25019683069986898</v>
      </c>
      <c r="BG11" s="17">
        <v>0.25928869359132301</v>
      </c>
      <c r="BH11" s="17"/>
      <c r="BI11" s="17">
        <v>0.29110954165098601</v>
      </c>
      <c r="BJ11" s="17">
        <v>0.21493722025301501</v>
      </c>
      <c r="BK11" s="17">
        <v>0.25162418059700198</v>
      </c>
      <c r="BL11" s="17">
        <v>0.31495439333641201</v>
      </c>
      <c r="BM11" s="17">
        <v>0.26196716742947801</v>
      </c>
      <c r="BN11" s="17"/>
      <c r="BO11" s="17">
        <v>0.21267481287273299</v>
      </c>
      <c r="BP11" s="17">
        <v>0.26703704350554203</v>
      </c>
      <c r="BQ11" s="17">
        <v>0.21787743525268999</v>
      </c>
      <c r="BR11" s="17">
        <v>0.29061104695248202</v>
      </c>
      <c r="BS11" s="17">
        <v>0.29294455724285401</v>
      </c>
      <c r="BT11" s="17">
        <v>0.26618467825563402</v>
      </c>
      <c r="BU11" s="17"/>
      <c r="BV11" s="17">
        <v>0.21521638394516099</v>
      </c>
      <c r="BW11" s="17">
        <v>0.21441944711946001</v>
      </c>
      <c r="BX11" s="17"/>
      <c r="BY11" s="17">
        <v>0.2194561339337</v>
      </c>
      <c r="BZ11" s="17"/>
      <c r="CA11" s="17">
        <v>0.17937424121635601</v>
      </c>
      <c r="CB11" s="17"/>
      <c r="CC11" s="17">
        <v>0.20085755187770901</v>
      </c>
    </row>
    <row r="12" spans="2:81" x14ac:dyDescent="0.3">
      <c r="B12" s="18" t="s">
        <v>233</v>
      </c>
      <c r="C12" s="17">
        <v>8.8703595789579495E-2</v>
      </c>
      <c r="D12" s="17">
        <v>8.7562470995092803E-2</v>
      </c>
      <c r="E12" s="17">
        <v>9.01676726292749E-2</v>
      </c>
      <c r="F12" s="17"/>
      <c r="G12" s="17">
        <v>5.1111532401718403E-2</v>
      </c>
      <c r="H12" s="17">
        <v>5.8472274118849102E-2</v>
      </c>
      <c r="I12" s="17">
        <v>7.6102699102330001E-2</v>
      </c>
      <c r="J12" s="17">
        <v>6.7042264307758198E-2</v>
      </c>
      <c r="K12" s="17">
        <v>0.13097273615482699</v>
      </c>
      <c r="L12" s="17">
        <v>0.13780302477971901</v>
      </c>
      <c r="M12" s="17"/>
      <c r="N12" s="17">
        <v>0.10489085677619001</v>
      </c>
      <c r="O12" s="17">
        <v>9.5180983909732106E-2</v>
      </c>
      <c r="P12" s="17">
        <v>8.1913168746807305E-2</v>
      </c>
      <c r="Q12" s="17">
        <v>6.9113236867032496E-2</v>
      </c>
      <c r="R12" s="17"/>
      <c r="S12" s="17">
        <v>5.9551365440412701E-2</v>
      </c>
      <c r="T12" s="17">
        <v>0.100219737278343</v>
      </c>
      <c r="U12" s="17">
        <v>0.107765725559458</v>
      </c>
      <c r="V12" s="17">
        <v>0.115169459827627</v>
      </c>
      <c r="W12" s="17">
        <v>6.1901296939475402E-2</v>
      </c>
      <c r="X12" s="17">
        <v>7.3987750515090794E-2</v>
      </c>
      <c r="Y12" s="17">
        <v>8.6862828644967693E-2</v>
      </c>
      <c r="Z12" s="17">
        <v>8.4676177837531202E-2</v>
      </c>
      <c r="AA12" s="17">
        <v>8.3703136051183805E-2</v>
      </c>
      <c r="AB12" s="17">
        <v>0.105155092874387</v>
      </c>
      <c r="AC12" s="17">
        <v>9.3828101931487495E-2</v>
      </c>
      <c r="AD12" s="17">
        <v>0.121631245384793</v>
      </c>
      <c r="AE12" s="17"/>
      <c r="AF12" s="17">
        <v>8.8927453862851502E-2</v>
      </c>
      <c r="AG12" s="17">
        <v>7.2180127236007793E-2</v>
      </c>
      <c r="AH12" s="17">
        <v>9.58062095351635E-2</v>
      </c>
      <c r="AI12" s="17">
        <v>3.8993663643304997E-2</v>
      </c>
      <c r="AJ12" s="17">
        <v>6.0358998090603203E-2</v>
      </c>
      <c r="AK12" s="17">
        <v>0.103857305420714</v>
      </c>
      <c r="AL12" s="17">
        <v>0.103796251857893</v>
      </c>
      <c r="AM12" s="17">
        <v>8.8175244741852801E-2</v>
      </c>
      <c r="AN12" s="17">
        <v>7.6404778728190903E-2</v>
      </c>
      <c r="AO12" s="17">
        <v>9.6563706782112901E-2</v>
      </c>
      <c r="AP12" s="17">
        <v>8.6827152118671799E-2</v>
      </c>
      <c r="AQ12" s="17">
        <v>0.103607022140914</v>
      </c>
      <c r="AR12" s="17">
        <v>0.102603599183674</v>
      </c>
      <c r="AS12" s="17">
        <v>7.4398035971515494E-2</v>
      </c>
      <c r="AT12" s="17">
        <v>0.122637812668055</v>
      </c>
      <c r="AU12" s="17">
        <v>7.7812348783924595E-2</v>
      </c>
      <c r="AV12" s="17"/>
      <c r="AW12" s="17">
        <v>9.51167766383548E-2</v>
      </c>
      <c r="AX12" s="17">
        <v>8.0025711292643395E-2</v>
      </c>
      <c r="AY12" s="17"/>
      <c r="AZ12" s="17">
        <v>9.1624776607795597E-2</v>
      </c>
      <c r="BA12" s="17">
        <v>8.8052988436870802E-2</v>
      </c>
      <c r="BB12" s="17"/>
      <c r="BC12" s="17">
        <v>7.0694976037917898E-2</v>
      </c>
      <c r="BD12" s="17">
        <v>0.101094195051848</v>
      </c>
      <c r="BE12" s="17"/>
      <c r="BF12" s="17">
        <v>3.5242573764746501E-2</v>
      </c>
      <c r="BG12" s="17">
        <v>9.29995997895115E-2</v>
      </c>
      <c r="BH12" s="17"/>
      <c r="BI12" s="17">
        <v>0.12516337530621299</v>
      </c>
      <c r="BJ12" s="17">
        <v>5.8598682082346601E-2</v>
      </c>
      <c r="BK12" s="17">
        <v>5.4971966277655999E-2</v>
      </c>
      <c r="BL12" s="17">
        <v>0.106225667286998</v>
      </c>
      <c r="BM12" s="17">
        <v>7.4874145763637601E-2</v>
      </c>
      <c r="BN12" s="17"/>
      <c r="BO12" s="17">
        <v>5.2927821464093402E-2</v>
      </c>
      <c r="BP12" s="17">
        <v>0.11978085059980401</v>
      </c>
      <c r="BQ12" s="17">
        <v>0.10315843679275601</v>
      </c>
      <c r="BR12" s="17">
        <v>9.4599471412262895E-2</v>
      </c>
      <c r="BS12" s="17">
        <v>6.8674295253517398E-2</v>
      </c>
      <c r="BT12" s="17">
        <v>9.0584234440002201E-2</v>
      </c>
      <c r="BU12" s="17"/>
      <c r="BV12" s="17">
        <v>5.64328011047317E-2</v>
      </c>
      <c r="BW12" s="17">
        <v>6.2615805412619893E-2</v>
      </c>
      <c r="BX12" s="17"/>
      <c r="BY12" s="17">
        <v>5.5160538868447302E-2</v>
      </c>
      <c r="BZ12" s="17"/>
      <c r="CA12" s="17">
        <v>4.93593050553831E-2</v>
      </c>
      <c r="CB12" s="17"/>
      <c r="CC12" s="17">
        <v>6.7369010137882199E-2</v>
      </c>
    </row>
    <row r="13" spans="2:81" x14ac:dyDescent="0.3">
      <c r="B13" s="18" t="s">
        <v>234</v>
      </c>
      <c r="C13" s="17">
        <v>3.88377374536562E-2</v>
      </c>
      <c r="D13" s="17">
        <v>4.4931782980499199E-2</v>
      </c>
      <c r="E13" s="17">
        <v>3.3040603907969E-2</v>
      </c>
      <c r="F13" s="17"/>
      <c r="G13" s="17">
        <v>1.02814502280226E-2</v>
      </c>
      <c r="H13" s="17">
        <v>1.8118053053029201E-2</v>
      </c>
      <c r="I13" s="17">
        <v>3.0671072876147801E-2</v>
      </c>
      <c r="J13" s="17">
        <v>5.4646329901326202E-2</v>
      </c>
      <c r="K13" s="17">
        <v>7.8201524819103904E-2</v>
      </c>
      <c r="L13" s="17">
        <v>4.2177361287523002E-2</v>
      </c>
      <c r="M13" s="17"/>
      <c r="N13" s="17">
        <v>3.4747607566312302E-2</v>
      </c>
      <c r="O13" s="17">
        <v>3.25357154993147E-2</v>
      </c>
      <c r="P13" s="17">
        <v>5.7461939433091601E-2</v>
      </c>
      <c r="Q13" s="17">
        <v>3.3724348005206302E-2</v>
      </c>
      <c r="R13" s="17"/>
      <c r="S13" s="17">
        <v>1.6672529835571801E-2</v>
      </c>
      <c r="T13" s="17">
        <v>6.1472974675349797E-2</v>
      </c>
      <c r="U13" s="17">
        <v>5.8506418771475797E-2</v>
      </c>
      <c r="V13" s="17">
        <v>5.0714025630955402E-2</v>
      </c>
      <c r="W13" s="17">
        <v>4.9407879865691097E-2</v>
      </c>
      <c r="X13" s="17">
        <v>3.07615806887209E-2</v>
      </c>
      <c r="Y13" s="17">
        <v>2.41442546055325E-2</v>
      </c>
      <c r="Z13" s="17">
        <v>5.53989432094672E-2</v>
      </c>
      <c r="AA13" s="17">
        <v>3.20165729305684E-2</v>
      </c>
      <c r="AB13" s="17">
        <v>2.7345162671251599E-2</v>
      </c>
      <c r="AC13" s="17">
        <v>3.4478356544962799E-2</v>
      </c>
      <c r="AD13" s="17">
        <v>3.9676607107768498E-2</v>
      </c>
      <c r="AE13" s="17"/>
      <c r="AF13" s="17">
        <v>0.104423181261926</v>
      </c>
      <c r="AG13" s="17">
        <v>9.7704350351120808E-3</v>
      </c>
      <c r="AH13" s="17">
        <v>2.8759737109945099E-2</v>
      </c>
      <c r="AI13" s="17">
        <v>5.9446128682229697E-2</v>
      </c>
      <c r="AJ13" s="17">
        <v>1.8040568342418701E-2</v>
      </c>
      <c r="AK13" s="17">
        <v>4.9955825318179901E-2</v>
      </c>
      <c r="AL13" s="17">
        <v>3.1925759060665401E-2</v>
      </c>
      <c r="AM13" s="17">
        <v>4.27029654862311E-2</v>
      </c>
      <c r="AN13" s="17">
        <v>6.2723887154016E-2</v>
      </c>
      <c r="AO13" s="17">
        <v>3.6727405762907298E-2</v>
      </c>
      <c r="AP13" s="17">
        <v>6.0286606687054503E-2</v>
      </c>
      <c r="AQ13" s="17">
        <v>3.6967524916943502E-2</v>
      </c>
      <c r="AR13" s="17">
        <v>3.9054944189439299E-2</v>
      </c>
      <c r="AS13" s="17">
        <v>4.6349964188853003E-2</v>
      </c>
      <c r="AT13" s="17">
        <v>2.59713400945829E-2</v>
      </c>
      <c r="AU13" s="17">
        <v>3.00807186589175E-2</v>
      </c>
      <c r="AV13" s="17"/>
      <c r="AW13" s="17">
        <v>3.8240914319513097E-2</v>
      </c>
      <c r="AX13" s="17">
        <v>3.8931978857387202E-2</v>
      </c>
      <c r="AY13" s="17"/>
      <c r="AZ13" s="17">
        <v>2.8895689666347601E-2</v>
      </c>
      <c r="BA13" s="17">
        <v>4.1052037010557298E-2</v>
      </c>
      <c r="BB13" s="17"/>
      <c r="BC13" s="17">
        <v>2.8171804429838299E-2</v>
      </c>
      <c r="BD13" s="17">
        <v>4.6062270343576101E-2</v>
      </c>
      <c r="BE13" s="17"/>
      <c r="BF13" s="17">
        <v>2.0075605812108599E-2</v>
      </c>
      <c r="BG13" s="17">
        <v>4.0345418929365703E-2</v>
      </c>
      <c r="BH13" s="17"/>
      <c r="BI13" s="17">
        <v>5.6869928152039E-2</v>
      </c>
      <c r="BJ13" s="17">
        <v>1.8080285323108299E-2</v>
      </c>
      <c r="BK13" s="17">
        <v>3.9722496500597698E-2</v>
      </c>
      <c r="BL13" s="17">
        <v>9.3889322312862497E-2</v>
      </c>
      <c r="BM13" s="17">
        <v>3.0527357746167098E-2</v>
      </c>
      <c r="BN13" s="17"/>
      <c r="BO13" s="17">
        <v>8.7912092564695499E-3</v>
      </c>
      <c r="BP13" s="17">
        <v>5.2309737097498199E-2</v>
      </c>
      <c r="BQ13" s="17">
        <v>3.5861143307643402E-2</v>
      </c>
      <c r="BR13" s="17">
        <v>8.0992015669241205E-2</v>
      </c>
      <c r="BS13" s="17">
        <v>2.38645475322447E-2</v>
      </c>
      <c r="BT13" s="17">
        <v>2.00144706110379E-2</v>
      </c>
      <c r="BU13" s="17"/>
      <c r="BV13" s="17">
        <v>1.0116363234618101E-2</v>
      </c>
      <c r="BW13" s="17">
        <v>3.2851206510745697E-2</v>
      </c>
      <c r="BX13" s="17"/>
      <c r="BY13" s="17">
        <v>1.97226410176955E-2</v>
      </c>
      <c r="BZ13" s="17"/>
      <c r="CA13" s="17">
        <v>1.04709678855767E-2</v>
      </c>
      <c r="CB13" s="17"/>
      <c r="CC13" s="17">
        <v>2.9603613355486599E-3</v>
      </c>
    </row>
    <row r="14" spans="2:81" x14ac:dyDescent="0.3">
      <c r="B14" s="18" t="s">
        <v>92</v>
      </c>
      <c r="C14" s="17">
        <v>7.0776663844455995E-2</v>
      </c>
      <c r="D14" s="17">
        <v>5.5208725065685402E-2</v>
      </c>
      <c r="E14" s="17">
        <v>8.6256591182832798E-2</v>
      </c>
      <c r="F14" s="17"/>
      <c r="G14" s="17">
        <v>5.4460987189811301E-2</v>
      </c>
      <c r="H14" s="17">
        <v>6.16867666928924E-2</v>
      </c>
      <c r="I14" s="17">
        <v>4.7755154215093097E-2</v>
      </c>
      <c r="J14" s="17">
        <v>0.108784070104155</v>
      </c>
      <c r="K14" s="17">
        <v>7.6405542356371398E-2</v>
      </c>
      <c r="L14" s="17">
        <v>7.3145029964989505E-2</v>
      </c>
      <c r="M14" s="17"/>
      <c r="N14" s="17">
        <v>6.1503329166460001E-2</v>
      </c>
      <c r="O14" s="17">
        <v>6.4221952641905097E-2</v>
      </c>
      <c r="P14" s="17">
        <v>7.1795281607268904E-2</v>
      </c>
      <c r="Q14" s="17">
        <v>8.7275216363952302E-2</v>
      </c>
      <c r="R14" s="17"/>
      <c r="S14" s="17">
        <v>5.6516280160533901E-2</v>
      </c>
      <c r="T14" s="17">
        <v>6.87920116067188E-2</v>
      </c>
      <c r="U14" s="17">
        <v>4.6978549205750703E-2</v>
      </c>
      <c r="V14" s="17">
        <v>8.7294268559710897E-2</v>
      </c>
      <c r="W14" s="17">
        <v>9.0013555951095198E-2</v>
      </c>
      <c r="X14" s="17">
        <v>7.2526286971703699E-2</v>
      </c>
      <c r="Y14" s="17">
        <v>7.2475101234082004E-2</v>
      </c>
      <c r="Z14" s="17">
        <v>2.0520959473075799E-2</v>
      </c>
      <c r="AA14" s="17">
        <v>0.10102003522531</v>
      </c>
      <c r="AB14" s="17">
        <v>6.0318155821317498E-2</v>
      </c>
      <c r="AC14" s="17">
        <v>6.3736235126177598E-2</v>
      </c>
      <c r="AD14" s="17">
        <v>0.10439661572086099</v>
      </c>
      <c r="AE14" s="17"/>
      <c r="AF14" s="17">
        <v>0</v>
      </c>
      <c r="AG14" s="17">
        <v>6.9240594332336605E-2</v>
      </c>
      <c r="AH14" s="17">
        <v>0.13423335428689601</v>
      </c>
      <c r="AI14" s="17">
        <v>9.5732637409455396E-2</v>
      </c>
      <c r="AJ14" s="17">
        <v>6.3734526833321703E-2</v>
      </c>
      <c r="AK14" s="17">
        <v>4.6195945582166102E-2</v>
      </c>
      <c r="AL14" s="17">
        <v>4.7070869697839197E-2</v>
      </c>
      <c r="AM14" s="17">
        <v>7.7183637625456006E-2</v>
      </c>
      <c r="AN14" s="17">
        <v>5.0802410056856602E-2</v>
      </c>
      <c r="AO14" s="17">
        <v>6.4130178370710694E-2</v>
      </c>
      <c r="AP14" s="17">
        <v>3.5043342663984102E-2</v>
      </c>
      <c r="AQ14" s="17">
        <v>4.3962999677855101E-2</v>
      </c>
      <c r="AR14" s="17">
        <v>3.3743523659572602E-2</v>
      </c>
      <c r="AS14" s="17">
        <v>7.7346065968423902E-2</v>
      </c>
      <c r="AT14" s="17">
        <v>0.11766933287877</v>
      </c>
      <c r="AU14" s="17">
        <v>2.9494515828682701E-2</v>
      </c>
      <c r="AV14" s="17"/>
      <c r="AW14" s="17">
        <v>5.8404827123147297E-2</v>
      </c>
      <c r="AX14" s="17">
        <v>8.8120282040607997E-2</v>
      </c>
      <c r="AY14" s="17"/>
      <c r="AZ14" s="17">
        <v>6.0818154469049299E-2</v>
      </c>
      <c r="BA14" s="17">
        <v>7.2994629737308303E-2</v>
      </c>
      <c r="BB14" s="17"/>
      <c r="BC14" s="17">
        <v>6.5965113567375694E-2</v>
      </c>
      <c r="BD14" s="17">
        <v>7.5433526062644904E-2</v>
      </c>
      <c r="BE14" s="17"/>
      <c r="BF14" s="17">
        <v>5.16650034429171E-2</v>
      </c>
      <c r="BG14" s="17">
        <v>7.2312432642370403E-2</v>
      </c>
      <c r="BH14" s="17"/>
      <c r="BI14" s="17">
        <v>5.1336858336881203E-2</v>
      </c>
      <c r="BJ14" s="17">
        <v>4.9091509518734998E-2</v>
      </c>
      <c r="BK14" s="17">
        <v>7.3593906112672594E-2</v>
      </c>
      <c r="BL14" s="17">
        <v>5.78804240540386E-2</v>
      </c>
      <c r="BM14" s="17">
        <v>0.123309717444493</v>
      </c>
      <c r="BN14" s="17"/>
      <c r="BO14" s="17">
        <v>5.7055754752759098E-2</v>
      </c>
      <c r="BP14" s="17">
        <v>3.9044624403335601E-2</v>
      </c>
      <c r="BQ14" s="17">
        <v>6.8334526939934706E-2</v>
      </c>
      <c r="BR14" s="17">
        <v>4.3269001034797701E-2</v>
      </c>
      <c r="BS14" s="17">
        <v>0.105281945301333</v>
      </c>
      <c r="BT14" s="17">
        <v>0.16442361747081799</v>
      </c>
      <c r="BU14" s="17"/>
      <c r="BV14" s="17">
        <v>5.8112965888602097E-2</v>
      </c>
      <c r="BW14" s="17">
        <v>3.2359148308219898E-2</v>
      </c>
      <c r="BX14" s="17"/>
      <c r="BY14" s="17">
        <v>2.2516251719882498E-2</v>
      </c>
      <c r="BZ14" s="17"/>
      <c r="CA14" s="17">
        <v>2.75897674157147E-2</v>
      </c>
      <c r="CB14" s="17"/>
      <c r="CC14" s="17">
        <v>3.01574442711657E-2</v>
      </c>
    </row>
    <row r="15" spans="2:81" x14ac:dyDescent="0.3">
      <c r="B15" s="18" t="s">
        <v>192</v>
      </c>
      <c r="C15" s="21">
        <v>0.54306956781344595</v>
      </c>
      <c r="D15" s="21">
        <v>0.59148296911018206</v>
      </c>
      <c r="E15" s="21">
        <v>0.49399576631730702</v>
      </c>
      <c r="F15" s="21"/>
      <c r="G15" s="21">
        <v>0.68593287898091904</v>
      </c>
      <c r="H15" s="21">
        <v>0.69367574585415304</v>
      </c>
      <c r="I15" s="21">
        <v>0.60191309709877905</v>
      </c>
      <c r="J15" s="21">
        <v>0.50348588293951402</v>
      </c>
      <c r="K15" s="21">
        <v>0.41005920205671398</v>
      </c>
      <c r="L15" s="21">
        <v>0.39882460598067199</v>
      </c>
      <c r="M15" s="21"/>
      <c r="N15" s="21">
        <v>0.55246603844501097</v>
      </c>
      <c r="O15" s="21">
        <v>0.53560171242244103</v>
      </c>
      <c r="P15" s="21">
        <v>0.51690088167070902</v>
      </c>
      <c r="Q15" s="21">
        <v>0.56569871415828799</v>
      </c>
      <c r="R15" s="21"/>
      <c r="S15" s="21">
        <v>0.64330571519184698</v>
      </c>
      <c r="T15" s="21">
        <v>0.46908720223349398</v>
      </c>
      <c r="U15" s="21">
        <v>0.52774845485365196</v>
      </c>
      <c r="V15" s="21">
        <v>0.49286258385162002</v>
      </c>
      <c r="W15" s="21">
        <v>0.53477911229722497</v>
      </c>
      <c r="X15" s="21">
        <v>0.57771599494925296</v>
      </c>
      <c r="Y15" s="21">
        <v>0.54063368325012195</v>
      </c>
      <c r="Z15" s="21">
        <v>0.52360031408082897</v>
      </c>
      <c r="AA15" s="21">
        <v>0.52437994387601194</v>
      </c>
      <c r="AB15" s="21">
        <v>0.56435487666939299</v>
      </c>
      <c r="AC15" s="21">
        <v>0.59782329094512499</v>
      </c>
      <c r="AD15" s="21">
        <v>0.44874682676877797</v>
      </c>
      <c r="AE15" s="21"/>
      <c r="AF15" s="21">
        <v>0.59500551459264095</v>
      </c>
      <c r="AG15" s="21">
        <v>0.65384647281529895</v>
      </c>
      <c r="AH15" s="21">
        <v>0.48956700077832199</v>
      </c>
      <c r="AI15" s="21">
        <v>0.51196426707589804</v>
      </c>
      <c r="AJ15" s="21">
        <v>0.54140057531626995</v>
      </c>
      <c r="AK15" s="21">
        <v>0.55264462977666395</v>
      </c>
      <c r="AL15" s="21">
        <v>0.53463588898494996</v>
      </c>
      <c r="AM15" s="21">
        <v>0.46801066186707202</v>
      </c>
      <c r="AN15" s="21">
        <v>0.50113061383573698</v>
      </c>
      <c r="AO15" s="21">
        <v>0.54736819204653497</v>
      </c>
      <c r="AP15" s="21">
        <v>0.55963392777604304</v>
      </c>
      <c r="AQ15" s="21">
        <v>0.59893250970667999</v>
      </c>
      <c r="AR15" s="21">
        <v>0.602579250126133</v>
      </c>
      <c r="AS15" s="21">
        <v>0.60711334212868695</v>
      </c>
      <c r="AT15" s="21">
        <v>0.54681267910998999</v>
      </c>
      <c r="AU15" s="21">
        <v>0.73729296609512396</v>
      </c>
      <c r="AV15" s="21"/>
      <c r="AW15" s="21">
        <v>0.53984304399170102</v>
      </c>
      <c r="AX15" s="21">
        <v>0.54924276265535099</v>
      </c>
      <c r="AY15" s="21"/>
      <c r="AZ15" s="21">
        <v>0.55546463687898795</v>
      </c>
      <c r="BA15" s="21">
        <v>0.54030892971083899</v>
      </c>
      <c r="BB15" s="21"/>
      <c r="BC15" s="21">
        <v>0.59947432042453297</v>
      </c>
      <c r="BD15" s="21">
        <v>0.50270848219139996</v>
      </c>
      <c r="BE15" s="21"/>
      <c r="BF15" s="21">
        <v>0.64281998628035897</v>
      </c>
      <c r="BG15" s="21">
        <v>0.53505385504742997</v>
      </c>
      <c r="BH15" s="21"/>
      <c r="BI15" s="21">
        <v>0.47552029655388001</v>
      </c>
      <c r="BJ15" s="21">
        <v>0.65929230282279505</v>
      </c>
      <c r="BK15" s="21">
        <v>0.580087450512072</v>
      </c>
      <c r="BL15" s="21">
        <v>0.42705019300968899</v>
      </c>
      <c r="BM15" s="21">
        <v>0.50932161161622402</v>
      </c>
      <c r="BN15" s="21"/>
      <c r="BO15" s="21">
        <v>0.66855040165394497</v>
      </c>
      <c r="BP15" s="21">
        <v>0.52182774439382096</v>
      </c>
      <c r="BQ15" s="21">
        <v>0.57476845770697604</v>
      </c>
      <c r="BR15" s="21">
        <v>0.49052846493121599</v>
      </c>
      <c r="BS15" s="21">
        <v>0.50923465467005102</v>
      </c>
      <c r="BT15" s="21">
        <v>0.45879299922250699</v>
      </c>
      <c r="BU15" s="21"/>
      <c r="BV15" s="21">
        <v>0.66012148582688701</v>
      </c>
      <c r="BW15" s="21">
        <v>0.65775439264895397</v>
      </c>
      <c r="BX15" s="21"/>
      <c r="BY15" s="21">
        <v>0.68314443446027495</v>
      </c>
      <c r="BZ15" s="21"/>
      <c r="CA15" s="21">
        <v>0.73320571842697002</v>
      </c>
      <c r="CB15" s="21"/>
      <c r="CC15" s="21">
        <v>0.69865563237769401</v>
      </c>
    </row>
    <row r="16" spans="2:81" x14ac:dyDescent="0.3">
      <c r="B16" s="18" t="s">
        <v>193</v>
      </c>
      <c r="C16" s="21">
        <v>0.12754133324323599</v>
      </c>
      <c r="D16" s="21">
        <v>0.132494253975592</v>
      </c>
      <c r="E16" s="21">
        <v>0.123208276537244</v>
      </c>
      <c r="F16" s="21"/>
      <c r="G16" s="21">
        <v>6.1392982629740897E-2</v>
      </c>
      <c r="H16" s="21">
        <v>7.6590327171878303E-2</v>
      </c>
      <c r="I16" s="21">
        <v>0.106773771978478</v>
      </c>
      <c r="J16" s="21">
        <v>0.121688594209084</v>
      </c>
      <c r="K16" s="21">
        <v>0.20917426097392999</v>
      </c>
      <c r="L16" s="21">
        <v>0.17998038606724201</v>
      </c>
      <c r="M16" s="21"/>
      <c r="N16" s="21">
        <v>0.13963846434250299</v>
      </c>
      <c r="O16" s="21">
        <v>0.12771669940904701</v>
      </c>
      <c r="P16" s="21">
        <v>0.13937510817989901</v>
      </c>
      <c r="Q16" s="21">
        <v>0.102837584872239</v>
      </c>
      <c r="R16" s="21"/>
      <c r="S16" s="21">
        <v>7.6223895275984499E-2</v>
      </c>
      <c r="T16" s="21">
        <v>0.161692711953693</v>
      </c>
      <c r="U16" s="21">
        <v>0.16627214433093401</v>
      </c>
      <c r="V16" s="21">
        <v>0.165883485458582</v>
      </c>
      <c r="W16" s="21">
        <v>0.111309176805167</v>
      </c>
      <c r="X16" s="21">
        <v>0.104749331203812</v>
      </c>
      <c r="Y16" s="21">
        <v>0.1110070832505</v>
      </c>
      <c r="Z16" s="21">
        <v>0.14007512104699801</v>
      </c>
      <c r="AA16" s="21">
        <v>0.115719708981752</v>
      </c>
      <c r="AB16" s="21">
        <v>0.13250025554563799</v>
      </c>
      <c r="AC16" s="21">
        <v>0.12830645847645</v>
      </c>
      <c r="AD16" s="21">
        <v>0.16130785249256199</v>
      </c>
      <c r="AE16" s="21"/>
      <c r="AF16" s="21">
        <v>0.19335063512477699</v>
      </c>
      <c r="AG16" s="21">
        <v>8.1950562271119798E-2</v>
      </c>
      <c r="AH16" s="21">
        <v>0.124565946645109</v>
      </c>
      <c r="AI16" s="21">
        <v>9.8439792325534695E-2</v>
      </c>
      <c r="AJ16" s="21">
        <v>7.8399566433021997E-2</v>
      </c>
      <c r="AK16" s="21">
        <v>0.15381313073889399</v>
      </c>
      <c r="AL16" s="21">
        <v>0.13572201091855801</v>
      </c>
      <c r="AM16" s="21">
        <v>0.13087821022808399</v>
      </c>
      <c r="AN16" s="21">
        <v>0.13912866588220699</v>
      </c>
      <c r="AO16" s="21">
        <v>0.13329111254501999</v>
      </c>
      <c r="AP16" s="21">
        <v>0.147113758805726</v>
      </c>
      <c r="AQ16" s="21">
        <v>0.14057454705785699</v>
      </c>
      <c r="AR16" s="21">
        <v>0.14165854337311301</v>
      </c>
      <c r="AS16" s="21">
        <v>0.120748000160368</v>
      </c>
      <c r="AT16" s="21">
        <v>0.148609152762638</v>
      </c>
      <c r="AU16" s="21">
        <v>0.10789306744284199</v>
      </c>
      <c r="AV16" s="21"/>
      <c r="AW16" s="21">
        <v>0.13335769095786801</v>
      </c>
      <c r="AX16" s="21">
        <v>0.11895769015003101</v>
      </c>
      <c r="AY16" s="21"/>
      <c r="AZ16" s="21">
        <v>0.12052046627414301</v>
      </c>
      <c r="BA16" s="21">
        <v>0.129105025447428</v>
      </c>
      <c r="BB16" s="21"/>
      <c r="BC16" s="21">
        <v>9.8866780467756196E-2</v>
      </c>
      <c r="BD16" s="21">
        <v>0.14715646539542401</v>
      </c>
      <c r="BE16" s="21"/>
      <c r="BF16" s="21">
        <v>5.53181795768551E-2</v>
      </c>
      <c r="BG16" s="21">
        <v>0.133345018718877</v>
      </c>
      <c r="BH16" s="21"/>
      <c r="BI16" s="21">
        <v>0.182033303458252</v>
      </c>
      <c r="BJ16" s="21">
        <v>7.6678967405454906E-2</v>
      </c>
      <c r="BK16" s="21">
        <v>9.4694462778253705E-2</v>
      </c>
      <c r="BL16" s="21">
        <v>0.20011498959986099</v>
      </c>
      <c r="BM16" s="21">
        <v>0.105401503509805</v>
      </c>
      <c r="BN16" s="21"/>
      <c r="BO16" s="21">
        <v>6.1719030720562902E-2</v>
      </c>
      <c r="BP16" s="21">
        <v>0.17209058769730201</v>
      </c>
      <c r="BQ16" s="21">
        <v>0.139019580100399</v>
      </c>
      <c r="BR16" s="21">
        <v>0.17559148708150399</v>
      </c>
      <c r="BS16" s="21">
        <v>9.2538842785762104E-2</v>
      </c>
      <c r="BT16" s="21">
        <v>0.11059870505104</v>
      </c>
      <c r="BU16" s="21"/>
      <c r="BV16" s="21">
        <v>6.6549164339349806E-2</v>
      </c>
      <c r="BW16" s="21">
        <v>9.5467011923365694E-2</v>
      </c>
      <c r="BX16" s="21"/>
      <c r="BY16" s="21">
        <v>7.4883179886142806E-2</v>
      </c>
      <c r="BZ16" s="21"/>
      <c r="CA16" s="21">
        <v>5.98302729409598E-2</v>
      </c>
      <c r="CB16" s="21"/>
      <c r="CC16" s="21">
        <v>7.0329371473430796E-2</v>
      </c>
    </row>
    <row r="17" spans="2:81" x14ac:dyDescent="0.3">
      <c r="B17" s="18" t="s">
        <v>194</v>
      </c>
      <c r="C17" s="22">
        <v>0.41552823457021099</v>
      </c>
      <c r="D17" s="22">
        <v>0.45898871513459</v>
      </c>
      <c r="E17" s="22">
        <v>0.37078748978006298</v>
      </c>
      <c r="F17" s="22"/>
      <c r="G17" s="22">
        <v>0.62453989635117801</v>
      </c>
      <c r="H17" s="22">
        <v>0.61708541868227496</v>
      </c>
      <c r="I17" s="22">
        <v>0.49513932512030101</v>
      </c>
      <c r="J17" s="22">
        <v>0.38179728873043001</v>
      </c>
      <c r="K17" s="22">
        <v>0.20088494108278401</v>
      </c>
      <c r="L17" s="22">
        <v>0.21884421991343</v>
      </c>
      <c r="M17" s="22"/>
      <c r="N17" s="22">
        <v>0.41282757410250798</v>
      </c>
      <c r="O17" s="22">
        <v>0.40788501301339403</v>
      </c>
      <c r="P17" s="22">
        <v>0.37752577349081101</v>
      </c>
      <c r="Q17" s="22">
        <v>0.462861129286049</v>
      </c>
      <c r="R17" s="22"/>
      <c r="S17" s="22">
        <v>0.56708181991586204</v>
      </c>
      <c r="T17" s="22">
        <v>0.30739449027980098</v>
      </c>
      <c r="U17" s="22">
        <v>0.361476310522719</v>
      </c>
      <c r="V17" s="22">
        <v>0.32697909839303801</v>
      </c>
      <c r="W17" s="22">
        <v>0.42346993549205902</v>
      </c>
      <c r="X17" s="22">
        <v>0.472966663745442</v>
      </c>
      <c r="Y17" s="22">
        <v>0.42962659999962199</v>
      </c>
      <c r="Z17" s="22">
        <v>0.38352519303382998</v>
      </c>
      <c r="AA17" s="22">
        <v>0.40866023489426001</v>
      </c>
      <c r="AB17" s="22">
        <v>0.431854621123754</v>
      </c>
      <c r="AC17" s="22">
        <v>0.46951683246867498</v>
      </c>
      <c r="AD17" s="22">
        <v>0.28743897427621601</v>
      </c>
      <c r="AE17" s="22"/>
      <c r="AF17" s="22">
        <v>0.40165487946786399</v>
      </c>
      <c r="AG17" s="22">
        <v>0.57189591054417899</v>
      </c>
      <c r="AH17" s="22">
        <v>0.36500105413321299</v>
      </c>
      <c r="AI17" s="22">
        <v>0.41352447475036402</v>
      </c>
      <c r="AJ17" s="22">
        <v>0.46300100888324802</v>
      </c>
      <c r="AK17" s="22">
        <v>0.39883149903776999</v>
      </c>
      <c r="AL17" s="22">
        <v>0.398913878066391</v>
      </c>
      <c r="AM17" s="22">
        <v>0.33713245163898797</v>
      </c>
      <c r="AN17" s="22">
        <v>0.36200194795353002</v>
      </c>
      <c r="AO17" s="22">
        <v>0.41407707950151501</v>
      </c>
      <c r="AP17" s="22">
        <v>0.41252016897031701</v>
      </c>
      <c r="AQ17" s="22">
        <v>0.458357962648823</v>
      </c>
      <c r="AR17" s="22">
        <v>0.46092070675301999</v>
      </c>
      <c r="AS17" s="22">
        <v>0.48636534196831799</v>
      </c>
      <c r="AT17" s="22">
        <v>0.39820352634735201</v>
      </c>
      <c r="AU17" s="22">
        <v>0.62939989865228196</v>
      </c>
      <c r="AV17" s="22"/>
      <c r="AW17" s="22">
        <v>0.40648535303383299</v>
      </c>
      <c r="AX17" s="22">
        <v>0.43028507250532</v>
      </c>
      <c r="AY17" s="22"/>
      <c r="AZ17" s="22">
        <v>0.43494417060484503</v>
      </c>
      <c r="BA17" s="22">
        <v>0.41120390426341102</v>
      </c>
      <c r="BB17" s="22"/>
      <c r="BC17" s="22">
        <v>0.50060753995677698</v>
      </c>
      <c r="BD17" s="22">
        <v>0.35555201679597598</v>
      </c>
      <c r="BE17" s="22"/>
      <c r="BF17" s="22">
        <v>0.58750180670350305</v>
      </c>
      <c r="BG17" s="22">
        <v>0.40170883632855198</v>
      </c>
      <c r="BH17" s="22"/>
      <c r="BI17" s="22">
        <v>0.29348699309562798</v>
      </c>
      <c r="BJ17" s="22">
        <v>0.58261333541734095</v>
      </c>
      <c r="BK17" s="22">
        <v>0.485392987733818</v>
      </c>
      <c r="BL17" s="22">
        <v>0.22693520340982801</v>
      </c>
      <c r="BM17" s="22">
        <v>0.40392010810641998</v>
      </c>
      <c r="BN17" s="22"/>
      <c r="BO17" s="22">
        <v>0.60683137093338202</v>
      </c>
      <c r="BP17" s="22">
        <v>0.349737156696518</v>
      </c>
      <c r="BQ17" s="22">
        <v>0.43574887760657699</v>
      </c>
      <c r="BR17" s="22">
        <v>0.31493697784971197</v>
      </c>
      <c r="BS17" s="22">
        <v>0.416695811884289</v>
      </c>
      <c r="BT17" s="22">
        <v>0.34819429417146702</v>
      </c>
      <c r="BU17" s="22"/>
      <c r="BV17" s="22">
        <v>0.59357232148753802</v>
      </c>
      <c r="BW17" s="22">
        <v>0.56228738072558904</v>
      </c>
      <c r="BX17" s="22"/>
      <c r="BY17" s="22">
        <v>0.60826125457413205</v>
      </c>
      <c r="BZ17" s="22"/>
      <c r="CA17" s="22">
        <v>0.67337544548601003</v>
      </c>
      <c r="CB17" s="22"/>
      <c r="CC17" s="22">
        <v>0.62832626090426302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0.198509639087944</v>
      </c>
      <c r="D9" s="17">
        <v>0.26219635985298501</v>
      </c>
      <c r="E9" s="17">
        <v>0.137107930866679</v>
      </c>
      <c r="F9" s="17"/>
      <c r="G9" s="17">
        <v>0.22279345411922599</v>
      </c>
      <c r="H9" s="17">
        <v>0.24637193596861601</v>
      </c>
      <c r="I9" s="17">
        <v>0.25502236004837697</v>
      </c>
      <c r="J9" s="17">
        <v>0.199105751976002</v>
      </c>
      <c r="K9" s="17">
        <v>0.16726918089050299</v>
      </c>
      <c r="L9" s="17">
        <v>0.118069923930308</v>
      </c>
      <c r="M9" s="17"/>
      <c r="N9" s="17">
        <v>0.21610618331588499</v>
      </c>
      <c r="O9" s="17">
        <v>0.171031091962526</v>
      </c>
      <c r="P9" s="17">
        <v>0.211151416792911</v>
      </c>
      <c r="Q9" s="17">
        <v>0.19618005663088001</v>
      </c>
      <c r="R9" s="17"/>
      <c r="S9" s="17">
        <v>0.29069720018068801</v>
      </c>
      <c r="T9" s="17">
        <v>0.13735434159238299</v>
      </c>
      <c r="U9" s="17">
        <v>0.181957332201412</v>
      </c>
      <c r="V9" s="17">
        <v>0.18346608100804701</v>
      </c>
      <c r="W9" s="17">
        <v>0.20020595385081699</v>
      </c>
      <c r="X9" s="17">
        <v>0.24460769480153999</v>
      </c>
      <c r="Y9" s="17">
        <v>9.2329943556843694E-2</v>
      </c>
      <c r="Z9" s="17">
        <v>0.21015322179118001</v>
      </c>
      <c r="AA9" s="17">
        <v>0.199241071822337</v>
      </c>
      <c r="AB9" s="17">
        <v>0.220981088353153</v>
      </c>
      <c r="AC9" s="17">
        <v>0.19983782758601701</v>
      </c>
      <c r="AD9" s="17">
        <v>0.17629418213400799</v>
      </c>
      <c r="AE9" s="17"/>
      <c r="AF9" s="17">
        <v>0.52374370309395901</v>
      </c>
      <c r="AG9" s="17">
        <v>0.27503727509487802</v>
      </c>
      <c r="AH9" s="17">
        <v>0.21231968842680099</v>
      </c>
      <c r="AI9" s="17">
        <v>0.15356296477988901</v>
      </c>
      <c r="AJ9" s="17">
        <v>0.208934940861665</v>
      </c>
      <c r="AK9" s="17">
        <v>0.18879695311744901</v>
      </c>
      <c r="AL9" s="17">
        <v>0.184314224060977</v>
      </c>
      <c r="AM9" s="17">
        <v>0.16283067670550899</v>
      </c>
      <c r="AN9" s="17">
        <v>0.134462471436638</v>
      </c>
      <c r="AO9" s="17">
        <v>0.22513530066035001</v>
      </c>
      <c r="AP9" s="17">
        <v>0.221602430088055</v>
      </c>
      <c r="AQ9" s="17">
        <v>0.20642863346121201</v>
      </c>
      <c r="AR9" s="17">
        <v>0.18807006655653699</v>
      </c>
      <c r="AS9" s="17">
        <v>0.25596052730223501</v>
      </c>
      <c r="AT9" s="17">
        <v>0.211851718554187</v>
      </c>
      <c r="AU9" s="17">
        <v>0.28930657270457</v>
      </c>
      <c r="AV9" s="17"/>
      <c r="AW9" s="17">
        <v>0.20307708158804599</v>
      </c>
      <c r="AX9" s="17">
        <v>0.19085283678093401</v>
      </c>
      <c r="AY9" s="17"/>
      <c r="AZ9" s="17">
        <v>0.15627492973812801</v>
      </c>
      <c r="BA9" s="17">
        <v>0.207916181904861</v>
      </c>
      <c r="BB9" s="17"/>
      <c r="BC9" s="17">
        <v>0.219092407970298</v>
      </c>
      <c r="BD9" s="17">
        <v>0.18495245811998401</v>
      </c>
      <c r="BE9" s="17"/>
      <c r="BF9" s="17">
        <v>0.16041766837986299</v>
      </c>
      <c r="BG9" s="17">
        <v>0.201570621694135</v>
      </c>
      <c r="BH9" s="17"/>
      <c r="BI9" s="17">
        <v>0.171278626875395</v>
      </c>
      <c r="BJ9" s="17">
        <v>0.22916543231141101</v>
      </c>
      <c r="BK9" s="17">
        <v>0.18314974902117201</v>
      </c>
      <c r="BL9" s="17">
        <v>0.16336147503503901</v>
      </c>
      <c r="BM9" s="17">
        <v>0.19518789897987601</v>
      </c>
      <c r="BN9" s="17"/>
      <c r="BO9" s="17">
        <v>0.22977447996688699</v>
      </c>
      <c r="BP9" s="17">
        <v>0.21116563436116401</v>
      </c>
      <c r="BQ9" s="17">
        <v>0.20819180590910599</v>
      </c>
      <c r="BR9" s="17">
        <v>0.19882607652371101</v>
      </c>
      <c r="BS9" s="17">
        <v>0.17092856907864401</v>
      </c>
      <c r="BT9" s="17">
        <v>0.106076699077135</v>
      </c>
      <c r="BU9" s="17"/>
      <c r="BV9" s="17">
        <v>0.22380696093969599</v>
      </c>
      <c r="BW9" s="17">
        <v>0.23910394720876399</v>
      </c>
      <c r="BX9" s="17"/>
      <c r="BY9" s="17">
        <v>0.30221689440741101</v>
      </c>
      <c r="BZ9" s="17"/>
      <c r="CA9" s="17">
        <v>0.27445439453116299</v>
      </c>
      <c r="CB9" s="17"/>
      <c r="CC9" s="17">
        <v>0.24756080926746199</v>
      </c>
    </row>
    <row r="10" spans="2:81" x14ac:dyDescent="0.3">
      <c r="B10" s="18" t="s">
        <v>231</v>
      </c>
      <c r="C10" s="17">
        <v>0.39436713614077001</v>
      </c>
      <c r="D10" s="17">
        <v>0.39566302744458498</v>
      </c>
      <c r="E10" s="17">
        <v>0.392602759498489</v>
      </c>
      <c r="F10" s="17"/>
      <c r="G10" s="17">
        <v>0.40691267975774498</v>
      </c>
      <c r="H10" s="17">
        <v>0.40837791467206302</v>
      </c>
      <c r="I10" s="17">
        <v>0.42141971430707098</v>
      </c>
      <c r="J10" s="17">
        <v>0.33598893007460601</v>
      </c>
      <c r="K10" s="17">
        <v>0.39788135830624899</v>
      </c>
      <c r="L10" s="17">
        <v>0.39762887223746302</v>
      </c>
      <c r="M10" s="17"/>
      <c r="N10" s="17">
        <v>0.45757180309392997</v>
      </c>
      <c r="O10" s="17">
        <v>0.418700191774734</v>
      </c>
      <c r="P10" s="17">
        <v>0.338222576651174</v>
      </c>
      <c r="Q10" s="17">
        <v>0.34955303140610799</v>
      </c>
      <c r="R10" s="17"/>
      <c r="S10" s="17">
        <v>0.35704009995674102</v>
      </c>
      <c r="T10" s="17">
        <v>0.45088274219157698</v>
      </c>
      <c r="U10" s="17">
        <v>0.43693294368253</v>
      </c>
      <c r="V10" s="17">
        <v>0.38929680553603901</v>
      </c>
      <c r="W10" s="17">
        <v>0.397923196357446</v>
      </c>
      <c r="X10" s="17">
        <v>0.36176804122519401</v>
      </c>
      <c r="Y10" s="17">
        <v>0.432258129667206</v>
      </c>
      <c r="Z10" s="17">
        <v>0.32132047161517502</v>
      </c>
      <c r="AA10" s="17">
        <v>0.36990744796944802</v>
      </c>
      <c r="AB10" s="17">
        <v>0.38424775286609097</v>
      </c>
      <c r="AC10" s="17">
        <v>0.418930251324446</v>
      </c>
      <c r="AD10" s="17">
        <v>0.38984851932523901</v>
      </c>
      <c r="AE10" s="17"/>
      <c r="AF10" s="17">
        <v>0.37183311564411597</v>
      </c>
      <c r="AG10" s="17">
        <v>0.267966257166314</v>
      </c>
      <c r="AH10" s="17">
        <v>0.38310711276876103</v>
      </c>
      <c r="AI10" s="17">
        <v>0.35077184047194998</v>
      </c>
      <c r="AJ10" s="17">
        <v>0.35547385957563798</v>
      </c>
      <c r="AK10" s="17">
        <v>0.40532851384837498</v>
      </c>
      <c r="AL10" s="17">
        <v>0.34650501276095003</v>
      </c>
      <c r="AM10" s="17">
        <v>0.35312561302193302</v>
      </c>
      <c r="AN10" s="17">
        <v>0.408190925166588</v>
      </c>
      <c r="AO10" s="17">
        <v>0.38493792852870401</v>
      </c>
      <c r="AP10" s="17">
        <v>0.45448161807826298</v>
      </c>
      <c r="AQ10" s="17">
        <v>0.46455853651917201</v>
      </c>
      <c r="AR10" s="17">
        <v>0.47808650322059798</v>
      </c>
      <c r="AS10" s="17">
        <v>0.50730398751294603</v>
      </c>
      <c r="AT10" s="17">
        <v>0.39886779172612602</v>
      </c>
      <c r="AU10" s="17">
        <v>0.49766810769778502</v>
      </c>
      <c r="AV10" s="17"/>
      <c r="AW10" s="17">
        <v>0.41021619792497699</v>
      </c>
      <c r="AX10" s="17">
        <v>0.37313412946991997</v>
      </c>
      <c r="AY10" s="17"/>
      <c r="AZ10" s="17">
        <v>0.431508463968449</v>
      </c>
      <c r="BA10" s="17">
        <v>0.386094994675454</v>
      </c>
      <c r="BB10" s="17"/>
      <c r="BC10" s="17">
        <v>0.389701253112822</v>
      </c>
      <c r="BD10" s="17">
        <v>0.39640165700741697</v>
      </c>
      <c r="BE10" s="17"/>
      <c r="BF10" s="17">
        <v>0.35826256204151202</v>
      </c>
      <c r="BG10" s="17">
        <v>0.397268416155099</v>
      </c>
      <c r="BH10" s="17"/>
      <c r="BI10" s="17">
        <v>0.40252884055649302</v>
      </c>
      <c r="BJ10" s="17">
        <v>0.43732493775020398</v>
      </c>
      <c r="BK10" s="17">
        <v>0.48534383008845</v>
      </c>
      <c r="BL10" s="17">
        <v>0.32894081637365102</v>
      </c>
      <c r="BM10" s="17">
        <v>0.29558770330641498</v>
      </c>
      <c r="BN10" s="17"/>
      <c r="BO10" s="17">
        <v>0.47035932901671101</v>
      </c>
      <c r="BP10" s="17">
        <v>0.38347213808682801</v>
      </c>
      <c r="BQ10" s="17">
        <v>0.45927686639618598</v>
      </c>
      <c r="BR10" s="17">
        <v>0.33275231173436298</v>
      </c>
      <c r="BS10" s="17">
        <v>0.343097470626748</v>
      </c>
      <c r="BT10" s="17">
        <v>0.41677032728423402</v>
      </c>
      <c r="BU10" s="17"/>
      <c r="BV10" s="17">
        <v>0.46851543024618603</v>
      </c>
      <c r="BW10" s="17">
        <v>0.37947501137691803</v>
      </c>
      <c r="BX10" s="17"/>
      <c r="BY10" s="17">
        <v>0.38768400210037102</v>
      </c>
      <c r="BZ10" s="17"/>
      <c r="CA10" s="17">
        <v>0.44591297037628003</v>
      </c>
      <c r="CB10" s="17"/>
      <c r="CC10" s="17">
        <v>0.46438871658456299</v>
      </c>
    </row>
    <row r="11" spans="2:81" x14ac:dyDescent="0.3">
      <c r="B11" s="18" t="s">
        <v>232</v>
      </c>
      <c r="C11" s="17">
        <v>0.208643349690743</v>
      </c>
      <c r="D11" s="17">
        <v>0.1821172136973</v>
      </c>
      <c r="E11" s="17">
        <v>0.2344834858224</v>
      </c>
      <c r="F11" s="17"/>
      <c r="G11" s="17">
        <v>0.22751572187108501</v>
      </c>
      <c r="H11" s="17">
        <v>0.18956615233094901</v>
      </c>
      <c r="I11" s="17">
        <v>0.18495018109247299</v>
      </c>
      <c r="J11" s="17">
        <v>0.200636740775582</v>
      </c>
      <c r="K11" s="17">
        <v>0.18754968024864399</v>
      </c>
      <c r="L11" s="17">
        <v>0.25135663464142499</v>
      </c>
      <c r="M11" s="17"/>
      <c r="N11" s="17">
        <v>0.16647111224491301</v>
      </c>
      <c r="O11" s="17">
        <v>0.22222575131720201</v>
      </c>
      <c r="P11" s="17">
        <v>0.20571572231093599</v>
      </c>
      <c r="Q11" s="17">
        <v>0.242505570029143</v>
      </c>
      <c r="R11" s="17"/>
      <c r="S11" s="17">
        <v>0.203682592131121</v>
      </c>
      <c r="T11" s="17">
        <v>0.207819184951646</v>
      </c>
      <c r="U11" s="17">
        <v>0.17784563306391801</v>
      </c>
      <c r="V11" s="17">
        <v>0.21676990530947199</v>
      </c>
      <c r="W11" s="17">
        <v>0.22935422395857899</v>
      </c>
      <c r="X11" s="17">
        <v>0.20323263710108899</v>
      </c>
      <c r="Y11" s="17">
        <v>0.235323126592455</v>
      </c>
      <c r="Z11" s="17">
        <v>0.252956281714316</v>
      </c>
      <c r="AA11" s="17">
        <v>0.19672243750281099</v>
      </c>
      <c r="AB11" s="17">
        <v>0.186688480318073</v>
      </c>
      <c r="AC11" s="17">
        <v>0.231931027651543</v>
      </c>
      <c r="AD11" s="17">
        <v>0.20223453081255899</v>
      </c>
      <c r="AE11" s="17"/>
      <c r="AF11" s="17">
        <v>0</v>
      </c>
      <c r="AG11" s="17">
        <v>0.27450844726053703</v>
      </c>
      <c r="AH11" s="17">
        <v>0.17082817120732999</v>
      </c>
      <c r="AI11" s="17">
        <v>0.266888781581121</v>
      </c>
      <c r="AJ11" s="17">
        <v>0.29506153611450298</v>
      </c>
      <c r="AK11" s="17">
        <v>0.2168749434693</v>
      </c>
      <c r="AL11" s="17">
        <v>0.26413103691501899</v>
      </c>
      <c r="AM11" s="17">
        <v>0.203302309238307</v>
      </c>
      <c r="AN11" s="17">
        <v>0.19095760508467699</v>
      </c>
      <c r="AO11" s="17">
        <v>0.18643908732624101</v>
      </c>
      <c r="AP11" s="17">
        <v>0.15096603919030699</v>
      </c>
      <c r="AQ11" s="17">
        <v>0.214492562826021</v>
      </c>
      <c r="AR11" s="17">
        <v>0.173377967610027</v>
      </c>
      <c r="AS11" s="17">
        <v>0.163144249997316</v>
      </c>
      <c r="AT11" s="17">
        <v>0.16923881769157401</v>
      </c>
      <c r="AU11" s="17">
        <v>0.11070741760184501</v>
      </c>
      <c r="AV11" s="17"/>
      <c r="AW11" s="17">
        <v>0.208851855908568</v>
      </c>
      <c r="AX11" s="17">
        <v>0.20610814888197099</v>
      </c>
      <c r="AY11" s="17"/>
      <c r="AZ11" s="17">
        <v>0.210894904593662</v>
      </c>
      <c r="BA11" s="17">
        <v>0.20814188187138399</v>
      </c>
      <c r="BB11" s="17"/>
      <c r="BC11" s="17">
        <v>0.20608319736415001</v>
      </c>
      <c r="BD11" s="17">
        <v>0.20873969049586799</v>
      </c>
      <c r="BE11" s="17"/>
      <c r="BF11" s="17">
        <v>0.296856646846759</v>
      </c>
      <c r="BG11" s="17">
        <v>0.20155473329180101</v>
      </c>
      <c r="BH11" s="17"/>
      <c r="BI11" s="17">
        <v>0.215776014127805</v>
      </c>
      <c r="BJ11" s="17">
        <v>0.191992826822974</v>
      </c>
      <c r="BK11" s="17">
        <v>0.174369164230464</v>
      </c>
      <c r="BL11" s="17">
        <v>0.23459683192573799</v>
      </c>
      <c r="BM11" s="17">
        <v>0.27044319105338299</v>
      </c>
      <c r="BN11" s="17"/>
      <c r="BO11" s="17">
        <v>0.16766035271511001</v>
      </c>
      <c r="BP11" s="17">
        <v>0.216938492357719</v>
      </c>
      <c r="BQ11" s="17">
        <v>0.20633898199939399</v>
      </c>
      <c r="BR11" s="17">
        <v>0.20198755215778699</v>
      </c>
      <c r="BS11" s="17">
        <v>0.264916738472045</v>
      </c>
      <c r="BT11" s="17">
        <v>0.258744831324842</v>
      </c>
      <c r="BU11" s="17"/>
      <c r="BV11" s="17">
        <v>0.173907262412522</v>
      </c>
      <c r="BW11" s="17">
        <v>0.22553665655566499</v>
      </c>
      <c r="BX11" s="17"/>
      <c r="BY11" s="17">
        <v>0.185959481110893</v>
      </c>
      <c r="BZ11" s="17"/>
      <c r="CA11" s="17">
        <v>0.17021962908569899</v>
      </c>
      <c r="CB11" s="17"/>
      <c r="CC11" s="17">
        <v>0.177417391266109</v>
      </c>
    </row>
    <row r="12" spans="2:81" x14ac:dyDescent="0.3">
      <c r="B12" s="18" t="s">
        <v>233</v>
      </c>
      <c r="C12" s="17">
        <v>9.4764771545547605E-2</v>
      </c>
      <c r="D12" s="17">
        <v>9.7233210381889604E-2</v>
      </c>
      <c r="E12" s="17">
        <v>9.2728322732879606E-2</v>
      </c>
      <c r="F12" s="17"/>
      <c r="G12" s="17">
        <v>5.7396747186559002E-2</v>
      </c>
      <c r="H12" s="17">
        <v>6.36842593983213E-2</v>
      </c>
      <c r="I12" s="17">
        <v>6.90664688535918E-2</v>
      </c>
      <c r="J12" s="17">
        <v>0.128606099871514</v>
      </c>
      <c r="K12" s="17">
        <v>0.117182186947794</v>
      </c>
      <c r="L12" s="17">
        <v>0.123351563534393</v>
      </c>
      <c r="M12" s="17"/>
      <c r="N12" s="17">
        <v>8.7099509050524895E-2</v>
      </c>
      <c r="O12" s="17">
        <v>9.5312711078350501E-2</v>
      </c>
      <c r="P12" s="17">
        <v>0.104882008667183</v>
      </c>
      <c r="Q12" s="17">
        <v>9.4323231088901505E-2</v>
      </c>
      <c r="R12" s="17"/>
      <c r="S12" s="17">
        <v>5.7342356689488699E-2</v>
      </c>
      <c r="T12" s="17">
        <v>0.105735801306027</v>
      </c>
      <c r="U12" s="17">
        <v>7.7441224251308102E-2</v>
      </c>
      <c r="V12" s="17">
        <v>0.116805974838105</v>
      </c>
      <c r="W12" s="17">
        <v>5.8182506008689003E-2</v>
      </c>
      <c r="X12" s="17">
        <v>0.10996608102222701</v>
      </c>
      <c r="Y12" s="17">
        <v>0.150790134520877</v>
      </c>
      <c r="Z12" s="17">
        <v>9.8078826995330007E-2</v>
      </c>
      <c r="AA12" s="17">
        <v>0.10821793960020799</v>
      </c>
      <c r="AB12" s="17">
        <v>8.5152419280394201E-2</v>
      </c>
      <c r="AC12" s="17">
        <v>8.0232525275389405E-2</v>
      </c>
      <c r="AD12" s="17">
        <v>9.0694086085570599E-2</v>
      </c>
      <c r="AE12" s="17"/>
      <c r="AF12" s="17">
        <v>0</v>
      </c>
      <c r="AG12" s="17">
        <v>7.2841386587561993E-2</v>
      </c>
      <c r="AH12" s="17">
        <v>0.11879566355118901</v>
      </c>
      <c r="AI12" s="17">
        <v>7.90557877656278E-2</v>
      </c>
      <c r="AJ12" s="17">
        <v>4.9462173772474097E-2</v>
      </c>
      <c r="AK12" s="17">
        <v>8.9183165221688995E-2</v>
      </c>
      <c r="AL12" s="17">
        <v>0.102660802247845</v>
      </c>
      <c r="AM12" s="17">
        <v>0.150761085290298</v>
      </c>
      <c r="AN12" s="17">
        <v>0.146448064151289</v>
      </c>
      <c r="AO12" s="17">
        <v>7.35981290026827E-2</v>
      </c>
      <c r="AP12" s="17">
        <v>8.6902405402456501E-2</v>
      </c>
      <c r="AQ12" s="17">
        <v>8.4632254730564405E-2</v>
      </c>
      <c r="AR12" s="17">
        <v>0.118616964727725</v>
      </c>
      <c r="AS12" s="17">
        <v>5.4430654367383299E-2</v>
      </c>
      <c r="AT12" s="17">
        <v>0.13306930667219799</v>
      </c>
      <c r="AU12" s="17">
        <v>3.7194298931329799E-2</v>
      </c>
      <c r="AV12" s="17"/>
      <c r="AW12" s="17">
        <v>9.4104259177798993E-2</v>
      </c>
      <c r="AX12" s="17">
        <v>9.6413835112830998E-2</v>
      </c>
      <c r="AY12" s="17"/>
      <c r="AZ12" s="17">
        <v>9.4572954863525294E-2</v>
      </c>
      <c r="BA12" s="17">
        <v>9.4807493085726696E-2</v>
      </c>
      <c r="BB12" s="17"/>
      <c r="BC12" s="17">
        <v>9.6976935027208999E-2</v>
      </c>
      <c r="BD12" s="17">
        <v>9.4360121644924896E-2</v>
      </c>
      <c r="BE12" s="17"/>
      <c r="BF12" s="17">
        <v>0.123103803665539</v>
      </c>
      <c r="BG12" s="17">
        <v>9.24875125121319E-2</v>
      </c>
      <c r="BH12" s="17"/>
      <c r="BI12" s="17">
        <v>0.11838981090806899</v>
      </c>
      <c r="BJ12" s="17">
        <v>8.6319936120764204E-2</v>
      </c>
      <c r="BK12" s="17">
        <v>6.9040259101262297E-2</v>
      </c>
      <c r="BL12" s="17">
        <v>0.11509768949346399</v>
      </c>
      <c r="BM12" s="17">
        <v>9.7800681145597507E-2</v>
      </c>
      <c r="BN12" s="17"/>
      <c r="BO12" s="17">
        <v>7.7293061081406295E-2</v>
      </c>
      <c r="BP12" s="17">
        <v>0.106977111060473</v>
      </c>
      <c r="BQ12" s="17">
        <v>6.6258768821769704E-2</v>
      </c>
      <c r="BR12" s="17">
        <v>0.12805634784358699</v>
      </c>
      <c r="BS12" s="17">
        <v>8.9423459086809501E-2</v>
      </c>
      <c r="BT12" s="17">
        <v>7.0190488999832601E-2</v>
      </c>
      <c r="BU12" s="17"/>
      <c r="BV12" s="17">
        <v>8.1662842312367701E-2</v>
      </c>
      <c r="BW12" s="17">
        <v>9.4957585364806404E-2</v>
      </c>
      <c r="BX12" s="17"/>
      <c r="BY12" s="17">
        <v>8.2969714070007694E-2</v>
      </c>
      <c r="BZ12" s="17"/>
      <c r="CA12" s="17">
        <v>7.1600460497445603E-2</v>
      </c>
      <c r="CB12" s="17"/>
      <c r="CC12" s="17">
        <v>6.8410239332914097E-2</v>
      </c>
    </row>
    <row r="13" spans="2:81" x14ac:dyDescent="0.3">
      <c r="B13" s="18" t="s">
        <v>234</v>
      </c>
      <c r="C13" s="17">
        <v>4.4589010662079098E-2</v>
      </c>
      <c r="D13" s="17">
        <v>3.1016149233238598E-2</v>
      </c>
      <c r="E13" s="17">
        <v>5.8017624932249698E-2</v>
      </c>
      <c r="F13" s="17"/>
      <c r="G13" s="17">
        <v>2.7352550622509901E-2</v>
      </c>
      <c r="H13" s="17">
        <v>3.13361834537845E-2</v>
      </c>
      <c r="I13" s="17">
        <v>1.33794719161808E-2</v>
      </c>
      <c r="J13" s="17">
        <v>7.0460930321936399E-2</v>
      </c>
      <c r="K13" s="17">
        <v>8.0987707614357904E-2</v>
      </c>
      <c r="L13" s="17">
        <v>4.6807871245495999E-2</v>
      </c>
      <c r="M13" s="17"/>
      <c r="N13" s="17">
        <v>2.5435843118792899E-2</v>
      </c>
      <c r="O13" s="17">
        <v>3.1590656949629599E-2</v>
      </c>
      <c r="P13" s="17">
        <v>7.6231345281161697E-2</v>
      </c>
      <c r="Q13" s="17">
        <v>5.1291790968871098E-2</v>
      </c>
      <c r="R13" s="17"/>
      <c r="S13" s="17">
        <v>3.8605557950952898E-2</v>
      </c>
      <c r="T13" s="17">
        <v>5.4356453994578398E-2</v>
      </c>
      <c r="U13" s="17">
        <v>6.57270337443185E-2</v>
      </c>
      <c r="V13" s="17">
        <v>3.5459241526417003E-2</v>
      </c>
      <c r="W13" s="17">
        <v>3.4489346370458002E-2</v>
      </c>
      <c r="X13" s="17">
        <v>2.03868832803667E-2</v>
      </c>
      <c r="Y13" s="17">
        <v>6.13647448216482E-2</v>
      </c>
      <c r="Z13" s="17">
        <v>6.4265959571696105E-2</v>
      </c>
      <c r="AA13" s="17">
        <v>5.32021818776027E-2</v>
      </c>
      <c r="AB13" s="17">
        <v>4.0524312072121801E-2</v>
      </c>
      <c r="AC13" s="17">
        <v>3.5779540701203899E-2</v>
      </c>
      <c r="AD13" s="17">
        <v>2.1484503347494899E-2</v>
      </c>
      <c r="AE13" s="17"/>
      <c r="AF13" s="17">
        <v>0.104423181261926</v>
      </c>
      <c r="AG13" s="17">
        <v>4.3281716361608498E-2</v>
      </c>
      <c r="AH13" s="17">
        <v>3.9258922587390901E-2</v>
      </c>
      <c r="AI13" s="17">
        <v>6.1817959997329502E-2</v>
      </c>
      <c r="AJ13" s="17">
        <v>2.18582384937018E-2</v>
      </c>
      <c r="AK13" s="17">
        <v>4.8560755443809202E-2</v>
      </c>
      <c r="AL13" s="17">
        <v>3.6472869110200798E-2</v>
      </c>
      <c r="AM13" s="17">
        <v>6.5692237860016003E-2</v>
      </c>
      <c r="AN13" s="17">
        <v>5.9001657011904803E-2</v>
      </c>
      <c r="AO13" s="17">
        <v>8.26107717490039E-2</v>
      </c>
      <c r="AP13" s="17">
        <v>3.0563056632657799E-2</v>
      </c>
      <c r="AQ13" s="17">
        <v>2.0366256098495499E-2</v>
      </c>
      <c r="AR13" s="17">
        <v>2.0781095565425199E-2</v>
      </c>
      <c r="AS13" s="17">
        <v>1.9160580820119101E-2</v>
      </c>
      <c r="AT13" s="17">
        <v>3.5427050030328901E-2</v>
      </c>
      <c r="AU13" s="17">
        <v>4.5495102468594097E-2</v>
      </c>
      <c r="AV13" s="17"/>
      <c r="AW13" s="17">
        <v>3.9003373459078498E-2</v>
      </c>
      <c r="AX13" s="17">
        <v>5.3032878477440301E-2</v>
      </c>
      <c r="AY13" s="17"/>
      <c r="AZ13" s="17">
        <v>4.1424824292159303E-2</v>
      </c>
      <c r="BA13" s="17">
        <v>4.5293740374383502E-2</v>
      </c>
      <c r="BB13" s="17"/>
      <c r="BC13" s="17">
        <v>3.2083174022004599E-2</v>
      </c>
      <c r="BD13" s="17">
        <v>5.3185621282507103E-2</v>
      </c>
      <c r="BE13" s="17"/>
      <c r="BF13" s="17">
        <v>2.1733906774758002E-2</v>
      </c>
      <c r="BG13" s="17">
        <v>4.6425593914699803E-2</v>
      </c>
      <c r="BH13" s="17"/>
      <c r="BI13" s="17">
        <v>5.5286084696770502E-2</v>
      </c>
      <c r="BJ13" s="17">
        <v>1.7010518392335802E-2</v>
      </c>
      <c r="BK13" s="17">
        <v>2.4063179949921201E-2</v>
      </c>
      <c r="BL13" s="17">
        <v>0.116847037435085</v>
      </c>
      <c r="BM13" s="17">
        <v>3.9703851084895603E-2</v>
      </c>
      <c r="BN13" s="17"/>
      <c r="BO13" s="17">
        <v>1.20891570928365E-2</v>
      </c>
      <c r="BP13" s="17">
        <v>4.4113459720903601E-2</v>
      </c>
      <c r="BQ13" s="17">
        <v>1.29304985168623E-2</v>
      </c>
      <c r="BR13" s="17">
        <v>0.104484279929399</v>
      </c>
      <c r="BS13" s="17">
        <v>2.9965817947467801E-2</v>
      </c>
      <c r="BT13" s="17">
        <v>1.9224257343382799E-2</v>
      </c>
      <c r="BU13" s="17"/>
      <c r="BV13" s="17">
        <v>1.1873086985734801E-2</v>
      </c>
      <c r="BW13" s="17">
        <v>2.6539063946977599E-2</v>
      </c>
      <c r="BX13" s="17"/>
      <c r="BY13" s="17">
        <v>2.2704715008048899E-2</v>
      </c>
      <c r="BZ13" s="17"/>
      <c r="CA13" s="17">
        <v>1.26100140419327E-2</v>
      </c>
      <c r="CB13" s="17"/>
      <c r="CC13" s="17">
        <v>1.19023700305931E-2</v>
      </c>
    </row>
    <row r="14" spans="2:81" x14ac:dyDescent="0.3">
      <c r="B14" s="18" t="s">
        <v>92</v>
      </c>
      <c r="C14" s="17">
        <v>5.9126092872915197E-2</v>
      </c>
      <c r="D14" s="17">
        <v>3.1774039390001597E-2</v>
      </c>
      <c r="E14" s="17">
        <v>8.5059876147303606E-2</v>
      </c>
      <c r="F14" s="17"/>
      <c r="G14" s="17">
        <v>5.8028846442874399E-2</v>
      </c>
      <c r="H14" s="17">
        <v>6.06635541762654E-2</v>
      </c>
      <c r="I14" s="17">
        <v>5.6161803782306501E-2</v>
      </c>
      <c r="J14" s="17">
        <v>6.5201546980360806E-2</v>
      </c>
      <c r="K14" s="17">
        <v>4.9129885992452403E-2</v>
      </c>
      <c r="L14" s="17">
        <v>6.27851344109151E-2</v>
      </c>
      <c r="M14" s="17"/>
      <c r="N14" s="17">
        <v>4.7315549175953202E-2</v>
      </c>
      <c r="O14" s="17">
        <v>6.1139596917557597E-2</v>
      </c>
      <c r="P14" s="17">
        <v>6.3796930296635093E-2</v>
      </c>
      <c r="Q14" s="17">
        <v>6.6146319876096094E-2</v>
      </c>
      <c r="R14" s="17"/>
      <c r="S14" s="17">
        <v>5.2632193091007903E-2</v>
      </c>
      <c r="T14" s="17">
        <v>4.3851475963788397E-2</v>
      </c>
      <c r="U14" s="17">
        <v>6.0095833056514197E-2</v>
      </c>
      <c r="V14" s="17">
        <v>5.8201991781920398E-2</v>
      </c>
      <c r="W14" s="17">
        <v>7.9844773454011198E-2</v>
      </c>
      <c r="X14" s="17">
        <v>6.0038662569583401E-2</v>
      </c>
      <c r="Y14" s="17">
        <v>2.7933920840969999E-2</v>
      </c>
      <c r="Z14" s="17">
        <v>5.3225238312303802E-2</v>
      </c>
      <c r="AA14" s="17">
        <v>7.2708921227593301E-2</v>
      </c>
      <c r="AB14" s="17">
        <v>8.2405947110166605E-2</v>
      </c>
      <c r="AC14" s="17">
        <v>3.3288827461401202E-2</v>
      </c>
      <c r="AD14" s="17">
        <v>0.119444178295127</v>
      </c>
      <c r="AE14" s="17"/>
      <c r="AF14" s="17">
        <v>0</v>
      </c>
      <c r="AG14" s="17">
        <v>6.6364917529100398E-2</v>
      </c>
      <c r="AH14" s="17">
        <v>7.5690441458527602E-2</v>
      </c>
      <c r="AI14" s="17">
        <v>8.79026654040828E-2</v>
      </c>
      <c r="AJ14" s="17">
        <v>6.92092511820179E-2</v>
      </c>
      <c r="AK14" s="17">
        <v>5.1255668899377299E-2</v>
      </c>
      <c r="AL14" s="17">
        <v>6.5916054905007598E-2</v>
      </c>
      <c r="AM14" s="17">
        <v>6.42880778839372E-2</v>
      </c>
      <c r="AN14" s="17">
        <v>6.0939277148903903E-2</v>
      </c>
      <c r="AO14" s="17">
        <v>4.7278782733017999E-2</v>
      </c>
      <c r="AP14" s="17">
        <v>5.5484450608260301E-2</v>
      </c>
      <c r="AQ14" s="17">
        <v>9.5217563645349692E-3</v>
      </c>
      <c r="AR14" s="17">
        <v>2.1067402319687598E-2</v>
      </c>
      <c r="AS14" s="17">
        <v>0</v>
      </c>
      <c r="AT14" s="17">
        <v>5.1545315325585497E-2</v>
      </c>
      <c r="AU14" s="17">
        <v>1.9628500595876799E-2</v>
      </c>
      <c r="AV14" s="17"/>
      <c r="AW14" s="17">
        <v>4.47472319415314E-2</v>
      </c>
      <c r="AX14" s="17">
        <v>8.0458171276903898E-2</v>
      </c>
      <c r="AY14" s="17"/>
      <c r="AZ14" s="17">
        <v>6.5323922544076901E-2</v>
      </c>
      <c r="BA14" s="17">
        <v>5.7745708088190899E-2</v>
      </c>
      <c r="BB14" s="17"/>
      <c r="BC14" s="17">
        <v>5.6063032503515402E-2</v>
      </c>
      <c r="BD14" s="17">
        <v>6.2360451449298297E-2</v>
      </c>
      <c r="BE14" s="17"/>
      <c r="BF14" s="17">
        <v>3.9625412291568997E-2</v>
      </c>
      <c r="BG14" s="17">
        <v>6.0693122432132103E-2</v>
      </c>
      <c r="BH14" s="17"/>
      <c r="BI14" s="17">
        <v>3.6740622835466502E-2</v>
      </c>
      <c r="BJ14" s="17">
        <v>3.8186348602310197E-2</v>
      </c>
      <c r="BK14" s="17">
        <v>6.4033817608730101E-2</v>
      </c>
      <c r="BL14" s="17">
        <v>4.1156149737024E-2</v>
      </c>
      <c r="BM14" s="17">
        <v>0.101276674429833</v>
      </c>
      <c r="BN14" s="17"/>
      <c r="BO14" s="17">
        <v>4.2823620127048899E-2</v>
      </c>
      <c r="BP14" s="17">
        <v>3.7333164412912401E-2</v>
      </c>
      <c r="BQ14" s="17">
        <v>4.7003078356682298E-2</v>
      </c>
      <c r="BR14" s="17">
        <v>3.38934318111523E-2</v>
      </c>
      <c r="BS14" s="17">
        <v>0.101667944788286</v>
      </c>
      <c r="BT14" s="17">
        <v>0.12899339597057299</v>
      </c>
      <c r="BU14" s="17"/>
      <c r="BV14" s="17">
        <v>4.0234417103492799E-2</v>
      </c>
      <c r="BW14" s="17">
        <v>3.43877355468694E-2</v>
      </c>
      <c r="BX14" s="17"/>
      <c r="BY14" s="17">
        <v>1.8465193303268301E-2</v>
      </c>
      <c r="BZ14" s="17"/>
      <c r="CA14" s="17">
        <v>2.5202531467479201E-2</v>
      </c>
      <c r="CB14" s="17"/>
      <c r="CC14" s="17">
        <v>3.0320473518359502E-2</v>
      </c>
    </row>
    <row r="15" spans="2:81" x14ac:dyDescent="0.3">
      <c r="B15" s="18" t="s">
        <v>192</v>
      </c>
      <c r="C15" s="21">
        <v>0.59287677522871496</v>
      </c>
      <c r="D15" s="21">
        <v>0.65785938729756999</v>
      </c>
      <c r="E15" s="21">
        <v>0.52971069036516705</v>
      </c>
      <c r="F15" s="21"/>
      <c r="G15" s="21">
        <v>0.62970613387697205</v>
      </c>
      <c r="H15" s="21">
        <v>0.65474985064067903</v>
      </c>
      <c r="I15" s="21">
        <v>0.67644207435544801</v>
      </c>
      <c r="J15" s="21">
        <v>0.53509468205060695</v>
      </c>
      <c r="K15" s="21">
        <v>0.56515053919675196</v>
      </c>
      <c r="L15" s="21">
        <v>0.51569879616777103</v>
      </c>
      <c r="M15" s="21"/>
      <c r="N15" s="21">
        <v>0.67367798640981602</v>
      </c>
      <c r="O15" s="21">
        <v>0.58973128373726003</v>
      </c>
      <c r="P15" s="21">
        <v>0.549373993444085</v>
      </c>
      <c r="Q15" s="21">
        <v>0.54573308803698795</v>
      </c>
      <c r="R15" s="21"/>
      <c r="S15" s="21">
        <v>0.64773730013742903</v>
      </c>
      <c r="T15" s="21">
        <v>0.58823708378396</v>
      </c>
      <c r="U15" s="21">
        <v>0.61889027588394097</v>
      </c>
      <c r="V15" s="21">
        <v>0.57276288654408603</v>
      </c>
      <c r="W15" s="21">
        <v>0.59812915020826196</v>
      </c>
      <c r="X15" s="21">
        <v>0.606375736026734</v>
      </c>
      <c r="Y15" s="21">
        <v>0.52458807322404999</v>
      </c>
      <c r="Z15" s="21">
        <v>0.53147369340635497</v>
      </c>
      <c r="AA15" s="21">
        <v>0.56914851979178505</v>
      </c>
      <c r="AB15" s="21">
        <v>0.60522884121924503</v>
      </c>
      <c r="AC15" s="21">
        <v>0.61876807891046304</v>
      </c>
      <c r="AD15" s="21">
        <v>0.56614270145924706</v>
      </c>
      <c r="AE15" s="21"/>
      <c r="AF15" s="21">
        <v>0.89557681873807404</v>
      </c>
      <c r="AG15" s="21">
        <v>0.54300353226119202</v>
      </c>
      <c r="AH15" s="21">
        <v>0.59542680119556302</v>
      </c>
      <c r="AI15" s="21">
        <v>0.50433480525183905</v>
      </c>
      <c r="AJ15" s="21">
        <v>0.56440880043730302</v>
      </c>
      <c r="AK15" s="21">
        <v>0.59412546696582502</v>
      </c>
      <c r="AL15" s="21">
        <v>0.530819236821927</v>
      </c>
      <c r="AM15" s="21">
        <v>0.51595628972744201</v>
      </c>
      <c r="AN15" s="21">
        <v>0.54265339660322498</v>
      </c>
      <c r="AO15" s="21">
        <v>0.61007322918905504</v>
      </c>
      <c r="AP15" s="21">
        <v>0.67608404816631795</v>
      </c>
      <c r="AQ15" s="21">
        <v>0.67098716998038499</v>
      </c>
      <c r="AR15" s="21">
        <v>0.666156569777136</v>
      </c>
      <c r="AS15" s="21">
        <v>0.76326451481518098</v>
      </c>
      <c r="AT15" s="21">
        <v>0.61071951028031302</v>
      </c>
      <c r="AU15" s="21">
        <v>0.78697468040235496</v>
      </c>
      <c r="AV15" s="21"/>
      <c r="AW15" s="21">
        <v>0.61329327951302304</v>
      </c>
      <c r="AX15" s="21">
        <v>0.56398696625085398</v>
      </c>
      <c r="AY15" s="21"/>
      <c r="AZ15" s="21">
        <v>0.58778339370657695</v>
      </c>
      <c r="BA15" s="21">
        <v>0.59401117658031499</v>
      </c>
      <c r="BB15" s="21"/>
      <c r="BC15" s="21">
        <v>0.60879366108312105</v>
      </c>
      <c r="BD15" s="21">
        <v>0.58135411512740098</v>
      </c>
      <c r="BE15" s="21"/>
      <c r="BF15" s="21">
        <v>0.51868023042137501</v>
      </c>
      <c r="BG15" s="21">
        <v>0.59883903784923498</v>
      </c>
      <c r="BH15" s="21"/>
      <c r="BI15" s="21">
        <v>0.57380746743188804</v>
      </c>
      <c r="BJ15" s="21">
        <v>0.66649037006161604</v>
      </c>
      <c r="BK15" s="21">
        <v>0.66849357910962204</v>
      </c>
      <c r="BL15" s="21">
        <v>0.49230229140868897</v>
      </c>
      <c r="BM15" s="21">
        <v>0.49077560228629102</v>
      </c>
      <c r="BN15" s="21"/>
      <c r="BO15" s="21">
        <v>0.700133808983598</v>
      </c>
      <c r="BP15" s="21">
        <v>0.59463777244799199</v>
      </c>
      <c r="BQ15" s="21">
        <v>0.66746867230529205</v>
      </c>
      <c r="BR15" s="21">
        <v>0.53157838825807402</v>
      </c>
      <c r="BS15" s="21">
        <v>0.51402603970539096</v>
      </c>
      <c r="BT15" s="21">
        <v>0.52284702636136904</v>
      </c>
      <c r="BU15" s="21"/>
      <c r="BV15" s="21">
        <v>0.69232239118588301</v>
      </c>
      <c r="BW15" s="21">
        <v>0.61857895858568201</v>
      </c>
      <c r="BX15" s="21"/>
      <c r="BY15" s="21">
        <v>0.68990089650778197</v>
      </c>
      <c r="BZ15" s="21"/>
      <c r="CA15" s="21">
        <v>0.72036736490744302</v>
      </c>
      <c r="CB15" s="21"/>
      <c r="CC15" s="21">
        <v>0.71194952585202498</v>
      </c>
    </row>
    <row r="16" spans="2:81" x14ac:dyDescent="0.3">
      <c r="B16" s="18" t="s">
        <v>193</v>
      </c>
      <c r="C16" s="21">
        <v>0.13935378220762701</v>
      </c>
      <c r="D16" s="21">
        <v>0.12824935961512801</v>
      </c>
      <c r="E16" s="21">
        <v>0.150745947665129</v>
      </c>
      <c r="F16" s="21"/>
      <c r="G16" s="21">
        <v>8.4749297809068994E-2</v>
      </c>
      <c r="H16" s="21">
        <v>9.5020442852105799E-2</v>
      </c>
      <c r="I16" s="21">
        <v>8.2445940769772699E-2</v>
      </c>
      <c r="J16" s="21">
        <v>0.19906703019345001</v>
      </c>
      <c r="K16" s="21">
        <v>0.198169894562152</v>
      </c>
      <c r="L16" s="21">
        <v>0.17015943477988901</v>
      </c>
      <c r="M16" s="21"/>
      <c r="N16" s="21">
        <v>0.112535352169318</v>
      </c>
      <c r="O16" s="21">
        <v>0.12690336802798</v>
      </c>
      <c r="P16" s="21">
        <v>0.18111335394834399</v>
      </c>
      <c r="Q16" s="21">
        <v>0.14561502205777299</v>
      </c>
      <c r="R16" s="21"/>
      <c r="S16" s="21">
        <v>9.5947914640441598E-2</v>
      </c>
      <c r="T16" s="21">
        <v>0.160092255300605</v>
      </c>
      <c r="U16" s="21">
        <v>0.14316825799562699</v>
      </c>
      <c r="V16" s="21">
        <v>0.152265216364522</v>
      </c>
      <c r="W16" s="21">
        <v>9.2671852379146893E-2</v>
      </c>
      <c r="X16" s="21">
        <v>0.13035296430259399</v>
      </c>
      <c r="Y16" s="21">
        <v>0.212154879342525</v>
      </c>
      <c r="Z16" s="21">
        <v>0.162344786567026</v>
      </c>
      <c r="AA16" s="21">
        <v>0.16142012147781101</v>
      </c>
      <c r="AB16" s="21">
        <v>0.125676731352516</v>
      </c>
      <c r="AC16" s="21">
        <v>0.116012065976593</v>
      </c>
      <c r="AD16" s="21">
        <v>0.11217858943306599</v>
      </c>
      <c r="AE16" s="21"/>
      <c r="AF16" s="21">
        <v>0.104423181261926</v>
      </c>
      <c r="AG16" s="21">
        <v>0.11612310294917</v>
      </c>
      <c r="AH16" s="21">
        <v>0.15805458613857901</v>
      </c>
      <c r="AI16" s="21">
        <v>0.140873747762957</v>
      </c>
      <c r="AJ16" s="21">
        <v>7.1320412266175803E-2</v>
      </c>
      <c r="AK16" s="21">
        <v>0.13774392066549801</v>
      </c>
      <c r="AL16" s="21">
        <v>0.139133671358046</v>
      </c>
      <c r="AM16" s="21">
        <v>0.21645332315031399</v>
      </c>
      <c r="AN16" s="21">
        <v>0.20544972116319299</v>
      </c>
      <c r="AO16" s="21">
        <v>0.156208900751687</v>
      </c>
      <c r="AP16" s="21">
        <v>0.117465462035114</v>
      </c>
      <c r="AQ16" s="21">
        <v>0.10499851082906</v>
      </c>
      <c r="AR16" s="21">
        <v>0.13939806029314999</v>
      </c>
      <c r="AS16" s="21">
        <v>7.3591235187502393E-2</v>
      </c>
      <c r="AT16" s="21">
        <v>0.16849635670252699</v>
      </c>
      <c r="AU16" s="21">
        <v>8.2689401399923895E-2</v>
      </c>
      <c r="AV16" s="21"/>
      <c r="AW16" s="21">
        <v>0.133107632636878</v>
      </c>
      <c r="AX16" s="21">
        <v>0.14944671359027101</v>
      </c>
      <c r="AY16" s="21"/>
      <c r="AZ16" s="21">
        <v>0.13599777915568501</v>
      </c>
      <c r="BA16" s="21">
        <v>0.14010123346011</v>
      </c>
      <c r="BB16" s="21"/>
      <c r="BC16" s="21">
        <v>0.129060109049214</v>
      </c>
      <c r="BD16" s="21">
        <v>0.147545742927432</v>
      </c>
      <c r="BE16" s="21"/>
      <c r="BF16" s="21">
        <v>0.144837710440297</v>
      </c>
      <c r="BG16" s="21">
        <v>0.13891310642683199</v>
      </c>
      <c r="BH16" s="21"/>
      <c r="BI16" s="21">
        <v>0.17367589560484001</v>
      </c>
      <c r="BJ16" s="21">
        <v>0.1033304545131</v>
      </c>
      <c r="BK16" s="21">
        <v>9.3103439051183498E-2</v>
      </c>
      <c r="BL16" s="21">
        <v>0.23194472692854801</v>
      </c>
      <c r="BM16" s="21">
        <v>0.137504532230493</v>
      </c>
      <c r="BN16" s="21"/>
      <c r="BO16" s="21">
        <v>8.93822181742428E-2</v>
      </c>
      <c r="BP16" s="21">
        <v>0.151090570781377</v>
      </c>
      <c r="BQ16" s="21">
        <v>7.9189267338632005E-2</v>
      </c>
      <c r="BR16" s="21">
        <v>0.23254062777298701</v>
      </c>
      <c r="BS16" s="21">
        <v>0.119389277034277</v>
      </c>
      <c r="BT16" s="21">
        <v>8.9414746343215404E-2</v>
      </c>
      <c r="BU16" s="21"/>
      <c r="BV16" s="21">
        <v>9.3535929298102394E-2</v>
      </c>
      <c r="BW16" s="21">
        <v>0.121496649311784</v>
      </c>
      <c r="BX16" s="21"/>
      <c r="BY16" s="21">
        <v>0.10567442907805701</v>
      </c>
      <c r="BZ16" s="21"/>
      <c r="CA16" s="21">
        <v>8.4210474539378299E-2</v>
      </c>
      <c r="CB16" s="21"/>
      <c r="CC16" s="21">
        <v>8.0312609363507204E-2</v>
      </c>
    </row>
    <row r="17" spans="2:81" x14ac:dyDescent="0.3">
      <c r="B17" s="18" t="s">
        <v>194</v>
      </c>
      <c r="C17" s="22">
        <v>0.45352299302108801</v>
      </c>
      <c r="D17" s="22">
        <v>0.52961002768244103</v>
      </c>
      <c r="E17" s="22">
        <v>0.37896474270003799</v>
      </c>
      <c r="F17" s="22"/>
      <c r="G17" s="22">
        <v>0.54495683606790302</v>
      </c>
      <c r="H17" s="22">
        <v>0.55972940778857405</v>
      </c>
      <c r="I17" s="22">
        <v>0.59399613358567505</v>
      </c>
      <c r="J17" s="22">
        <v>0.33602765185715699</v>
      </c>
      <c r="K17" s="22">
        <v>0.36698064463460001</v>
      </c>
      <c r="L17" s="22">
        <v>0.34553936138788099</v>
      </c>
      <c r="M17" s="22"/>
      <c r="N17" s="22">
        <v>0.56114263424049804</v>
      </c>
      <c r="O17" s="22">
        <v>0.46282791570928</v>
      </c>
      <c r="P17" s="22">
        <v>0.368260639495741</v>
      </c>
      <c r="Q17" s="22">
        <v>0.40011806597921501</v>
      </c>
      <c r="R17" s="22"/>
      <c r="S17" s="22">
        <v>0.55178938549698797</v>
      </c>
      <c r="T17" s="22">
        <v>0.428144828483355</v>
      </c>
      <c r="U17" s="22">
        <v>0.47572201788831497</v>
      </c>
      <c r="V17" s="22">
        <v>0.42049767017956402</v>
      </c>
      <c r="W17" s="22">
        <v>0.50545729782911497</v>
      </c>
      <c r="X17" s="22">
        <v>0.47602277172414098</v>
      </c>
      <c r="Y17" s="22">
        <v>0.31243319388152402</v>
      </c>
      <c r="Z17" s="22">
        <v>0.36912890683932797</v>
      </c>
      <c r="AA17" s="22">
        <v>0.407728398313975</v>
      </c>
      <c r="AB17" s="22">
        <v>0.47955210986672903</v>
      </c>
      <c r="AC17" s="22">
        <v>0.50275601293386996</v>
      </c>
      <c r="AD17" s="22">
        <v>0.45396411202618198</v>
      </c>
      <c r="AE17" s="22"/>
      <c r="AF17" s="22">
        <v>0.79115363747614897</v>
      </c>
      <c r="AG17" s="22">
        <v>0.42688042931202103</v>
      </c>
      <c r="AH17" s="22">
        <v>0.43737221505698298</v>
      </c>
      <c r="AI17" s="22">
        <v>0.36346105748888202</v>
      </c>
      <c r="AJ17" s="22">
        <v>0.49308838817112699</v>
      </c>
      <c r="AK17" s="22">
        <v>0.45638154630032701</v>
      </c>
      <c r="AL17" s="22">
        <v>0.391685565463881</v>
      </c>
      <c r="AM17" s="22">
        <v>0.29950296657712799</v>
      </c>
      <c r="AN17" s="22">
        <v>0.33720367544003199</v>
      </c>
      <c r="AO17" s="22">
        <v>0.45386432843736801</v>
      </c>
      <c r="AP17" s="22">
        <v>0.55861858613120396</v>
      </c>
      <c r="AQ17" s="22">
        <v>0.56598865915132501</v>
      </c>
      <c r="AR17" s="22">
        <v>0.52675850948398595</v>
      </c>
      <c r="AS17" s="22">
        <v>0.68967327962767899</v>
      </c>
      <c r="AT17" s="22">
        <v>0.44222315357778602</v>
      </c>
      <c r="AU17" s="22">
        <v>0.70428527900243099</v>
      </c>
      <c r="AV17" s="22"/>
      <c r="AW17" s="22">
        <v>0.48018564687614501</v>
      </c>
      <c r="AX17" s="22">
        <v>0.41454025266058298</v>
      </c>
      <c r="AY17" s="22"/>
      <c r="AZ17" s="22">
        <v>0.451785614550892</v>
      </c>
      <c r="BA17" s="22">
        <v>0.453909943120205</v>
      </c>
      <c r="BB17" s="22"/>
      <c r="BC17" s="22">
        <v>0.479733552033907</v>
      </c>
      <c r="BD17" s="22">
        <v>0.43380837219996898</v>
      </c>
      <c r="BE17" s="22"/>
      <c r="BF17" s="22">
        <v>0.37384251998107798</v>
      </c>
      <c r="BG17" s="22">
        <v>0.45992593142240301</v>
      </c>
      <c r="BH17" s="22"/>
      <c r="BI17" s="22">
        <v>0.400131571827049</v>
      </c>
      <c r="BJ17" s="22">
        <v>0.56315991554851597</v>
      </c>
      <c r="BK17" s="22">
        <v>0.57539014005843903</v>
      </c>
      <c r="BL17" s="22">
        <v>0.26035756448014102</v>
      </c>
      <c r="BM17" s="22">
        <v>0.353271070055798</v>
      </c>
      <c r="BN17" s="22"/>
      <c r="BO17" s="22">
        <v>0.61075159080935504</v>
      </c>
      <c r="BP17" s="22">
        <v>0.44354720166661499</v>
      </c>
      <c r="BQ17" s="22">
        <v>0.58827940496665998</v>
      </c>
      <c r="BR17" s="22">
        <v>0.29903776048508701</v>
      </c>
      <c r="BS17" s="22">
        <v>0.39463676267111403</v>
      </c>
      <c r="BT17" s="22">
        <v>0.43343228001815398</v>
      </c>
      <c r="BU17" s="22"/>
      <c r="BV17" s="22">
        <v>0.59878646188777995</v>
      </c>
      <c r="BW17" s="22">
        <v>0.49708230927389802</v>
      </c>
      <c r="BX17" s="22"/>
      <c r="BY17" s="22">
        <v>0.58422646742972495</v>
      </c>
      <c r="BZ17" s="22"/>
      <c r="CA17" s="22">
        <v>0.636156890368065</v>
      </c>
      <c r="CB17" s="22"/>
      <c r="CC17" s="22">
        <v>0.63163691648851705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288</v>
      </c>
      <c r="C9" s="17">
        <v>0.23249435471113999</v>
      </c>
      <c r="D9" s="17">
        <v>0.30518100344768501</v>
      </c>
      <c r="E9" s="17">
        <v>0.16243902431427601</v>
      </c>
      <c r="F9" s="17"/>
      <c r="G9" s="17">
        <v>0.26513218303219799</v>
      </c>
      <c r="H9" s="17">
        <v>0.34067054523764301</v>
      </c>
      <c r="I9" s="17">
        <v>0.28429351721264201</v>
      </c>
      <c r="J9" s="17">
        <v>0.216274787732125</v>
      </c>
      <c r="K9" s="17">
        <v>0.18681653100613099</v>
      </c>
      <c r="L9" s="17">
        <v>0.124583807470869</v>
      </c>
      <c r="M9" s="17"/>
      <c r="N9" s="17">
        <v>0.31460761144534799</v>
      </c>
      <c r="O9" s="17">
        <v>0.21754089612921401</v>
      </c>
      <c r="P9" s="17">
        <v>0.222586883862574</v>
      </c>
      <c r="Q9" s="17">
        <v>0.169952741053009</v>
      </c>
      <c r="R9" s="17"/>
      <c r="S9" s="17">
        <v>0.32904939018189999</v>
      </c>
      <c r="T9" s="17">
        <v>0.232386964270756</v>
      </c>
      <c r="U9" s="17">
        <v>0.20643808534298</v>
      </c>
      <c r="V9" s="17">
        <v>0.15786829939062899</v>
      </c>
      <c r="W9" s="17">
        <v>0.16839889055635701</v>
      </c>
      <c r="X9" s="17">
        <v>0.27102456975017902</v>
      </c>
      <c r="Y9" s="17">
        <v>0.18812559528360201</v>
      </c>
      <c r="Z9" s="17">
        <v>0.26138312195131103</v>
      </c>
      <c r="AA9" s="17">
        <v>0.27185614985669099</v>
      </c>
      <c r="AB9" s="17">
        <v>0.25672839002622899</v>
      </c>
      <c r="AC9" s="17">
        <v>0.12631403030847899</v>
      </c>
      <c r="AD9" s="17">
        <v>0.14856747286425301</v>
      </c>
      <c r="AE9" s="17"/>
      <c r="AF9" s="17">
        <v>0.21181982815380501</v>
      </c>
      <c r="AG9" s="17">
        <v>0.238774192144971</v>
      </c>
      <c r="AH9" s="17">
        <v>0.13459563820526599</v>
      </c>
      <c r="AI9" s="17">
        <v>0.110185393388986</v>
      </c>
      <c r="AJ9" s="17">
        <v>0.223055547627247</v>
      </c>
      <c r="AK9" s="17">
        <v>0.20514210861610399</v>
      </c>
      <c r="AL9" s="17">
        <v>0.218911591799273</v>
      </c>
      <c r="AM9" s="17">
        <v>0.166216989006507</v>
      </c>
      <c r="AN9" s="17">
        <v>0.21799260716275901</v>
      </c>
      <c r="AO9" s="17">
        <v>0.30006305153676799</v>
      </c>
      <c r="AP9" s="17">
        <v>0.33955222384803102</v>
      </c>
      <c r="AQ9" s="17">
        <v>0.224164501458535</v>
      </c>
      <c r="AR9" s="17">
        <v>0.26208498995216101</v>
      </c>
      <c r="AS9" s="17">
        <v>0.39218447878448498</v>
      </c>
      <c r="AT9" s="17">
        <v>0.25378165222543198</v>
      </c>
      <c r="AU9" s="17">
        <v>0.51094117286292096</v>
      </c>
      <c r="AV9" s="17"/>
      <c r="AW9" s="17">
        <v>0.23871069990600499</v>
      </c>
      <c r="AX9" s="17">
        <v>0.22303182757426501</v>
      </c>
      <c r="AY9" s="17"/>
      <c r="AZ9" s="17">
        <v>0.213455679832946</v>
      </c>
      <c r="BA9" s="17">
        <v>0.23673466115993699</v>
      </c>
      <c r="BB9" s="17"/>
      <c r="BC9" s="17">
        <v>0.24815423535558701</v>
      </c>
      <c r="BD9" s="17">
        <v>0.21552445100991399</v>
      </c>
      <c r="BE9" s="17"/>
      <c r="BF9" s="17">
        <v>0.27110898130741801</v>
      </c>
      <c r="BG9" s="17">
        <v>0.229391372687406</v>
      </c>
      <c r="BH9" s="17"/>
      <c r="BI9" s="17">
        <v>0.23390864955174701</v>
      </c>
      <c r="BJ9" s="17">
        <v>0.27542963198213899</v>
      </c>
      <c r="BK9" s="17">
        <v>0.272811151301945</v>
      </c>
      <c r="BL9" s="17">
        <v>0.232553930107743</v>
      </c>
      <c r="BM9" s="17">
        <v>0.14898681022832</v>
      </c>
      <c r="BN9" s="17"/>
      <c r="BO9" s="17">
        <v>0.29381694865659702</v>
      </c>
      <c r="BP9" s="17">
        <v>0.24626175663598701</v>
      </c>
      <c r="BQ9" s="17">
        <v>0.25177127969469798</v>
      </c>
      <c r="BR9" s="17">
        <v>0.25049817505417599</v>
      </c>
      <c r="BS9" s="17">
        <v>0.18453148157190699</v>
      </c>
      <c r="BT9" s="17">
        <v>0.127612775779613</v>
      </c>
      <c r="BU9" s="17"/>
      <c r="BV9" s="17">
        <v>0.29116599482053901</v>
      </c>
      <c r="BW9" s="17">
        <v>0.24624293569313299</v>
      </c>
      <c r="BX9" s="17"/>
      <c r="BY9" s="17">
        <v>0.34558685604057099</v>
      </c>
      <c r="BZ9" s="17"/>
      <c r="CA9" s="17">
        <v>0.30801820818661102</v>
      </c>
      <c r="CB9" s="17"/>
      <c r="CC9" s="17">
        <v>0.29109487904115</v>
      </c>
    </row>
    <row r="10" spans="2:81" ht="43.2" x14ac:dyDescent="0.3">
      <c r="B10" s="18" t="s">
        <v>289</v>
      </c>
      <c r="C10" s="17">
        <v>0.181671667526319</v>
      </c>
      <c r="D10" s="17">
        <v>0.195718307623023</v>
      </c>
      <c r="E10" s="17">
        <v>0.168672867830025</v>
      </c>
      <c r="F10" s="17"/>
      <c r="G10" s="17">
        <v>0.225944224936593</v>
      </c>
      <c r="H10" s="17">
        <v>0.219206929075491</v>
      </c>
      <c r="I10" s="17">
        <v>0.230778129558075</v>
      </c>
      <c r="J10" s="17">
        <v>0.168773781977058</v>
      </c>
      <c r="K10" s="17">
        <v>0.14873983293573501</v>
      </c>
      <c r="L10" s="17">
        <v>0.11434422910384</v>
      </c>
      <c r="M10" s="17"/>
      <c r="N10" s="17">
        <v>0.155865168795254</v>
      </c>
      <c r="O10" s="17">
        <v>0.167200288718762</v>
      </c>
      <c r="P10" s="17">
        <v>0.19145659108875901</v>
      </c>
      <c r="Q10" s="17">
        <v>0.217425040152745</v>
      </c>
      <c r="R10" s="17"/>
      <c r="S10" s="17">
        <v>0.23498640219869099</v>
      </c>
      <c r="T10" s="17">
        <v>0.18274067289596099</v>
      </c>
      <c r="U10" s="17">
        <v>0.16389410830292001</v>
      </c>
      <c r="V10" s="17">
        <v>0.22291958153929101</v>
      </c>
      <c r="W10" s="17">
        <v>0.20996518498960301</v>
      </c>
      <c r="X10" s="17">
        <v>0.14696884529035401</v>
      </c>
      <c r="Y10" s="17">
        <v>0.15618219913715101</v>
      </c>
      <c r="Z10" s="17">
        <v>0.19833648280611799</v>
      </c>
      <c r="AA10" s="17">
        <v>0.16353763342014899</v>
      </c>
      <c r="AB10" s="17">
        <v>0.106325743142839</v>
      </c>
      <c r="AC10" s="17">
        <v>0.24609825845798</v>
      </c>
      <c r="AD10" s="17">
        <v>0.12218225562952099</v>
      </c>
      <c r="AE10" s="17"/>
      <c r="AF10" s="17">
        <v>0.104423181261926</v>
      </c>
      <c r="AG10" s="17">
        <v>0.229166177999683</v>
      </c>
      <c r="AH10" s="17">
        <v>0.18001667468503299</v>
      </c>
      <c r="AI10" s="17">
        <v>0.24199833611201299</v>
      </c>
      <c r="AJ10" s="17">
        <v>0.177325658332358</v>
      </c>
      <c r="AK10" s="17">
        <v>0.21240934562933</v>
      </c>
      <c r="AL10" s="17">
        <v>0.177913331722859</v>
      </c>
      <c r="AM10" s="17">
        <v>0.144674873817879</v>
      </c>
      <c r="AN10" s="17">
        <v>0.147325676188724</v>
      </c>
      <c r="AO10" s="17">
        <v>0.17954908125346999</v>
      </c>
      <c r="AP10" s="17">
        <v>0.15845852531014601</v>
      </c>
      <c r="AQ10" s="17">
        <v>0.16884083532069399</v>
      </c>
      <c r="AR10" s="17">
        <v>0.234811114089467</v>
      </c>
      <c r="AS10" s="17">
        <v>0.19182813884632699</v>
      </c>
      <c r="AT10" s="17">
        <v>0.193414388705894</v>
      </c>
      <c r="AU10" s="17">
        <v>0.133205715005495</v>
      </c>
      <c r="AV10" s="17"/>
      <c r="AW10" s="17">
        <v>0.165196498241442</v>
      </c>
      <c r="AX10" s="17">
        <v>0.20553736474880699</v>
      </c>
      <c r="AY10" s="17"/>
      <c r="AZ10" s="17">
        <v>0.154584803347139</v>
      </c>
      <c r="BA10" s="17">
        <v>0.187704472098669</v>
      </c>
      <c r="BB10" s="17"/>
      <c r="BC10" s="17">
        <v>0.179923029262789</v>
      </c>
      <c r="BD10" s="17">
        <v>0.18400911706360601</v>
      </c>
      <c r="BE10" s="17"/>
      <c r="BF10" s="17">
        <v>0.15583188883302901</v>
      </c>
      <c r="BG10" s="17">
        <v>0.18374809233862699</v>
      </c>
      <c r="BH10" s="17"/>
      <c r="BI10" s="17">
        <v>0.15939371842886599</v>
      </c>
      <c r="BJ10" s="17">
        <v>0.19847867690680801</v>
      </c>
      <c r="BK10" s="17">
        <v>0.160970519965664</v>
      </c>
      <c r="BL10" s="17">
        <v>0.21226435675160801</v>
      </c>
      <c r="BM10" s="17">
        <v>0.236422658550866</v>
      </c>
      <c r="BN10" s="17"/>
      <c r="BO10" s="17">
        <v>0.223500742178627</v>
      </c>
      <c r="BP10" s="17">
        <v>0.177869599556751</v>
      </c>
      <c r="BQ10" s="17">
        <v>0.185724087635283</v>
      </c>
      <c r="BR10" s="17">
        <v>0.19163570955602199</v>
      </c>
      <c r="BS10" s="17">
        <v>0.18491425833118399</v>
      </c>
      <c r="BT10" s="17">
        <v>9.7844675540903606E-2</v>
      </c>
      <c r="BU10" s="17"/>
      <c r="BV10" s="17">
        <v>0.235866450404738</v>
      </c>
      <c r="BW10" s="17">
        <v>0.129134470674893</v>
      </c>
      <c r="BX10" s="17"/>
      <c r="BY10" s="17">
        <v>0.262441333890853</v>
      </c>
      <c r="BZ10" s="17"/>
      <c r="CA10" s="17">
        <v>0.22736032181561799</v>
      </c>
      <c r="CB10" s="17"/>
      <c r="CC10" s="17">
        <v>0.22085276504548501</v>
      </c>
    </row>
    <row r="11" spans="2:81" ht="28.8" x14ac:dyDescent="0.3">
      <c r="B11" s="18" t="s">
        <v>290</v>
      </c>
      <c r="C11" s="17">
        <v>0.484474432134952</v>
      </c>
      <c r="D11" s="17">
        <v>0.41922685151223599</v>
      </c>
      <c r="E11" s="17">
        <v>0.54614981060824996</v>
      </c>
      <c r="F11" s="17"/>
      <c r="G11" s="17">
        <v>0.40397179103393899</v>
      </c>
      <c r="H11" s="17">
        <v>0.34439317774852901</v>
      </c>
      <c r="I11" s="17">
        <v>0.399326077261144</v>
      </c>
      <c r="J11" s="17">
        <v>0.501683735058297</v>
      </c>
      <c r="K11" s="17">
        <v>0.54015589776202599</v>
      </c>
      <c r="L11" s="17">
        <v>0.66977462873689497</v>
      </c>
      <c r="M11" s="17"/>
      <c r="N11" s="17">
        <v>0.45185762064160401</v>
      </c>
      <c r="O11" s="17">
        <v>0.50617135714870498</v>
      </c>
      <c r="P11" s="17">
        <v>0.489533827990493</v>
      </c>
      <c r="Q11" s="17">
        <v>0.488562858515178</v>
      </c>
      <c r="R11" s="17"/>
      <c r="S11" s="17">
        <v>0.33694249124509401</v>
      </c>
      <c r="T11" s="17">
        <v>0.53596298668706899</v>
      </c>
      <c r="U11" s="17">
        <v>0.54895351555442995</v>
      </c>
      <c r="V11" s="17">
        <v>0.52951466834045802</v>
      </c>
      <c r="W11" s="17">
        <v>0.51168395810385003</v>
      </c>
      <c r="X11" s="17">
        <v>0.42018889320028502</v>
      </c>
      <c r="Y11" s="17">
        <v>0.53905762893919096</v>
      </c>
      <c r="Z11" s="17">
        <v>0.46667734049543202</v>
      </c>
      <c r="AA11" s="17">
        <v>0.46005916339334002</v>
      </c>
      <c r="AB11" s="17">
        <v>0.49349553100993199</v>
      </c>
      <c r="AC11" s="17">
        <v>0.55774815237818098</v>
      </c>
      <c r="AD11" s="17">
        <v>0.59080102779356503</v>
      </c>
      <c r="AE11" s="17"/>
      <c r="AF11" s="17">
        <v>0.68375699058426997</v>
      </c>
      <c r="AG11" s="17">
        <v>0.42277298216256898</v>
      </c>
      <c r="AH11" s="17">
        <v>0.52635365408784596</v>
      </c>
      <c r="AI11" s="17">
        <v>0.50253210275745197</v>
      </c>
      <c r="AJ11" s="17">
        <v>0.47229954255136702</v>
      </c>
      <c r="AK11" s="17">
        <v>0.46359745462028901</v>
      </c>
      <c r="AL11" s="17">
        <v>0.51888548055482497</v>
      </c>
      <c r="AM11" s="17">
        <v>0.58703332153152898</v>
      </c>
      <c r="AN11" s="17">
        <v>0.56852539649421197</v>
      </c>
      <c r="AO11" s="17">
        <v>0.45460923284179</v>
      </c>
      <c r="AP11" s="17">
        <v>0.42118723395709601</v>
      </c>
      <c r="AQ11" s="17">
        <v>0.50472756190054202</v>
      </c>
      <c r="AR11" s="17">
        <v>0.43620746009924599</v>
      </c>
      <c r="AS11" s="17">
        <v>0.39597775577630501</v>
      </c>
      <c r="AT11" s="17">
        <v>0.44523881912975599</v>
      </c>
      <c r="AU11" s="17">
        <v>0.302552964410359</v>
      </c>
      <c r="AV11" s="17"/>
      <c r="AW11" s="17">
        <v>0.49819913142015199</v>
      </c>
      <c r="AX11" s="17">
        <v>0.466812086992204</v>
      </c>
      <c r="AY11" s="17"/>
      <c r="AZ11" s="17">
        <v>0.52504847857344095</v>
      </c>
      <c r="BA11" s="17">
        <v>0.47543775327638499</v>
      </c>
      <c r="BB11" s="17"/>
      <c r="BC11" s="17">
        <v>0.470556739208217</v>
      </c>
      <c r="BD11" s="17">
        <v>0.497167774216483</v>
      </c>
      <c r="BE11" s="17"/>
      <c r="BF11" s="17">
        <v>0.50410630640791299</v>
      </c>
      <c r="BG11" s="17">
        <v>0.48289686015431099</v>
      </c>
      <c r="BH11" s="17"/>
      <c r="BI11" s="17">
        <v>0.53840034737243103</v>
      </c>
      <c r="BJ11" s="17">
        <v>0.42316826411164699</v>
      </c>
      <c r="BK11" s="17">
        <v>0.457071604559317</v>
      </c>
      <c r="BL11" s="17">
        <v>0.48997528143178098</v>
      </c>
      <c r="BM11" s="17">
        <v>0.53652073307125503</v>
      </c>
      <c r="BN11" s="17"/>
      <c r="BO11" s="17">
        <v>0.39307307744283199</v>
      </c>
      <c r="BP11" s="17">
        <v>0.50474232928088103</v>
      </c>
      <c r="BQ11" s="17">
        <v>0.46869570798856403</v>
      </c>
      <c r="BR11" s="17">
        <v>0.50431959623273004</v>
      </c>
      <c r="BS11" s="17">
        <v>0.54804037221158797</v>
      </c>
      <c r="BT11" s="17">
        <v>0.52256163177359205</v>
      </c>
      <c r="BU11" s="17"/>
      <c r="BV11" s="17">
        <v>0.38170800918753001</v>
      </c>
      <c r="BW11" s="17">
        <v>0.50006582175960201</v>
      </c>
      <c r="BX11" s="17"/>
      <c r="BY11" s="17">
        <v>0.33609620716372801</v>
      </c>
      <c r="BZ11" s="17"/>
      <c r="CA11" s="17">
        <v>0.38997702346659102</v>
      </c>
      <c r="CB11" s="17"/>
      <c r="CC11" s="17">
        <v>0.40451719688801102</v>
      </c>
    </row>
    <row r="12" spans="2:81" x14ac:dyDescent="0.3">
      <c r="B12" s="18" t="s">
        <v>92</v>
      </c>
      <c r="C12" s="19">
        <v>0.101359545627589</v>
      </c>
      <c r="D12" s="19">
        <v>7.9873837417055504E-2</v>
      </c>
      <c r="E12" s="19">
        <v>0.122738297247449</v>
      </c>
      <c r="F12" s="19"/>
      <c r="G12" s="19">
        <v>0.10495180099727</v>
      </c>
      <c r="H12" s="19">
        <v>9.5729347938337803E-2</v>
      </c>
      <c r="I12" s="19">
        <v>8.5602275968140004E-2</v>
      </c>
      <c r="J12" s="19">
        <v>0.11326769523252</v>
      </c>
      <c r="K12" s="19">
        <v>0.12428773829610799</v>
      </c>
      <c r="L12" s="19">
        <v>9.1297334688395806E-2</v>
      </c>
      <c r="M12" s="19"/>
      <c r="N12" s="19">
        <v>7.7669599117793503E-2</v>
      </c>
      <c r="O12" s="19">
        <v>0.109087458003319</v>
      </c>
      <c r="P12" s="19">
        <v>9.6422697058173801E-2</v>
      </c>
      <c r="Q12" s="19">
        <v>0.124059360279067</v>
      </c>
      <c r="R12" s="19"/>
      <c r="S12" s="19">
        <v>9.90217163743152E-2</v>
      </c>
      <c r="T12" s="19">
        <v>4.8909376146213802E-2</v>
      </c>
      <c r="U12" s="19">
        <v>8.0714290799670699E-2</v>
      </c>
      <c r="V12" s="19">
        <v>8.9697450729621805E-2</v>
      </c>
      <c r="W12" s="19">
        <v>0.109951966350189</v>
      </c>
      <c r="X12" s="19">
        <v>0.16181769175918201</v>
      </c>
      <c r="Y12" s="19">
        <v>0.116634576640056</v>
      </c>
      <c r="Z12" s="19">
        <v>7.3603054747138894E-2</v>
      </c>
      <c r="AA12" s="19">
        <v>0.104547053329821</v>
      </c>
      <c r="AB12" s="19">
        <v>0.143450335821001</v>
      </c>
      <c r="AC12" s="19">
        <v>6.9839558855360501E-2</v>
      </c>
      <c r="AD12" s="19">
        <v>0.13844924371266101</v>
      </c>
      <c r="AE12" s="19"/>
      <c r="AF12" s="19">
        <v>0</v>
      </c>
      <c r="AG12" s="19">
        <v>0.109286647692777</v>
      </c>
      <c r="AH12" s="19">
        <v>0.15903403302185501</v>
      </c>
      <c r="AI12" s="19">
        <v>0.14528416774154801</v>
      </c>
      <c r="AJ12" s="19">
        <v>0.12731925148902901</v>
      </c>
      <c r="AK12" s="19">
        <v>0.118851091134277</v>
      </c>
      <c r="AL12" s="19">
        <v>8.42895959230439E-2</v>
      </c>
      <c r="AM12" s="19">
        <v>0.10207481564408501</v>
      </c>
      <c r="AN12" s="19">
        <v>6.6156320154305504E-2</v>
      </c>
      <c r="AO12" s="19">
        <v>6.5778634367971905E-2</v>
      </c>
      <c r="AP12" s="19">
        <v>8.0802016884727101E-2</v>
      </c>
      <c r="AQ12" s="19">
        <v>0.102267101320229</v>
      </c>
      <c r="AR12" s="19">
        <v>6.6896435859125802E-2</v>
      </c>
      <c r="AS12" s="19">
        <v>2.0009626592882999E-2</v>
      </c>
      <c r="AT12" s="19">
        <v>0.107565139938919</v>
      </c>
      <c r="AU12" s="19">
        <v>5.3300147721224198E-2</v>
      </c>
      <c r="AV12" s="19"/>
      <c r="AW12" s="19">
        <v>9.7893670432401006E-2</v>
      </c>
      <c r="AX12" s="19">
        <v>0.104618720684723</v>
      </c>
      <c r="AY12" s="19"/>
      <c r="AZ12" s="19">
        <v>0.10691103824647399</v>
      </c>
      <c r="BA12" s="19">
        <v>0.100123113465009</v>
      </c>
      <c r="BB12" s="19"/>
      <c r="BC12" s="19">
        <v>0.101365996173407</v>
      </c>
      <c r="BD12" s="19">
        <v>0.10329865770999599</v>
      </c>
      <c r="BE12" s="19"/>
      <c r="BF12" s="19">
        <v>6.8952823451639902E-2</v>
      </c>
      <c r="BG12" s="19">
        <v>0.103963674819655</v>
      </c>
      <c r="BH12" s="19"/>
      <c r="BI12" s="19">
        <v>6.8297284646955905E-2</v>
      </c>
      <c r="BJ12" s="19">
        <v>0.102923426999406</v>
      </c>
      <c r="BK12" s="19">
        <v>0.109146724173074</v>
      </c>
      <c r="BL12" s="19">
        <v>6.5206431708868001E-2</v>
      </c>
      <c r="BM12" s="19">
        <v>7.8069798149558695E-2</v>
      </c>
      <c r="BN12" s="19"/>
      <c r="BO12" s="19">
        <v>8.9609231721944599E-2</v>
      </c>
      <c r="BP12" s="19">
        <v>7.1126314526380602E-2</v>
      </c>
      <c r="BQ12" s="19">
        <v>9.3808924681454603E-2</v>
      </c>
      <c r="BR12" s="19">
        <v>5.3546519157073098E-2</v>
      </c>
      <c r="BS12" s="19">
        <v>8.25138878853207E-2</v>
      </c>
      <c r="BT12" s="19">
        <v>0.25198091690589097</v>
      </c>
      <c r="BU12" s="19"/>
      <c r="BV12" s="19">
        <v>9.1259545587193597E-2</v>
      </c>
      <c r="BW12" s="19">
        <v>0.124556771872372</v>
      </c>
      <c r="BX12" s="19"/>
      <c r="BY12" s="19">
        <v>5.5875602904848401E-2</v>
      </c>
      <c r="BZ12" s="19"/>
      <c r="CA12" s="19">
        <v>7.4644446531180103E-2</v>
      </c>
      <c r="CB12" s="19"/>
      <c r="CC12" s="19">
        <v>8.3535159025354105E-2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G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235</v>
      </c>
      <c r="E2" s="26"/>
      <c r="F2" s="26"/>
      <c r="G2" s="26"/>
    </row>
    <row r="6" spans="2:7" ht="49.95" customHeight="1" x14ac:dyDescent="0.3">
      <c r="B6" s="20" t="s">
        <v>15</v>
      </c>
      <c r="C6" s="20" t="s">
        <v>291</v>
      </c>
      <c r="D6" s="20" t="s">
        <v>292</v>
      </c>
      <c r="E6" s="20" t="s">
        <v>293</v>
      </c>
      <c r="F6" s="20" t="s">
        <v>294</v>
      </c>
    </row>
    <row r="7" spans="2:7" x14ac:dyDescent="0.3">
      <c r="B7" s="18" t="s">
        <v>230</v>
      </c>
      <c r="C7" s="17">
        <v>0.21212178571117299</v>
      </c>
      <c r="D7" s="17">
        <v>0.169520512634912</v>
      </c>
      <c r="E7" s="17">
        <v>0.14412489105554399</v>
      </c>
      <c r="F7" s="17">
        <v>0.13107893537366</v>
      </c>
    </row>
    <row r="8" spans="2:7" x14ac:dyDescent="0.3">
      <c r="B8" s="18" t="s">
        <v>231</v>
      </c>
      <c r="C8" s="17">
        <v>0.40670201281915802</v>
      </c>
      <c r="D8" s="17">
        <v>0.37635035770118802</v>
      </c>
      <c r="E8" s="17">
        <v>0.29105834348005799</v>
      </c>
      <c r="F8" s="17">
        <v>0.27943426983307501</v>
      </c>
    </row>
    <row r="9" spans="2:7" x14ac:dyDescent="0.3">
      <c r="B9" s="18" t="s">
        <v>232</v>
      </c>
      <c r="C9" s="17">
        <v>0.23275267379154699</v>
      </c>
      <c r="D9" s="17">
        <v>0.268585075279824</v>
      </c>
      <c r="E9" s="17">
        <v>0.30235169147201901</v>
      </c>
      <c r="F9" s="17">
        <v>0.30523468864830799</v>
      </c>
    </row>
    <row r="10" spans="2:7" x14ac:dyDescent="0.3">
      <c r="B10" s="18" t="s">
        <v>233</v>
      </c>
      <c r="C10" s="17">
        <v>4.8027450642863602E-2</v>
      </c>
      <c r="D10" s="17">
        <v>8.8794371436978797E-2</v>
      </c>
      <c r="E10" s="17">
        <v>0.114587911432668</v>
      </c>
      <c r="F10" s="17">
        <v>0.13036893609529501</v>
      </c>
    </row>
    <row r="11" spans="2:7" x14ac:dyDescent="0.3">
      <c r="B11" s="18" t="s">
        <v>234</v>
      </c>
      <c r="C11" s="17">
        <v>1.2075046882997501E-2</v>
      </c>
      <c r="D11" s="17">
        <v>3.4466094903350099E-2</v>
      </c>
      <c r="E11" s="17">
        <v>4.0372052117336202E-2</v>
      </c>
      <c r="F11" s="17">
        <v>4.5126694302426003E-2</v>
      </c>
    </row>
    <row r="12" spans="2:7" x14ac:dyDescent="0.3">
      <c r="B12" s="18" t="s">
        <v>92</v>
      </c>
      <c r="C12" s="17">
        <v>8.8321030152261198E-2</v>
      </c>
      <c r="D12" s="17">
        <v>6.2283588043746903E-2</v>
      </c>
      <c r="E12" s="17">
        <v>0.107505110442375</v>
      </c>
      <c r="F12" s="17">
        <v>0.108756475747236</v>
      </c>
    </row>
    <row r="13" spans="2:7" x14ac:dyDescent="0.3">
      <c r="B13" s="23" t="s">
        <v>192</v>
      </c>
      <c r="C13" s="21">
        <v>0.61882379853032998</v>
      </c>
      <c r="D13" s="21">
        <v>0.54587087033610004</v>
      </c>
      <c r="E13" s="21">
        <v>0.43518323453560198</v>
      </c>
      <c r="F13" s="21">
        <v>0.41051320520673401</v>
      </c>
    </row>
    <row r="14" spans="2:7" x14ac:dyDescent="0.3">
      <c r="B14" s="23" t="s">
        <v>193</v>
      </c>
      <c r="C14" s="21">
        <v>6.0102497525861102E-2</v>
      </c>
      <c r="D14" s="21">
        <v>0.123260466340329</v>
      </c>
      <c r="E14" s="21">
        <v>0.15495996355000399</v>
      </c>
      <c r="F14" s="21">
        <v>0.17549563039772101</v>
      </c>
    </row>
    <row r="15" spans="2:7" x14ac:dyDescent="0.3">
      <c r="B15" s="23" t="s">
        <v>194</v>
      </c>
      <c r="C15" s="22">
        <v>0.55872130100446904</v>
      </c>
      <c r="D15" s="22">
        <v>0.42261040399577099</v>
      </c>
      <c r="E15" s="22">
        <v>0.28022327098559702</v>
      </c>
      <c r="F15" s="22">
        <v>0.235017574809013</v>
      </c>
    </row>
    <row r="16" spans="2:7" x14ac:dyDescent="0.3">
      <c r="B16" s="16"/>
      <c r="C16" s="16"/>
      <c r="D16" s="16"/>
      <c r="E16" s="16"/>
      <c r="F16" s="16"/>
    </row>
    <row r="17" spans="2:2" x14ac:dyDescent="0.3">
      <c r="B17" t="s">
        <v>95</v>
      </c>
    </row>
    <row r="18" spans="2:2" x14ac:dyDescent="0.3">
      <c r="B18" t="s">
        <v>96</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0.13107893537366</v>
      </c>
      <c r="D9" s="17">
        <v>0.17109679632869901</v>
      </c>
      <c r="E9" s="17">
        <v>9.2521896953093194E-2</v>
      </c>
      <c r="F9" s="17"/>
      <c r="G9" s="17">
        <v>0.17517516225250801</v>
      </c>
      <c r="H9" s="17">
        <v>0.19716962120261899</v>
      </c>
      <c r="I9" s="17">
        <v>0.18331872621517001</v>
      </c>
      <c r="J9" s="17">
        <v>0.113838849559159</v>
      </c>
      <c r="K9" s="17">
        <v>6.6433359397674696E-2</v>
      </c>
      <c r="L9" s="17">
        <v>6.2889739662774197E-2</v>
      </c>
      <c r="M9" s="17"/>
      <c r="N9" s="17">
        <v>0.14256690528767299</v>
      </c>
      <c r="O9" s="17">
        <v>0.107985315828362</v>
      </c>
      <c r="P9" s="17">
        <v>0.13972865783379201</v>
      </c>
      <c r="Q9" s="17">
        <v>0.136121993552274</v>
      </c>
      <c r="R9" s="17"/>
      <c r="S9" s="17">
        <v>0.20504867615251601</v>
      </c>
      <c r="T9" s="17">
        <v>0.10853204821187599</v>
      </c>
      <c r="U9" s="17">
        <v>0.10757561927608</v>
      </c>
      <c r="V9" s="17">
        <v>0.10844886757896199</v>
      </c>
      <c r="W9" s="17">
        <v>0.15632079529140899</v>
      </c>
      <c r="X9" s="17">
        <v>0.14331468856405999</v>
      </c>
      <c r="Y9" s="17">
        <v>8.93795794290414E-2</v>
      </c>
      <c r="Z9" s="17">
        <v>0.14114212089099301</v>
      </c>
      <c r="AA9" s="17">
        <v>0.13057048037279301</v>
      </c>
      <c r="AB9" s="17">
        <v>0.12543482858535401</v>
      </c>
      <c r="AC9" s="17">
        <v>9.3535136314015194E-2</v>
      </c>
      <c r="AD9" s="17">
        <v>9.8232285341159395E-2</v>
      </c>
      <c r="AE9" s="17"/>
      <c r="AF9" s="17">
        <v>0.31863831163699502</v>
      </c>
      <c r="AG9" s="17">
        <v>0.168030220067965</v>
      </c>
      <c r="AH9" s="17">
        <v>0.117799305008764</v>
      </c>
      <c r="AI9" s="17">
        <v>9.8936285100454602E-2</v>
      </c>
      <c r="AJ9" s="17">
        <v>0.14489970519349801</v>
      </c>
      <c r="AK9" s="17">
        <v>9.1780961961036606E-2</v>
      </c>
      <c r="AL9" s="17">
        <v>0.117314232494646</v>
      </c>
      <c r="AM9" s="17">
        <v>7.6267643326869305E-2</v>
      </c>
      <c r="AN9" s="17">
        <v>9.0556386683525406E-2</v>
      </c>
      <c r="AO9" s="17">
        <v>0.16994036722202099</v>
      </c>
      <c r="AP9" s="17">
        <v>0.117483870236421</v>
      </c>
      <c r="AQ9" s="17">
        <v>0.17116472785742901</v>
      </c>
      <c r="AR9" s="17">
        <v>0.12900189564980999</v>
      </c>
      <c r="AS9" s="17">
        <v>0.13958838997456999</v>
      </c>
      <c r="AT9" s="17">
        <v>0.17843852693054199</v>
      </c>
      <c r="AU9" s="17">
        <v>0.33832000516795802</v>
      </c>
      <c r="AV9" s="17"/>
      <c r="AW9" s="17">
        <v>0.14713014263690499</v>
      </c>
      <c r="AX9" s="17">
        <v>0.107293906322677</v>
      </c>
      <c r="AY9" s="17"/>
      <c r="AZ9" s="17">
        <v>0.15374176449303301</v>
      </c>
      <c r="BA9" s="17">
        <v>0.126031454859513</v>
      </c>
      <c r="BB9" s="17"/>
      <c r="BC9" s="17">
        <v>0.17267620128087</v>
      </c>
      <c r="BD9" s="17">
        <v>0.100747083018335</v>
      </c>
      <c r="BE9" s="17"/>
      <c r="BF9" s="17">
        <v>0.142136775617734</v>
      </c>
      <c r="BG9" s="17">
        <v>0.13019035292386899</v>
      </c>
      <c r="BH9" s="17"/>
      <c r="BI9" s="17">
        <v>0.119237052192911</v>
      </c>
      <c r="BJ9" s="17">
        <v>0.16250300837031501</v>
      </c>
      <c r="BK9" s="17">
        <v>0.126851017980011</v>
      </c>
      <c r="BL9" s="17">
        <v>0.13429669294909999</v>
      </c>
      <c r="BM9" s="17">
        <v>9.0321835659479197E-2</v>
      </c>
      <c r="BN9" s="17"/>
      <c r="BO9" s="17">
        <v>0.17509132337288999</v>
      </c>
      <c r="BP9" s="17">
        <v>0.11378921563661799</v>
      </c>
      <c r="BQ9" s="17">
        <v>0.13787944604365199</v>
      </c>
      <c r="BR9" s="17">
        <v>0.14764194371046099</v>
      </c>
      <c r="BS9" s="17">
        <v>9.7770025726895998E-2</v>
      </c>
      <c r="BT9" s="17">
        <v>7.4710962044939794E-2</v>
      </c>
      <c r="BU9" s="17"/>
      <c r="BV9" s="17">
        <v>0.16703417461152401</v>
      </c>
      <c r="BW9" s="17">
        <v>0.154098920699276</v>
      </c>
      <c r="BX9" s="17"/>
      <c r="BY9" s="17">
        <v>0.230538777121573</v>
      </c>
      <c r="BZ9" s="17"/>
      <c r="CA9" s="17">
        <v>0.179237264374557</v>
      </c>
      <c r="CB9" s="17"/>
      <c r="CC9" s="17">
        <v>0.177353136887168</v>
      </c>
    </row>
    <row r="10" spans="2:81" x14ac:dyDescent="0.3">
      <c r="B10" s="18" t="s">
        <v>231</v>
      </c>
      <c r="C10" s="17">
        <v>0.27943426983307501</v>
      </c>
      <c r="D10" s="17">
        <v>0.28872024350470998</v>
      </c>
      <c r="E10" s="17">
        <v>0.26854428716842899</v>
      </c>
      <c r="F10" s="17"/>
      <c r="G10" s="17">
        <v>0.36813700547710498</v>
      </c>
      <c r="H10" s="17">
        <v>0.36872420776496101</v>
      </c>
      <c r="I10" s="17">
        <v>0.31773876931189299</v>
      </c>
      <c r="J10" s="17">
        <v>0.26199608581948503</v>
      </c>
      <c r="K10" s="17">
        <v>0.23196025702508399</v>
      </c>
      <c r="L10" s="17">
        <v>0.162567530070796</v>
      </c>
      <c r="M10" s="17"/>
      <c r="N10" s="17">
        <v>0.30456277954942801</v>
      </c>
      <c r="O10" s="17">
        <v>0.29836079325748899</v>
      </c>
      <c r="P10" s="17">
        <v>0.26502479054259098</v>
      </c>
      <c r="Q10" s="17">
        <v>0.247532223461947</v>
      </c>
      <c r="R10" s="17"/>
      <c r="S10" s="17">
        <v>0.29618451054886702</v>
      </c>
      <c r="T10" s="17">
        <v>0.248979884983829</v>
      </c>
      <c r="U10" s="17">
        <v>0.277737707014996</v>
      </c>
      <c r="V10" s="17">
        <v>0.25982412321522502</v>
      </c>
      <c r="W10" s="17">
        <v>0.232338459746461</v>
      </c>
      <c r="X10" s="17">
        <v>0.24801922095460599</v>
      </c>
      <c r="Y10" s="17">
        <v>0.29452655590528598</v>
      </c>
      <c r="Z10" s="17">
        <v>0.29622258414660402</v>
      </c>
      <c r="AA10" s="17">
        <v>0.28088937952922699</v>
      </c>
      <c r="AB10" s="17">
        <v>0.33197309485542298</v>
      </c>
      <c r="AC10" s="17">
        <v>0.30478788239584198</v>
      </c>
      <c r="AD10" s="17">
        <v>0.33284656633674897</v>
      </c>
      <c r="AE10" s="17"/>
      <c r="AF10" s="17">
        <v>0</v>
      </c>
      <c r="AG10" s="17">
        <v>0.29147839973312101</v>
      </c>
      <c r="AH10" s="17">
        <v>0.25520397950037499</v>
      </c>
      <c r="AI10" s="17">
        <v>0.26371868379924901</v>
      </c>
      <c r="AJ10" s="17">
        <v>0.25328309260562598</v>
      </c>
      <c r="AK10" s="17">
        <v>0.307541901713411</v>
      </c>
      <c r="AL10" s="17">
        <v>0.31561243886981299</v>
      </c>
      <c r="AM10" s="17">
        <v>0.26504060690252201</v>
      </c>
      <c r="AN10" s="17">
        <v>0.27083034662662803</v>
      </c>
      <c r="AO10" s="17">
        <v>0.239522426480133</v>
      </c>
      <c r="AP10" s="17">
        <v>0.344635951672147</v>
      </c>
      <c r="AQ10" s="17">
        <v>0.19757322053627399</v>
      </c>
      <c r="AR10" s="17">
        <v>0.33768792369619899</v>
      </c>
      <c r="AS10" s="17">
        <v>0.40818134067082201</v>
      </c>
      <c r="AT10" s="17">
        <v>0.24296429963462399</v>
      </c>
      <c r="AU10" s="17">
        <v>0.35006501671478402</v>
      </c>
      <c r="AV10" s="17"/>
      <c r="AW10" s="17">
        <v>0.26612096894391502</v>
      </c>
      <c r="AX10" s="17">
        <v>0.29975850582772701</v>
      </c>
      <c r="AY10" s="17"/>
      <c r="AZ10" s="17">
        <v>0.27617454978433498</v>
      </c>
      <c r="BA10" s="17">
        <v>0.28016027687045397</v>
      </c>
      <c r="BB10" s="17"/>
      <c r="BC10" s="17">
        <v>0.282157635256645</v>
      </c>
      <c r="BD10" s="17">
        <v>0.277214754574794</v>
      </c>
      <c r="BE10" s="17"/>
      <c r="BF10" s="17">
        <v>0.33918982966847999</v>
      </c>
      <c r="BG10" s="17">
        <v>0.274632451342739</v>
      </c>
      <c r="BH10" s="17"/>
      <c r="BI10" s="17">
        <v>0.25422900201347398</v>
      </c>
      <c r="BJ10" s="17">
        <v>0.329359166804223</v>
      </c>
      <c r="BK10" s="17">
        <v>0.27087212488756701</v>
      </c>
      <c r="BL10" s="17">
        <v>0.26767641594966102</v>
      </c>
      <c r="BM10" s="17">
        <v>0.28802163326496399</v>
      </c>
      <c r="BN10" s="17"/>
      <c r="BO10" s="17">
        <v>0.33885078236778399</v>
      </c>
      <c r="BP10" s="17">
        <v>0.29901540472451199</v>
      </c>
      <c r="BQ10" s="17">
        <v>0.26469284196873799</v>
      </c>
      <c r="BR10" s="17">
        <v>0.279907088103035</v>
      </c>
      <c r="BS10" s="17">
        <v>0.279335855371939</v>
      </c>
      <c r="BT10" s="17">
        <v>0.218349191308125</v>
      </c>
      <c r="BU10" s="17"/>
      <c r="BV10" s="17">
        <v>0.336801447181451</v>
      </c>
      <c r="BW10" s="17">
        <v>0.315555749883906</v>
      </c>
      <c r="BX10" s="17"/>
      <c r="BY10" s="17">
        <v>0.36187730165366599</v>
      </c>
      <c r="BZ10" s="17"/>
      <c r="CA10" s="17">
        <v>0.37303825271892399</v>
      </c>
      <c r="CB10" s="17"/>
      <c r="CC10" s="17">
        <v>0.353968049799811</v>
      </c>
    </row>
    <row r="11" spans="2:81" x14ac:dyDescent="0.3">
      <c r="B11" s="18" t="s">
        <v>232</v>
      </c>
      <c r="C11" s="17">
        <v>0.30523468864830799</v>
      </c>
      <c r="D11" s="17">
        <v>0.29889637759454801</v>
      </c>
      <c r="E11" s="17">
        <v>0.31262741995778598</v>
      </c>
      <c r="F11" s="17"/>
      <c r="G11" s="17">
        <v>0.29187543508443398</v>
      </c>
      <c r="H11" s="17">
        <v>0.279415589578423</v>
      </c>
      <c r="I11" s="17">
        <v>0.23700286240351301</v>
      </c>
      <c r="J11" s="17">
        <v>0.28392996890176803</v>
      </c>
      <c r="K11" s="17">
        <v>0.319424130346605</v>
      </c>
      <c r="L11" s="17">
        <v>0.39816300118547998</v>
      </c>
      <c r="M11" s="17"/>
      <c r="N11" s="17">
        <v>0.28955677363580601</v>
      </c>
      <c r="O11" s="17">
        <v>0.30149014873491198</v>
      </c>
      <c r="P11" s="17">
        <v>0.31285970740333702</v>
      </c>
      <c r="Q11" s="17">
        <v>0.31972336716887501</v>
      </c>
      <c r="R11" s="17"/>
      <c r="S11" s="17">
        <v>0.27016654426609799</v>
      </c>
      <c r="T11" s="17">
        <v>0.34092573986757102</v>
      </c>
      <c r="U11" s="17">
        <v>0.335026414983492</v>
      </c>
      <c r="V11" s="17">
        <v>0.28594510556505898</v>
      </c>
      <c r="W11" s="17">
        <v>0.27926322272228699</v>
      </c>
      <c r="X11" s="17">
        <v>0.304102369382451</v>
      </c>
      <c r="Y11" s="17">
        <v>0.29727587630369301</v>
      </c>
      <c r="Z11" s="17">
        <v>0.304512295265153</v>
      </c>
      <c r="AA11" s="17">
        <v>0.32834336021399502</v>
      </c>
      <c r="AB11" s="17">
        <v>0.29438966422224899</v>
      </c>
      <c r="AC11" s="17">
        <v>0.36481271294262901</v>
      </c>
      <c r="AD11" s="17">
        <v>0.227086508732251</v>
      </c>
      <c r="AE11" s="17"/>
      <c r="AF11" s="17">
        <v>0.282729683910042</v>
      </c>
      <c r="AG11" s="17">
        <v>0.32305541157803003</v>
      </c>
      <c r="AH11" s="17">
        <v>0.35045324399684202</v>
      </c>
      <c r="AI11" s="17">
        <v>0.30496259758438399</v>
      </c>
      <c r="AJ11" s="17">
        <v>0.29060408435200202</v>
      </c>
      <c r="AK11" s="17">
        <v>0.31232498209889498</v>
      </c>
      <c r="AL11" s="17">
        <v>0.290982075014873</v>
      </c>
      <c r="AM11" s="17">
        <v>0.31587087195198199</v>
      </c>
      <c r="AN11" s="17">
        <v>0.34133437644421499</v>
      </c>
      <c r="AO11" s="17">
        <v>0.32632409360034997</v>
      </c>
      <c r="AP11" s="17">
        <v>0.28864697839314601</v>
      </c>
      <c r="AQ11" s="17">
        <v>0.35395653930149101</v>
      </c>
      <c r="AR11" s="17">
        <v>0.30853571295714299</v>
      </c>
      <c r="AS11" s="17">
        <v>0.16369556503793201</v>
      </c>
      <c r="AT11" s="17">
        <v>0.29783956156698499</v>
      </c>
      <c r="AU11" s="17">
        <v>0.18126259909332301</v>
      </c>
      <c r="AV11" s="17"/>
      <c r="AW11" s="17">
        <v>0.30695472128631801</v>
      </c>
      <c r="AX11" s="17">
        <v>0.30243727790868302</v>
      </c>
      <c r="AY11" s="17"/>
      <c r="AZ11" s="17">
        <v>0.27914294696311098</v>
      </c>
      <c r="BA11" s="17">
        <v>0.31104585887081199</v>
      </c>
      <c r="BB11" s="17"/>
      <c r="BC11" s="17">
        <v>0.28584779766192298</v>
      </c>
      <c r="BD11" s="17">
        <v>0.31698253135298599</v>
      </c>
      <c r="BE11" s="17"/>
      <c r="BF11" s="17">
        <v>0.27923596335558198</v>
      </c>
      <c r="BG11" s="17">
        <v>0.30732388604148198</v>
      </c>
      <c r="BH11" s="17"/>
      <c r="BI11" s="17">
        <v>0.30775389325820601</v>
      </c>
      <c r="BJ11" s="17">
        <v>0.30695991312255499</v>
      </c>
      <c r="BK11" s="17">
        <v>0.300051189576306</v>
      </c>
      <c r="BL11" s="17">
        <v>0.27800351299773901</v>
      </c>
      <c r="BM11" s="17">
        <v>0.29325171303789999</v>
      </c>
      <c r="BN11" s="17"/>
      <c r="BO11" s="17">
        <v>0.29828532246253298</v>
      </c>
      <c r="BP11" s="17">
        <v>0.29502063756603902</v>
      </c>
      <c r="BQ11" s="17">
        <v>0.28897308023600399</v>
      </c>
      <c r="BR11" s="17">
        <v>0.27951938719545699</v>
      </c>
      <c r="BS11" s="17">
        <v>0.31146925092435501</v>
      </c>
      <c r="BT11" s="17">
        <v>0.334876507080411</v>
      </c>
      <c r="BU11" s="17"/>
      <c r="BV11" s="17">
        <v>0.31285786219033002</v>
      </c>
      <c r="BW11" s="17">
        <v>0.29602081303081801</v>
      </c>
      <c r="BX11" s="17"/>
      <c r="BY11" s="17">
        <v>0.24200540182015801</v>
      </c>
      <c r="BZ11" s="17"/>
      <c r="CA11" s="17">
        <v>0.28394122714711201</v>
      </c>
      <c r="CB11" s="17"/>
      <c r="CC11" s="17">
        <v>0.28935688765140299</v>
      </c>
    </row>
    <row r="12" spans="2:81" x14ac:dyDescent="0.3">
      <c r="B12" s="18" t="s">
        <v>233</v>
      </c>
      <c r="C12" s="17">
        <v>0.13036893609529501</v>
      </c>
      <c r="D12" s="17">
        <v>0.11617487452874101</v>
      </c>
      <c r="E12" s="17">
        <v>0.143723390618505</v>
      </c>
      <c r="F12" s="17"/>
      <c r="G12" s="17">
        <v>6.0803396731362501E-2</v>
      </c>
      <c r="H12" s="17">
        <v>6.4735327344347199E-2</v>
      </c>
      <c r="I12" s="17">
        <v>0.150224164247558</v>
      </c>
      <c r="J12" s="17">
        <v>0.12271371916351299</v>
      </c>
      <c r="K12" s="17">
        <v>0.17448432294160199</v>
      </c>
      <c r="L12" s="17">
        <v>0.19069891534934599</v>
      </c>
      <c r="M12" s="17"/>
      <c r="N12" s="17">
        <v>0.13656708463395001</v>
      </c>
      <c r="O12" s="17">
        <v>0.15593437693411699</v>
      </c>
      <c r="P12" s="17">
        <v>0.12956344010898199</v>
      </c>
      <c r="Q12" s="17">
        <v>9.7044529980670993E-2</v>
      </c>
      <c r="R12" s="17"/>
      <c r="S12" s="17">
        <v>8.2650813600184406E-2</v>
      </c>
      <c r="T12" s="17">
        <v>0.13938877566888899</v>
      </c>
      <c r="U12" s="17">
        <v>0.137340660810014</v>
      </c>
      <c r="V12" s="17">
        <v>0.18607178630141499</v>
      </c>
      <c r="W12" s="17">
        <v>0.117259024618589</v>
      </c>
      <c r="X12" s="17">
        <v>0.15426244297838099</v>
      </c>
      <c r="Y12" s="17">
        <v>0.124118924231069</v>
      </c>
      <c r="Z12" s="17">
        <v>0.13924159407351999</v>
      </c>
      <c r="AA12" s="17">
        <v>0.115939680496183</v>
      </c>
      <c r="AB12" s="17">
        <v>0.12413996001005299</v>
      </c>
      <c r="AC12" s="17">
        <v>0.117313309380687</v>
      </c>
      <c r="AD12" s="17">
        <v>0.18500533811661499</v>
      </c>
      <c r="AE12" s="17"/>
      <c r="AF12" s="17">
        <v>8.8927453862851502E-2</v>
      </c>
      <c r="AG12" s="17">
        <v>5.7272070106335997E-2</v>
      </c>
      <c r="AH12" s="17">
        <v>9.2740784033816401E-2</v>
      </c>
      <c r="AI12" s="17">
        <v>8.7192985636740106E-2</v>
      </c>
      <c r="AJ12" s="17">
        <v>0.12427032703705</v>
      </c>
      <c r="AK12" s="17">
        <v>0.15006168349431701</v>
      </c>
      <c r="AL12" s="17">
        <v>0.13632930406197</v>
      </c>
      <c r="AM12" s="17">
        <v>0.17709284931805</v>
      </c>
      <c r="AN12" s="17">
        <v>0.165472964428967</v>
      </c>
      <c r="AO12" s="17">
        <v>0.136354479045208</v>
      </c>
      <c r="AP12" s="17">
        <v>0.120732122832291</v>
      </c>
      <c r="AQ12" s="17">
        <v>0.18489598554060699</v>
      </c>
      <c r="AR12" s="17">
        <v>0.13803421779472699</v>
      </c>
      <c r="AS12" s="17">
        <v>0.14766556979974399</v>
      </c>
      <c r="AT12" s="17">
        <v>0.14959578020943301</v>
      </c>
      <c r="AU12" s="17">
        <v>5.8394341699217402E-2</v>
      </c>
      <c r="AV12" s="17"/>
      <c r="AW12" s="17">
        <v>0.145226900572969</v>
      </c>
      <c r="AX12" s="17">
        <v>0.108485025692879</v>
      </c>
      <c r="AY12" s="17"/>
      <c r="AZ12" s="17">
        <v>0.151343446170186</v>
      </c>
      <c r="BA12" s="17">
        <v>0.12569747913203899</v>
      </c>
      <c r="BB12" s="17"/>
      <c r="BC12" s="17">
        <v>0.118598870166261</v>
      </c>
      <c r="BD12" s="17">
        <v>0.140940584274341</v>
      </c>
      <c r="BE12" s="17"/>
      <c r="BF12" s="17">
        <v>0.13179140232490799</v>
      </c>
      <c r="BG12" s="17">
        <v>0.130254630001234</v>
      </c>
      <c r="BH12" s="17"/>
      <c r="BI12" s="17">
        <v>0.148748274763426</v>
      </c>
      <c r="BJ12" s="17">
        <v>0.104952875224574</v>
      </c>
      <c r="BK12" s="17">
        <v>0.14097328216792601</v>
      </c>
      <c r="BL12" s="17">
        <v>0.13202846137490201</v>
      </c>
      <c r="BM12" s="17">
        <v>0.16370724238361001</v>
      </c>
      <c r="BN12" s="17"/>
      <c r="BO12" s="17">
        <v>9.1364493887685097E-2</v>
      </c>
      <c r="BP12" s="17">
        <v>0.15478031199572301</v>
      </c>
      <c r="BQ12" s="17">
        <v>0.15838351096224401</v>
      </c>
      <c r="BR12" s="17">
        <v>0.12875349860754601</v>
      </c>
      <c r="BS12" s="17">
        <v>0.14114614607604101</v>
      </c>
      <c r="BT12" s="17">
        <v>0.12630241507548001</v>
      </c>
      <c r="BU12" s="17"/>
      <c r="BV12" s="17">
        <v>9.3657012746169596E-2</v>
      </c>
      <c r="BW12" s="17">
        <v>0.125903644526554</v>
      </c>
      <c r="BX12" s="17"/>
      <c r="BY12" s="17">
        <v>0.100833601664321</v>
      </c>
      <c r="BZ12" s="17"/>
      <c r="CA12" s="17">
        <v>9.3480936186168206E-2</v>
      </c>
      <c r="CB12" s="17"/>
      <c r="CC12" s="17">
        <v>0.11167309014383001</v>
      </c>
    </row>
    <row r="13" spans="2:81" x14ac:dyDescent="0.3">
      <c r="B13" s="18" t="s">
        <v>234</v>
      </c>
      <c r="C13" s="17">
        <v>4.5126694302426003E-2</v>
      </c>
      <c r="D13" s="17">
        <v>5.0016530690841499E-2</v>
      </c>
      <c r="E13" s="17">
        <v>4.0530173616188797E-2</v>
      </c>
      <c r="F13" s="17"/>
      <c r="G13" s="17">
        <v>1.52185882648801E-2</v>
      </c>
      <c r="H13" s="17">
        <v>1.17273352616004E-2</v>
      </c>
      <c r="I13" s="17">
        <v>1.6680095295641399E-2</v>
      </c>
      <c r="J13" s="17">
        <v>7.8991315039473403E-2</v>
      </c>
      <c r="K13" s="17">
        <v>9.5388612891640107E-2</v>
      </c>
      <c r="L13" s="17">
        <v>5.4174212529544803E-2</v>
      </c>
      <c r="M13" s="17"/>
      <c r="N13" s="17">
        <v>3.9221834041165901E-2</v>
      </c>
      <c r="O13" s="17">
        <v>2.56138070068672E-2</v>
      </c>
      <c r="P13" s="17">
        <v>4.5688288936563203E-2</v>
      </c>
      <c r="Q13" s="17">
        <v>6.7532195738190595E-2</v>
      </c>
      <c r="R13" s="17"/>
      <c r="S13" s="17">
        <v>2.37646690991049E-2</v>
      </c>
      <c r="T13" s="17">
        <v>7.2615225646661799E-2</v>
      </c>
      <c r="U13" s="17">
        <v>5.50738364552876E-2</v>
      </c>
      <c r="V13" s="17">
        <v>4.44863463983265E-2</v>
      </c>
      <c r="W13" s="17">
        <v>6.8598248681345703E-2</v>
      </c>
      <c r="X13" s="17">
        <v>4.9724072867111002E-2</v>
      </c>
      <c r="Y13" s="17">
        <v>4.2187268261678602E-2</v>
      </c>
      <c r="Z13" s="17">
        <v>6.2900179230899605E-2</v>
      </c>
      <c r="AA13" s="17">
        <v>3.2091338644866803E-2</v>
      </c>
      <c r="AB13" s="17">
        <v>3.9738734039525998E-2</v>
      </c>
      <c r="AC13" s="17">
        <v>2.3284458727236799E-2</v>
      </c>
      <c r="AD13" s="17">
        <v>1.70555716143715E-2</v>
      </c>
      <c r="AE13" s="17"/>
      <c r="AF13" s="17">
        <v>0.21935716749798001</v>
      </c>
      <c r="AG13" s="17">
        <v>4.2344362370692397E-2</v>
      </c>
      <c r="AH13" s="17">
        <v>3.5032698873603302E-2</v>
      </c>
      <c r="AI13" s="17">
        <v>6.9382838401240002E-2</v>
      </c>
      <c r="AJ13" s="17">
        <v>5.1569880143798097E-2</v>
      </c>
      <c r="AK13" s="17">
        <v>6.3055215490262398E-2</v>
      </c>
      <c r="AL13" s="17">
        <v>3.5672545681477902E-2</v>
      </c>
      <c r="AM13" s="17">
        <v>2.57514212370736E-2</v>
      </c>
      <c r="AN13" s="17">
        <v>5.8525304365609203E-2</v>
      </c>
      <c r="AO13" s="17">
        <v>3.6564220837036802E-2</v>
      </c>
      <c r="AP13" s="17">
        <v>2.44238528992827E-2</v>
      </c>
      <c r="AQ13" s="17">
        <v>2.7892028670208398E-2</v>
      </c>
      <c r="AR13" s="17">
        <v>2.98167276276326E-2</v>
      </c>
      <c r="AS13" s="17">
        <v>6.3268030230413302E-2</v>
      </c>
      <c r="AT13" s="17">
        <v>4.6203987270525798E-2</v>
      </c>
      <c r="AU13" s="17">
        <v>2.9625232760636399E-2</v>
      </c>
      <c r="AV13" s="17"/>
      <c r="AW13" s="17">
        <v>3.4626746301295398E-2</v>
      </c>
      <c r="AX13" s="17">
        <v>5.9662627883141001E-2</v>
      </c>
      <c r="AY13" s="17"/>
      <c r="AZ13" s="17">
        <v>3.22550160761517E-2</v>
      </c>
      <c r="BA13" s="17">
        <v>4.7993483117241102E-2</v>
      </c>
      <c r="BB13" s="17"/>
      <c r="BC13" s="17">
        <v>3.6013746769286203E-2</v>
      </c>
      <c r="BD13" s="17">
        <v>5.2241608842153502E-2</v>
      </c>
      <c r="BE13" s="17"/>
      <c r="BF13" s="17">
        <v>3.4708426827124002E-2</v>
      </c>
      <c r="BG13" s="17">
        <v>4.5963882164743099E-2</v>
      </c>
      <c r="BH13" s="17"/>
      <c r="BI13" s="17">
        <v>6.9182682989656394E-2</v>
      </c>
      <c r="BJ13" s="17">
        <v>2.2367751252685201E-2</v>
      </c>
      <c r="BK13" s="17">
        <v>2.8145691704418701E-2</v>
      </c>
      <c r="BL13" s="17">
        <v>9.8259027280592701E-2</v>
      </c>
      <c r="BM13" s="17">
        <v>3.0494247006266E-2</v>
      </c>
      <c r="BN13" s="17"/>
      <c r="BO13" s="17">
        <v>2.1588930365526299E-2</v>
      </c>
      <c r="BP13" s="17">
        <v>6.3125036019010997E-2</v>
      </c>
      <c r="BQ13" s="17">
        <v>3.81122597043961E-2</v>
      </c>
      <c r="BR13" s="17">
        <v>7.3625251958352497E-2</v>
      </c>
      <c r="BS13" s="17">
        <v>3.9544475000868898E-2</v>
      </c>
      <c r="BT13" s="17">
        <v>1.8824471150531E-2</v>
      </c>
      <c r="BU13" s="17"/>
      <c r="BV13" s="17">
        <v>2.0369157419254099E-2</v>
      </c>
      <c r="BW13" s="17">
        <v>2.6074602182627599E-2</v>
      </c>
      <c r="BX13" s="17"/>
      <c r="BY13" s="17">
        <v>1.8860329862700202E-2</v>
      </c>
      <c r="BZ13" s="17"/>
      <c r="CA13" s="17">
        <v>2.06447444665608E-2</v>
      </c>
      <c r="CB13" s="17"/>
      <c r="CC13" s="17">
        <v>1.44335781400616E-2</v>
      </c>
    </row>
    <row r="14" spans="2:81" x14ac:dyDescent="0.3">
      <c r="B14" s="18" t="s">
        <v>92</v>
      </c>
      <c r="C14" s="17">
        <v>0.108756475747236</v>
      </c>
      <c r="D14" s="17">
        <v>7.5095177352461698E-2</v>
      </c>
      <c r="E14" s="17">
        <v>0.142052831685998</v>
      </c>
      <c r="F14" s="17"/>
      <c r="G14" s="17">
        <v>8.8790412189709997E-2</v>
      </c>
      <c r="H14" s="17">
        <v>7.8227918848050096E-2</v>
      </c>
      <c r="I14" s="17">
        <v>9.5035382526225398E-2</v>
      </c>
      <c r="J14" s="17">
        <v>0.13853006151660199</v>
      </c>
      <c r="K14" s="17">
        <v>0.112309317397395</v>
      </c>
      <c r="L14" s="17">
        <v>0.13150660120205901</v>
      </c>
      <c r="M14" s="17"/>
      <c r="N14" s="17">
        <v>8.7524622851976E-2</v>
      </c>
      <c r="O14" s="17">
        <v>0.110615558238253</v>
      </c>
      <c r="P14" s="17">
        <v>0.10713511517473399</v>
      </c>
      <c r="Q14" s="17">
        <v>0.13204569009804301</v>
      </c>
      <c r="R14" s="17"/>
      <c r="S14" s="17">
        <v>0.122184786333229</v>
      </c>
      <c r="T14" s="17">
        <v>8.9558325621173898E-2</v>
      </c>
      <c r="U14" s="17">
        <v>8.7245761460130203E-2</v>
      </c>
      <c r="V14" s="17">
        <v>0.11522377094101301</v>
      </c>
      <c r="W14" s="17">
        <v>0.14622024893990801</v>
      </c>
      <c r="X14" s="17">
        <v>0.100577205253392</v>
      </c>
      <c r="Y14" s="17">
        <v>0.152511795869232</v>
      </c>
      <c r="Z14" s="17">
        <v>5.5981226392830902E-2</v>
      </c>
      <c r="AA14" s="17">
        <v>0.112165760742934</v>
      </c>
      <c r="AB14" s="17">
        <v>8.43237182873941E-2</v>
      </c>
      <c r="AC14" s="17">
        <v>9.6266500239590796E-2</v>
      </c>
      <c r="AD14" s="17">
        <v>0.139773729858855</v>
      </c>
      <c r="AE14" s="17"/>
      <c r="AF14" s="17">
        <v>9.0347383092131098E-2</v>
      </c>
      <c r="AG14" s="17">
        <v>0.117819536143856</v>
      </c>
      <c r="AH14" s="17">
        <v>0.14876998858659901</v>
      </c>
      <c r="AI14" s="17">
        <v>0.175806609477933</v>
      </c>
      <c r="AJ14" s="17">
        <v>0.13537291066802601</v>
      </c>
      <c r="AK14" s="17">
        <v>7.5235255242078497E-2</v>
      </c>
      <c r="AL14" s="17">
        <v>0.104089403877221</v>
      </c>
      <c r="AM14" s="17">
        <v>0.139976607263503</v>
      </c>
      <c r="AN14" s="17">
        <v>7.3280621451055197E-2</v>
      </c>
      <c r="AO14" s="17">
        <v>9.1294412815251205E-2</v>
      </c>
      <c r="AP14" s="17">
        <v>0.104077223966713</v>
      </c>
      <c r="AQ14" s="17">
        <v>6.45174980939901E-2</v>
      </c>
      <c r="AR14" s="17">
        <v>5.6923522274487201E-2</v>
      </c>
      <c r="AS14" s="17">
        <v>7.7601104286518605E-2</v>
      </c>
      <c r="AT14" s="17">
        <v>8.4957844387890405E-2</v>
      </c>
      <c r="AU14" s="17">
        <v>4.2332804564081297E-2</v>
      </c>
      <c r="AV14" s="17"/>
      <c r="AW14" s="17">
        <v>9.99405202585983E-2</v>
      </c>
      <c r="AX14" s="17">
        <v>0.122362656364893</v>
      </c>
      <c r="AY14" s="17"/>
      <c r="AZ14" s="17">
        <v>0.107342276513184</v>
      </c>
      <c r="BA14" s="17">
        <v>0.10907144714994201</v>
      </c>
      <c r="BB14" s="17"/>
      <c r="BC14" s="17">
        <v>0.10470574886501401</v>
      </c>
      <c r="BD14" s="17">
        <v>0.111873437937391</v>
      </c>
      <c r="BE14" s="17"/>
      <c r="BF14" s="17">
        <v>7.2937602206172306E-2</v>
      </c>
      <c r="BG14" s="17">
        <v>0.111634797525933</v>
      </c>
      <c r="BH14" s="17"/>
      <c r="BI14" s="17">
        <v>0.100849094782326</v>
      </c>
      <c r="BJ14" s="17">
        <v>7.3857285225648106E-2</v>
      </c>
      <c r="BK14" s="17">
        <v>0.13310669368377201</v>
      </c>
      <c r="BL14" s="17">
        <v>8.9735889448004397E-2</v>
      </c>
      <c r="BM14" s="17">
        <v>0.13420332864778101</v>
      </c>
      <c r="BN14" s="17"/>
      <c r="BO14" s="17">
        <v>7.4819147543581196E-2</v>
      </c>
      <c r="BP14" s="17">
        <v>7.4269394058096697E-2</v>
      </c>
      <c r="BQ14" s="17">
        <v>0.111958861084967</v>
      </c>
      <c r="BR14" s="17">
        <v>9.0552830425148098E-2</v>
      </c>
      <c r="BS14" s="17">
        <v>0.13073424689990101</v>
      </c>
      <c r="BT14" s="17">
        <v>0.22693645334051399</v>
      </c>
      <c r="BU14" s="17"/>
      <c r="BV14" s="17">
        <v>6.92803458512707E-2</v>
      </c>
      <c r="BW14" s="17">
        <v>8.2346269676818004E-2</v>
      </c>
      <c r="BX14" s="17"/>
      <c r="BY14" s="17">
        <v>4.5884587877580901E-2</v>
      </c>
      <c r="BZ14" s="17"/>
      <c r="CA14" s="17">
        <v>4.9657575106677697E-2</v>
      </c>
      <c r="CB14" s="17"/>
      <c r="CC14" s="17">
        <v>5.3215257377727303E-2</v>
      </c>
    </row>
    <row r="15" spans="2:81" x14ac:dyDescent="0.3">
      <c r="B15" s="18" t="s">
        <v>192</v>
      </c>
      <c r="C15" s="21">
        <v>0.41051320520673401</v>
      </c>
      <c r="D15" s="21">
        <v>0.45981703983340799</v>
      </c>
      <c r="E15" s="21">
        <v>0.36106618412152203</v>
      </c>
      <c r="F15" s="21"/>
      <c r="G15" s="21">
        <v>0.54331216772961299</v>
      </c>
      <c r="H15" s="21">
        <v>0.56589382896758</v>
      </c>
      <c r="I15" s="21">
        <v>0.50105749552706202</v>
      </c>
      <c r="J15" s="21">
        <v>0.37583493537864399</v>
      </c>
      <c r="K15" s="21">
        <v>0.29839361642275802</v>
      </c>
      <c r="L15" s="21">
        <v>0.22545726973357</v>
      </c>
      <c r="M15" s="21"/>
      <c r="N15" s="21">
        <v>0.44712968483710203</v>
      </c>
      <c r="O15" s="21">
        <v>0.406346109085851</v>
      </c>
      <c r="P15" s="21">
        <v>0.404753448376383</v>
      </c>
      <c r="Q15" s="21">
        <v>0.38365421701422098</v>
      </c>
      <c r="R15" s="21"/>
      <c r="S15" s="21">
        <v>0.50123318670138295</v>
      </c>
      <c r="T15" s="21">
        <v>0.35751193319570501</v>
      </c>
      <c r="U15" s="21">
        <v>0.38531332629107601</v>
      </c>
      <c r="V15" s="21">
        <v>0.36827299079418702</v>
      </c>
      <c r="W15" s="21">
        <v>0.38865925503787002</v>
      </c>
      <c r="X15" s="21">
        <v>0.39133390951866498</v>
      </c>
      <c r="Y15" s="21">
        <v>0.38390613533432799</v>
      </c>
      <c r="Z15" s="21">
        <v>0.437364705037597</v>
      </c>
      <c r="AA15" s="21">
        <v>0.41145985990202</v>
      </c>
      <c r="AB15" s="21">
        <v>0.45740792344077702</v>
      </c>
      <c r="AC15" s="21">
        <v>0.39832301870985698</v>
      </c>
      <c r="AD15" s="21">
        <v>0.43107885167790799</v>
      </c>
      <c r="AE15" s="21"/>
      <c r="AF15" s="21">
        <v>0.31863831163699502</v>
      </c>
      <c r="AG15" s="21">
        <v>0.45950861980108598</v>
      </c>
      <c r="AH15" s="21">
        <v>0.373003284509139</v>
      </c>
      <c r="AI15" s="21">
        <v>0.362654968899703</v>
      </c>
      <c r="AJ15" s="21">
        <v>0.39818279779912402</v>
      </c>
      <c r="AK15" s="21">
        <v>0.39932286367444803</v>
      </c>
      <c r="AL15" s="21">
        <v>0.432926671364459</v>
      </c>
      <c r="AM15" s="21">
        <v>0.34130825022939199</v>
      </c>
      <c r="AN15" s="21">
        <v>0.36138673331015397</v>
      </c>
      <c r="AO15" s="21">
        <v>0.40946279370215499</v>
      </c>
      <c r="AP15" s="21">
        <v>0.46211982190856798</v>
      </c>
      <c r="AQ15" s="21">
        <v>0.368737948393703</v>
      </c>
      <c r="AR15" s="21">
        <v>0.46668981934601</v>
      </c>
      <c r="AS15" s="21">
        <v>0.54776973064539303</v>
      </c>
      <c r="AT15" s="21">
        <v>0.42140282656516598</v>
      </c>
      <c r="AU15" s="21">
        <v>0.68838502188274198</v>
      </c>
      <c r="AV15" s="21"/>
      <c r="AW15" s="21">
        <v>0.41325111158081901</v>
      </c>
      <c r="AX15" s="21">
        <v>0.407052412150404</v>
      </c>
      <c r="AY15" s="21"/>
      <c r="AZ15" s="21">
        <v>0.42991631427736798</v>
      </c>
      <c r="BA15" s="21">
        <v>0.40619173172996698</v>
      </c>
      <c r="BB15" s="21"/>
      <c r="BC15" s="21">
        <v>0.45483383653751602</v>
      </c>
      <c r="BD15" s="21">
        <v>0.37796183759312801</v>
      </c>
      <c r="BE15" s="21"/>
      <c r="BF15" s="21">
        <v>0.48132660528621402</v>
      </c>
      <c r="BG15" s="21">
        <v>0.40482280426660799</v>
      </c>
      <c r="BH15" s="21"/>
      <c r="BI15" s="21">
        <v>0.37346605420638501</v>
      </c>
      <c r="BJ15" s="21">
        <v>0.49186217517453701</v>
      </c>
      <c r="BK15" s="21">
        <v>0.39772314286757798</v>
      </c>
      <c r="BL15" s="21">
        <v>0.40197310889876098</v>
      </c>
      <c r="BM15" s="21">
        <v>0.37834346892444298</v>
      </c>
      <c r="BN15" s="21"/>
      <c r="BO15" s="21">
        <v>0.513942105740674</v>
      </c>
      <c r="BP15" s="21">
        <v>0.41280462036113003</v>
      </c>
      <c r="BQ15" s="21">
        <v>0.40257228801238898</v>
      </c>
      <c r="BR15" s="21">
        <v>0.42754903181349702</v>
      </c>
      <c r="BS15" s="21">
        <v>0.37710588109883503</v>
      </c>
      <c r="BT15" s="21">
        <v>0.29306015335306501</v>
      </c>
      <c r="BU15" s="21"/>
      <c r="BV15" s="21">
        <v>0.50383562179297603</v>
      </c>
      <c r="BW15" s="21">
        <v>0.469654670583182</v>
      </c>
      <c r="BX15" s="21"/>
      <c r="BY15" s="21">
        <v>0.59241607877523905</v>
      </c>
      <c r="BZ15" s="21"/>
      <c r="CA15" s="21">
        <v>0.55227551709348099</v>
      </c>
      <c r="CB15" s="21"/>
      <c r="CC15" s="21">
        <v>0.53132118668697803</v>
      </c>
    </row>
    <row r="16" spans="2:81" x14ac:dyDescent="0.3">
      <c r="B16" s="18" t="s">
        <v>193</v>
      </c>
      <c r="C16" s="21">
        <v>0.17549563039772101</v>
      </c>
      <c r="D16" s="21">
        <v>0.16619140521958201</v>
      </c>
      <c r="E16" s="21">
        <v>0.184253564234694</v>
      </c>
      <c r="F16" s="21"/>
      <c r="G16" s="21">
        <v>7.60219849962427E-2</v>
      </c>
      <c r="H16" s="21">
        <v>7.6462662605947501E-2</v>
      </c>
      <c r="I16" s="21">
        <v>0.16690425954319901</v>
      </c>
      <c r="J16" s="21">
        <v>0.20170503420298599</v>
      </c>
      <c r="K16" s="21">
        <v>0.26987293583324201</v>
      </c>
      <c r="L16" s="21">
        <v>0.24487312787889101</v>
      </c>
      <c r="M16" s="21"/>
      <c r="N16" s="21">
        <v>0.17578891867511601</v>
      </c>
      <c r="O16" s="21">
        <v>0.18154818394098399</v>
      </c>
      <c r="P16" s="21">
        <v>0.17525172904554601</v>
      </c>
      <c r="Q16" s="21">
        <v>0.164576725718862</v>
      </c>
      <c r="R16" s="21"/>
      <c r="S16" s="21">
        <v>0.10641548269928899</v>
      </c>
      <c r="T16" s="21">
        <v>0.21200400131555</v>
      </c>
      <c r="U16" s="21">
        <v>0.19241449726530199</v>
      </c>
      <c r="V16" s="21">
        <v>0.23055813269974201</v>
      </c>
      <c r="W16" s="21">
        <v>0.18585727329993401</v>
      </c>
      <c r="X16" s="21">
        <v>0.20398651584549199</v>
      </c>
      <c r="Y16" s="21">
        <v>0.166306192492748</v>
      </c>
      <c r="Z16" s="21">
        <v>0.20214177330441899</v>
      </c>
      <c r="AA16" s="21">
        <v>0.14803101914104999</v>
      </c>
      <c r="AB16" s="21">
        <v>0.163878694049579</v>
      </c>
      <c r="AC16" s="21">
        <v>0.14059776810792299</v>
      </c>
      <c r="AD16" s="21">
        <v>0.202060909730986</v>
      </c>
      <c r="AE16" s="21"/>
      <c r="AF16" s="21">
        <v>0.30828462136083201</v>
      </c>
      <c r="AG16" s="21">
        <v>9.9616432477028394E-2</v>
      </c>
      <c r="AH16" s="21">
        <v>0.12777348290741999</v>
      </c>
      <c r="AI16" s="21">
        <v>0.15657582403798001</v>
      </c>
      <c r="AJ16" s="21">
        <v>0.175840207180849</v>
      </c>
      <c r="AK16" s="21">
        <v>0.213116898984579</v>
      </c>
      <c r="AL16" s="21">
        <v>0.17200184974344801</v>
      </c>
      <c r="AM16" s="21">
        <v>0.202844270555123</v>
      </c>
      <c r="AN16" s="21">
        <v>0.22399826879457599</v>
      </c>
      <c r="AO16" s="21">
        <v>0.17291869988224401</v>
      </c>
      <c r="AP16" s="21">
        <v>0.14515597573157399</v>
      </c>
      <c r="AQ16" s="21">
        <v>0.212788014210815</v>
      </c>
      <c r="AR16" s="21">
        <v>0.16785094542236001</v>
      </c>
      <c r="AS16" s="21">
        <v>0.21093360003015699</v>
      </c>
      <c r="AT16" s="21">
        <v>0.195799767479959</v>
      </c>
      <c r="AU16" s="21">
        <v>8.8019574459853894E-2</v>
      </c>
      <c r="AV16" s="21"/>
      <c r="AW16" s="21">
        <v>0.179853646874264</v>
      </c>
      <c r="AX16" s="21">
        <v>0.16814765357601999</v>
      </c>
      <c r="AY16" s="21"/>
      <c r="AZ16" s="21">
        <v>0.183598462246338</v>
      </c>
      <c r="BA16" s="21">
        <v>0.17369096224927999</v>
      </c>
      <c r="BB16" s="21"/>
      <c r="BC16" s="21">
        <v>0.15461261693554701</v>
      </c>
      <c r="BD16" s="21">
        <v>0.19318219311649501</v>
      </c>
      <c r="BE16" s="21"/>
      <c r="BF16" s="21">
        <v>0.16649982915203199</v>
      </c>
      <c r="BG16" s="21">
        <v>0.176218512165977</v>
      </c>
      <c r="BH16" s="21"/>
      <c r="BI16" s="21">
        <v>0.21793095775308199</v>
      </c>
      <c r="BJ16" s="21">
        <v>0.127320626477259</v>
      </c>
      <c r="BK16" s="21">
        <v>0.16911897387234501</v>
      </c>
      <c r="BL16" s="21">
        <v>0.230287488655495</v>
      </c>
      <c r="BM16" s="21">
        <v>0.194201489389876</v>
      </c>
      <c r="BN16" s="21"/>
      <c r="BO16" s="21">
        <v>0.112953424253211</v>
      </c>
      <c r="BP16" s="21">
        <v>0.21790534801473399</v>
      </c>
      <c r="BQ16" s="21">
        <v>0.19649577066664001</v>
      </c>
      <c r="BR16" s="21">
        <v>0.20237875056589799</v>
      </c>
      <c r="BS16" s="21">
        <v>0.180690621076909</v>
      </c>
      <c r="BT16" s="21">
        <v>0.145126886226011</v>
      </c>
      <c r="BU16" s="21"/>
      <c r="BV16" s="21">
        <v>0.114026170165424</v>
      </c>
      <c r="BW16" s="21">
        <v>0.151978246709181</v>
      </c>
      <c r="BX16" s="21"/>
      <c r="BY16" s="21">
        <v>0.119693931527022</v>
      </c>
      <c r="BZ16" s="21"/>
      <c r="CA16" s="21">
        <v>0.114125680652729</v>
      </c>
      <c r="CB16" s="21"/>
      <c r="CC16" s="21">
        <v>0.126106668283892</v>
      </c>
    </row>
    <row r="17" spans="2:81" x14ac:dyDescent="0.3">
      <c r="B17" s="18" t="s">
        <v>194</v>
      </c>
      <c r="C17" s="22">
        <v>0.235017574809013</v>
      </c>
      <c r="D17" s="22">
        <v>0.29362563461382601</v>
      </c>
      <c r="E17" s="22">
        <v>0.176812619886828</v>
      </c>
      <c r="F17" s="22"/>
      <c r="G17" s="22">
        <v>0.46729018273337097</v>
      </c>
      <c r="H17" s="22">
        <v>0.48943116636163198</v>
      </c>
      <c r="I17" s="22">
        <v>0.33415323598386298</v>
      </c>
      <c r="J17" s="22">
        <v>0.17412990117565699</v>
      </c>
      <c r="K17" s="22">
        <v>2.8520680589516099E-2</v>
      </c>
      <c r="L17" s="22">
        <v>-1.9415858145320399E-2</v>
      </c>
      <c r="M17" s="22"/>
      <c r="N17" s="22">
        <v>0.27134076616198599</v>
      </c>
      <c r="O17" s="22">
        <v>0.22479792514486699</v>
      </c>
      <c r="P17" s="22">
        <v>0.22950171933083799</v>
      </c>
      <c r="Q17" s="22">
        <v>0.219077491295359</v>
      </c>
      <c r="R17" s="22"/>
      <c r="S17" s="22">
        <v>0.39481770400209398</v>
      </c>
      <c r="T17" s="22">
        <v>0.14550793188015501</v>
      </c>
      <c r="U17" s="22">
        <v>0.19289882902577399</v>
      </c>
      <c r="V17" s="22">
        <v>0.137714858094445</v>
      </c>
      <c r="W17" s="22">
        <v>0.20280198173793601</v>
      </c>
      <c r="X17" s="22">
        <v>0.18734739367317299</v>
      </c>
      <c r="Y17" s="22">
        <v>0.21759994284157999</v>
      </c>
      <c r="Z17" s="22">
        <v>0.23522293173317799</v>
      </c>
      <c r="AA17" s="22">
        <v>0.26342884076097001</v>
      </c>
      <c r="AB17" s="22">
        <v>0.29352922939119802</v>
      </c>
      <c r="AC17" s="22">
        <v>0.25772525060193402</v>
      </c>
      <c r="AD17" s="22">
        <v>0.22901794194692199</v>
      </c>
      <c r="AE17" s="22"/>
      <c r="AF17" s="22">
        <v>1.0353690276163801E-2</v>
      </c>
      <c r="AG17" s="22">
        <v>0.35989218732405698</v>
      </c>
      <c r="AH17" s="22">
        <v>0.24522980160171901</v>
      </c>
      <c r="AI17" s="22">
        <v>0.20607914486172299</v>
      </c>
      <c r="AJ17" s="22">
        <v>0.22234259061827499</v>
      </c>
      <c r="AK17" s="22">
        <v>0.186205964689868</v>
      </c>
      <c r="AL17" s="22">
        <v>0.26092482162101099</v>
      </c>
      <c r="AM17" s="22">
        <v>0.13846397967426799</v>
      </c>
      <c r="AN17" s="22">
        <v>0.13738846451557801</v>
      </c>
      <c r="AO17" s="22">
        <v>0.23654409381991001</v>
      </c>
      <c r="AP17" s="22">
        <v>0.31696384617699402</v>
      </c>
      <c r="AQ17" s="22">
        <v>0.15594993418288799</v>
      </c>
      <c r="AR17" s="22">
        <v>0.29883887392364999</v>
      </c>
      <c r="AS17" s="22">
        <v>0.33683613061523598</v>
      </c>
      <c r="AT17" s="22">
        <v>0.225603059085207</v>
      </c>
      <c r="AU17" s="22">
        <v>0.600365447422888</v>
      </c>
      <c r="AV17" s="22"/>
      <c r="AW17" s="22">
        <v>0.23339746470655501</v>
      </c>
      <c r="AX17" s="22">
        <v>0.23890475857438401</v>
      </c>
      <c r="AY17" s="22"/>
      <c r="AZ17" s="22">
        <v>0.24631785203102999</v>
      </c>
      <c r="BA17" s="22">
        <v>0.23250076948068599</v>
      </c>
      <c r="BB17" s="22"/>
      <c r="BC17" s="22">
        <v>0.30022121960196901</v>
      </c>
      <c r="BD17" s="22">
        <v>0.184779644476633</v>
      </c>
      <c r="BE17" s="22"/>
      <c r="BF17" s="22">
        <v>0.31482677613418197</v>
      </c>
      <c r="BG17" s="22">
        <v>0.22860429210062999</v>
      </c>
      <c r="BH17" s="22"/>
      <c r="BI17" s="22">
        <v>0.15553509645330299</v>
      </c>
      <c r="BJ17" s="22">
        <v>0.36454154869727801</v>
      </c>
      <c r="BK17" s="22">
        <v>0.228604168995233</v>
      </c>
      <c r="BL17" s="22">
        <v>0.171685620243266</v>
      </c>
      <c r="BM17" s="22">
        <v>0.18414197953456701</v>
      </c>
      <c r="BN17" s="22"/>
      <c r="BO17" s="22">
        <v>0.40098868148746297</v>
      </c>
      <c r="BP17" s="22">
        <v>0.19489927234639501</v>
      </c>
      <c r="BQ17" s="22">
        <v>0.206076517345749</v>
      </c>
      <c r="BR17" s="22">
        <v>0.225170281247599</v>
      </c>
      <c r="BS17" s="22">
        <v>0.196415260021925</v>
      </c>
      <c r="BT17" s="22">
        <v>0.14793326712705401</v>
      </c>
      <c r="BU17" s="22"/>
      <c r="BV17" s="22">
        <v>0.38980945162755198</v>
      </c>
      <c r="BW17" s="22">
        <v>0.31767642387400102</v>
      </c>
      <c r="BX17" s="22"/>
      <c r="BY17" s="22">
        <v>0.47272214724821798</v>
      </c>
      <c r="BZ17" s="22"/>
      <c r="CA17" s="22">
        <v>0.43814983644075201</v>
      </c>
      <c r="CB17" s="22"/>
      <c r="CC17" s="22">
        <v>0.40521451840308698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0.14412489105554399</v>
      </c>
      <c r="D9" s="17">
        <v>0.177838113373227</v>
      </c>
      <c r="E9" s="17">
        <v>0.111775252539455</v>
      </c>
      <c r="F9" s="17"/>
      <c r="G9" s="17">
        <v>0.18885471432725401</v>
      </c>
      <c r="H9" s="17">
        <v>0.209750174683939</v>
      </c>
      <c r="I9" s="17">
        <v>0.20564565541652199</v>
      </c>
      <c r="J9" s="17">
        <v>0.111596231045839</v>
      </c>
      <c r="K9" s="17">
        <v>9.0175928416165702E-2</v>
      </c>
      <c r="L9" s="17">
        <v>7.3591771560421002E-2</v>
      </c>
      <c r="M9" s="17"/>
      <c r="N9" s="17">
        <v>0.17385364726400199</v>
      </c>
      <c r="O9" s="17">
        <v>0.128880544322833</v>
      </c>
      <c r="P9" s="17">
        <v>0.14041505109335001</v>
      </c>
      <c r="Q9" s="17">
        <v>0.13229172989166799</v>
      </c>
      <c r="R9" s="17"/>
      <c r="S9" s="17">
        <v>0.23711297982580001</v>
      </c>
      <c r="T9" s="17">
        <v>9.28584666304062E-2</v>
      </c>
      <c r="U9" s="17">
        <v>0.14258919371491199</v>
      </c>
      <c r="V9" s="17">
        <v>0.158088242551397</v>
      </c>
      <c r="W9" s="17">
        <v>0.139853675891149</v>
      </c>
      <c r="X9" s="17">
        <v>0.16361173711249599</v>
      </c>
      <c r="Y9" s="17">
        <v>9.0050651354214306E-2</v>
      </c>
      <c r="Z9" s="17">
        <v>0.21203952023716199</v>
      </c>
      <c r="AA9" s="17">
        <v>0.122652959391676</v>
      </c>
      <c r="AB9" s="17">
        <v>0.117142377143719</v>
      </c>
      <c r="AC9" s="17">
        <v>0.10404100538185899</v>
      </c>
      <c r="AD9" s="17">
        <v>0.126690452745467</v>
      </c>
      <c r="AE9" s="17"/>
      <c r="AF9" s="17">
        <v>0.31863831163699502</v>
      </c>
      <c r="AG9" s="17">
        <v>0.15429780707068599</v>
      </c>
      <c r="AH9" s="17">
        <v>0.13758766511545001</v>
      </c>
      <c r="AI9" s="17">
        <v>7.9291214520433403E-2</v>
      </c>
      <c r="AJ9" s="17">
        <v>0.14162392116835701</v>
      </c>
      <c r="AK9" s="17">
        <v>0.113175330329837</v>
      </c>
      <c r="AL9" s="17">
        <v>0.13742933739287599</v>
      </c>
      <c r="AM9" s="17">
        <v>0.14774354614062701</v>
      </c>
      <c r="AN9" s="17">
        <v>8.6243566903525595E-2</v>
      </c>
      <c r="AO9" s="17">
        <v>0.17255855772041501</v>
      </c>
      <c r="AP9" s="17">
        <v>0.144761114333677</v>
      </c>
      <c r="AQ9" s="17">
        <v>0.194157375240883</v>
      </c>
      <c r="AR9" s="17">
        <v>0.106732181372691</v>
      </c>
      <c r="AS9" s="17">
        <v>0.284316623599281</v>
      </c>
      <c r="AT9" s="17">
        <v>0.24154998571428199</v>
      </c>
      <c r="AU9" s="17">
        <v>0.28156116666517</v>
      </c>
      <c r="AV9" s="17"/>
      <c r="AW9" s="17">
        <v>0.15849389504298</v>
      </c>
      <c r="AX9" s="17">
        <v>0.124284669003503</v>
      </c>
      <c r="AY9" s="17"/>
      <c r="AZ9" s="17">
        <v>0.18359649088230001</v>
      </c>
      <c r="BA9" s="17">
        <v>0.135333749846372</v>
      </c>
      <c r="BB9" s="17"/>
      <c r="BC9" s="17">
        <v>0.20040867469618701</v>
      </c>
      <c r="BD9" s="17">
        <v>0.10578212725201799</v>
      </c>
      <c r="BE9" s="17"/>
      <c r="BF9" s="17">
        <v>0.221690112627594</v>
      </c>
      <c r="BG9" s="17">
        <v>0.137891929366664</v>
      </c>
      <c r="BH9" s="17"/>
      <c r="BI9" s="17">
        <v>0.14670084472968001</v>
      </c>
      <c r="BJ9" s="17">
        <v>0.176688030048577</v>
      </c>
      <c r="BK9" s="17">
        <v>0.14174414180585301</v>
      </c>
      <c r="BL9" s="17">
        <v>0.10800384495116699</v>
      </c>
      <c r="BM9" s="17">
        <v>0.11349068717775</v>
      </c>
      <c r="BN9" s="17"/>
      <c r="BO9" s="17">
        <v>0.16929364566970201</v>
      </c>
      <c r="BP9" s="17">
        <v>0.171761632685623</v>
      </c>
      <c r="BQ9" s="17">
        <v>0.190248789387684</v>
      </c>
      <c r="BR9" s="17">
        <v>0.147833941414037</v>
      </c>
      <c r="BS9" s="17">
        <v>9.6250055512402205E-2</v>
      </c>
      <c r="BT9" s="17">
        <v>5.1076313119775597E-2</v>
      </c>
      <c r="BU9" s="17"/>
      <c r="BV9" s="17">
        <v>0.16234668407990799</v>
      </c>
      <c r="BW9" s="17">
        <v>0.20328734740428001</v>
      </c>
      <c r="BX9" s="17"/>
      <c r="BY9" s="17">
        <v>0.26112031858650198</v>
      </c>
      <c r="BZ9" s="17"/>
      <c r="CA9" s="17">
        <v>0.211801461478515</v>
      </c>
      <c r="CB9" s="17"/>
      <c r="CC9" s="17">
        <v>0.18221400566247101</v>
      </c>
    </row>
    <row r="10" spans="2:81" x14ac:dyDescent="0.3">
      <c r="B10" s="18" t="s">
        <v>231</v>
      </c>
      <c r="C10" s="17">
        <v>0.29105834348005799</v>
      </c>
      <c r="D10" s="17">
        <v>0.31026560700559702</v>
      </c>
      <c r="E10" s="17">
        <v>0.26950786925153197</v>
      </c>
      <c r="F10" s="17"/>
      <c r="G10" s="17">
        <v>0.399173813402246</v>
      </c>
      <c r="H10" s="17">
        <v>0.33095154873705401</v>
      </c>
      <c r="I10" s="17">
        <v>0.33680974805025299</v>
      </c>
      <c r="J10" s="17">
        <v>0.26696571572010702</v>
      </c>
      <c r="K10" s="17">
        <v>0.22678355733862601</v>
      </c>
      <c r="L10" s="17">
        <v>0.21197991924510401</v>
      </c>
      <c r="M10" s="17"/>
      <c r="N10" s="17">
        <v>0.30280478077582001</v>
      </c>
      <c r="O10" s="17">
        <v>0.27975433908927499</v>
      </c>
      <c r="P10" s="17">
        <v>0.30147304339242798</v>
      </c>
      <c r="Q10" s="17">
        <v>0.28328571768806099</v>
      </c>
      <c r="R10" s="17"/>
      <c r="S10" s="17">
        <v>0.30291032815942098</v>
      </c>
      <c r="T10" s="17">
        <v>0.28164213896400597</v>
      </c>
      <c r="U10" s="17">
        <v>0.30220079403649902</v>
      </c>
      <c r="V10" s="17">
        <v>0.23772736912921399</v>
      </c>
      <c r="W10" s="17">
        <v>0.23866847009394801</v>
      </c>
      <c r="X10" s="17">
        <v>0.26641090554182301</v>
      </c>
      <c r="Y10" s="17">
        <v>0.343427805033577</v>
      </c>
      <c r="Z10" s="17">
        <v>0.220135262521059</v>
      </c>
      <c r="AA10" s="17">
        <v>0.344852522934116</v>
      </c>
      <c r="AB10" s="17">
        <v>0.33221826592491599</v>
      </c>
      <c r="AC10" s="17">
        <v>0.269742147973419</v>
      </c>
      <c r="AD10" s="17">
        <v>0.27134533185433901</v>
      </c>
      <c r="AE10" s="17"/>
      <c r="AF10" s="17">
        <v>0.28304202407278301</v>
      </c>
      <c r="AG10" s="17">
        <v>0.36009302801308601</v>
      </c>
      <c r="AH10" s="17">
        <v>0.22245706440739599</v>
      </c>
      <c r="AI10" s="17">
        <v>0.217335376118554</v>
      </c>
      <c r="AJ10" s="17">
        <v>0.29512675147073197</v>
      </c>
      <c r="AK10" s="17">
        <v>0.31581462421918599</v>
      </c>
      <c r="AL10" s="17">
        <v>0.32306912326055198</v>
      </c>
      <c r="AM10" s="17">
        <v>0.21804842609649999</v>
      </c>
      <c r="AN10" s="17">
        <v>0.33628812858634</v>
      </c>
      <c r="AO10" s="17">
        <v>0.22179344058842401</v>
      </c>
      <c r="AP10" s="17">
        <v>0.38209814549086302</v>
      </c>
      <c r="AQ10" s="17">
        <v>0.24509852515842201</v>
      </c>
      <c r="AR10" s="17">
        <v>0.33477902579235802</v>
      </c>
      <c r="AS10" s="17">
        <v>0.32082609251919297</v>
      </c>
      <c r="AT10" s="17">
        <v>0.188472284093781</v>
      </c>
      <c r="AU10" s="17">
        <v>0.40394944257905602</v>
      </c>
      <c r="AV10" s="17"/>
      <c r="AW10" s="17">
        <v>0.28076194175566399</v>
      </c>
      <c r="AX10" s="17">
        <v>0.30431654361544003</v>
      </c>
      <c r="AY10" s="17"/>
      <c r="AZ10" s="17">
        <v>0.29014129832124802</v>
      </c>
      <c r="BA10" s="17">
        <v>0.29126258839340502</v>
      </c>
      <c r="BB10" s="17"/>
      <c r="BC10" s="17">
        <v>0.31503950640949102</v>
      </c>
      <c r="BD10" s="17">
        <v>0.27219335359351299</v>
      </c>
      <c r="BE10" s="17"/>
      <c r="BF10" s="17">
        <v>0.28235242551315398</v>
      </c>
      <c r="BG10" s="17">
        <v>0.29175793089893498</v>
      </c>
      <c r="BH10" s="17"/>
      <c r="BI10" s="17">
        <v>0.242001335463223</v>
      </c>
      <c r="BJ10" s="17">
        <v>0.34435804251971203</v>
      </c>
      <c r="BK10" s="17">
        <v>0.29761816761728199</v>
      </c>
      <c r="BL10" s="17">
        <v>0.306773321184176</v>
      </c>
      <c r="BM10" s="17">
        <v>0.24607568374347999</v>
      </c>
      <c r="BN10" s="17"/>
      <c r="BO10" s="17">
        <v>0.368818770081564</v>
      </c>
      <c r="BP10" s="17">
        <v>0.27211211846935102</v>
      </c>
      <c r="BQ10" s="17">
        <v>0.25871677184805802</v>
      </c>
      <c r="BR10" s="17">
        <v>0.30235465648676402</v>
      </c>
      <c r="BS10" s="17">
        <v>0.27504270500614902</v>
      </c>
      <c r="BT10" s="17">
        <v>0.23656459866738899</v>
      </c>
      <c r="BU10" s="17"/>
      <c r="BV10" s="17">
        <v>0.36565325803031301</v>
      </c>
      <c r="BW10" s="17">
        <v>0.304861178225239</v>
      </c>
      <c r="BX10" s="17"/>
      <c r="BY10" s="17">
        <v>0.37745657412477002</v>
      </c>
      <c r="BZ10" s="17"/>
      <c r="CA10" s="17">
        <v>0.36120934077313499</v>
      </c>
      <c r="CB10" s="17"/>
      <c r="CC10" s="17">
        <v>0.36851708431327301</v>
      </c>
    </row>
    <row r="11" spans="2:81" x14ac:dyDescent="0.3">
      <c r="B11" s="18" t="s">
        <v>232</v>
      </c>
      <c r="C11" s="17">
        <v>0.30235169147201901</v>
      </c>
      <c r="D11" s="17">
        <v>0.28847091301593603</v>
      </c>
      <c r="E11" s="17">
        <v>0.317097630195944</v>
      </c>
      <c r="F11" s="17"/>
      <c r="G11" s="17">
        <v>0.27117917768712102</v>
      </c>
      <c r="H11" s="17">
        <v>0.27289405989230803</v>
      </c>
      <c r="I11" s="17">
        <v>0.21539266035246199</v>
      </c>
      <c r="J11" s="17">
        <v>0.308566795632021</v>
      </c>
      <c r="K11" s="17">
        <v>0.32512696680591802</v>
      </c>
      <c r="L11" s="17">
        <v>0.39725475357051199</v>
      </c>
      <c r="M11" s="17"/>
      <c r="N11" s="17">
        <v>0.27528475198454899</v>
      </c>
      <c r="O11" s="17">
        <v>0.32839464186622203</v>
      </c>
      <c r="P11" s="17">
        <v>0.30209095999487401</v>
      </c>
      <c r="Q11" s="17">
        <v>0.30508041740807301</v>
      </c>
      <c r="R11" s="17"/>
      <c r="S11" s="17">
        <v>0.27741326976734199</v>
      </c>
      <c r="T11" s="17">
        <v>0.32466317658722299</v>
      </c>
      <c r="U11" s="17">
        <v>0.26624835097510202</v>
      </c>
      <c r="V11" s="17">
        <v>0.30643086552690402</v>
      </c>
      <c r="W11" s="17">
        <v>0.35257940398718002</v>
      </c>
      <c r="X11" s="17">
        <v>0.27703049463678597</v>
      </c>
      <c r="Y11" s="17">
        <v>0.27849577823404398</v>
      </c>
      <c r="Z11" s="17">
        <v>0.28683131302272702</v>
      </c>
      <c r="AA11" s="17">
        <v>0.30230347816428699</v>
      </c>
      <c r="AB11" s="17">
        <v>0.309554940267808</v>
      </c>
      <c r="AC11" s="17">
        <v>0.36864388270318998</v>
      </c>
      <c r="AD11" s="17">
        <v>0.31851644030335302</v>
      </c>
      <c r="AE11" s="17"/>
      <c r="AF11" s="17">
        <v>9.0171405220908898E-2</v>
      </c>
      <c r="AG11" s="17">
        <v>0.28469357641162601</v>
      </c>
      <c r="AH11" s="17">
        <v>0.27980161910948198</v>
      </c>
      <c r="AI11" s="17">
        <v>0.40908198983729399</v>
      </c>
      <c r="AJ11" s="17">
        <v>0.34451319508247202</v>
      </c>
      <c r="AK11" s="17">
        <v>0.31869355863725501</v>
      </c>
      <c r="AL11" s="17">
        <v>0.28521558380710099</v>
      </c>
      <c r="AM11" s="17">
        <v>0.382436618858503</v>
      </c>
      <c r="AN11" s="17">
        <v>0.30981718059332503</v>
      </c>
      <c r="AO11" s="17">
        <v>0.32839158140941799</v>
      </c>
      <c r="AP11" s="17">
        <v>0.26406831508381401</v>
      </c>
      <c r="AQ11" s="17">
        <v>0.266892927007509</v>
      </c>
      <c r="AR11" s="17">
        <v>0.31538497120262399</v>
      </c>
      <c r="AS11" s="17">
        <v>0.15800089847226001</v>
      </c>
      <c r="AT11" s="17">
        <v>0.32756688908270598</v>
      </c>
      <c r="AU11" s="17">
        <v>0.14527603135768</v>
      </c>
      <c r="AV11" s="17"/>
      <c r="AW11" s="17">
        <v>0.30852544858238701</v>
      </c>
      <c r="AX11" s="17">
        <v>0.293186481079451</v>
      </c>
      <c r="AY11" s="17"/>
      <c r="AZ11" s="17">
        <v>0.26481750634420098</v>
      </c>
      <c r="BA11" s="17">
        <v>0.310711330378932</v>
      </c>
      <c r="BB11" s="17"/>
      <c r="BC11" s="17">
        <v>0.249803535822714</v>
      </c>
      <c r="BD11" s="17">
        <v>0.33772535476119397</v>
      </c>
      <c r="BE11" s="17"/>
      <c r="BF11" s="17">
        <v>0.28579222777315799</v>
      </c>
      <c r="BG11" s="17">
        <v>0.30368237164970002</v>
      </c>
      <c r="BH11" s="17"/>
      <c r="BI11" s="17">
        <v>0.30916899642496598</v>
      </c>
      <c r="BJ11" s="17">
        <v>0.290067482392311</v>
      </c>
      <c r="BK11" s="17">
        <v>0.27776148841898501</v>
      </c>
      <c r="BL11" s="17">
        <v>0.29394897682857701</v>
      </c>
      <c r="BM11" s="17">
        <v>0.36915538130832198</v>
      </c>
      <c r="BN11" s="17"/>
      <c r="BO11" s="17">
        <v>0.28228409257259401</v>
      </c>
      <c r="BP11" s="17">
        <v>0.29784072133602402</v>
      </c>
      <c r="BQ11" s="17">
        <v>0.297361334268684</v>
      </c>
      <c r="BR11" s="17">
        <v>0.27539680240609199</v>
      </c>
      <c r="BS11" s="17">
        <v>0.39281757704912601</v>
      </c>
      <c r="BT11" s="17">
        <v>0.34529635950744297</v>
      </c>
      <c r="BU11" s="17"/>
      <c r="BV11" s="17">
        <v>0.285663558677339</v>
      </c>
      <c r="BW11" s="17">
        <v>0.29823556959700998</v>
      </c>
      <c r="BX11" s="17"/>
      <c r="BY11" s="17">
        <v>0.207955474931308</v>
      </c>
      <c r="BZ11" s="17"/>
      <c r="CA11" s="17">
        <v>0.26363906845002999</v>
      </c>
      <c r="CB11" s="17"/>
      <c r="CC11" s="17">
        <v>0.27738329597657901</v>
      </c>
    </row>
    <row r="12" spans="2:81" x14ac:dyDescent="0.3">
      <c r="B12" s="18" t="s">
        <v>233</v>
      </c>
      <c r="C12" s="17">
        <v>0.114587911432668</v>
      </c>
      <c r="D12" s="17">
        <v>0.112714050146606</v>
      </c>
      <c r="E12" s="17">
        <v>0.116869536323747</v>
      </c>
      <c r="F12" s="17"/>
      <c r="G12" s="17">
        <v>4.5426636021633097E-2</v>
      </c>
      <c r="H12" s="17">
        <v>6.8051596924654595E-2</v>
      </c>
      <c r="I12" s="17">
        <v>0.11154053677129901</v>
      </c>
      <c r="J12" s="17">
        <v>0.13222676109447201</v>
      </c>
      <c r="K12" s="17">
        <v>0.163201174769215</v>
      </c>
      <c r="L12" s="17">
        <v>0.154182909583817</v>
      </c>
      <c r="M12" s="17"/>
      <c r="N12" s="17">
        <v>0.12136694774081599</v>
      </c>
      <c r="O12" s="17">
        <v>0.147816051092824</v>
      </c>
      <c r="P12" s="17">
        <v>8.8544756675972003E-2</v>
      </c>
      <c r="Q12" s="17">
        <v>9.4756831955772794E-2</v>
      </c>
      <c r="R12" s="17"/>
      <c r="S12" s="17">
        <v>8.3136340151907906E-2</v>
      </c>
      <c r="T12" s="17">
        <v>0.130537676808168</v>
      </c>
      <c r="U12" s="17">
        <v>0.11211843384833101</v>
      </c>
      <c r="V12" s="17">
        <v>0.14089226020392701</v>
      </c>
      <c r="W12" s="17">
        <v>0.10217368124406399</v>
      </c>
      <c r="X12" s="17">
        <v>0.128895229235542</v>
      </c>
      <c r="Y12" s="17">
        <v>0.112705588079158</v>
      </c>
      <c r="Z12" s="17">
        <v>0.144185237072772</v>
      </c>
      <c r="AA12" s="17">
        <v>8.4983165853826995E-2</v>
      </c>
      <c r="AB12" s="17">
        <v>0.13124948223076199</v>
      </c>
      <c r="AC12" s="17">
        <v>0.108588856225144</v>
      </c>
      <c r="AD12" s="17">
        <v>0.13994558717609901</v>
      </c>
      <c r="AE12" s="17"/>
      <c r="AF12" s="17">
        <v>8.8791091571332595E-2</v>
      </c>
      <c r="AG12" s="17">
        <v>5.5657139160077702E-2</v>
      </c>
      <c r="AH12" s="17">
        <v>0.142250469986586</v>
      </c>
      <c r="AI12" s="17">
        <v>9.7464906010601093E-2</v>
      </c>
      <c r="AJ12" s="17">
        <v>7.73017778510071E-2</v>
      </c>
      <c r="AK12" s="17">
        <v>0.108280889394556</v>
      </c>
      <c r="AL12" s="17">
        <v>0.13151585684092801</v>
      </c>
      <c r="AM12" s="17">
        <v>9.8509008941060294E-2</v>
      </c>
      <c r="AN12" s="17">
        <v>0.158088017672147</v>
      </c>
      <c r="AO12" s="17">
        <v>0.13546174001063299</v>
      </c>
      <c r="AP12" s="17">
        <v>0.123723965338917</v>
      </c>
      <c r="AQ12" s="17">
        <v>0.163351396603891</v>
      </c>
      <c r="AR12" s="17">
        <v>0.126498463492172</v>
      </c>
      <c r="AS12" s="17">
        <v>9.4493426843520106E-2</v>
      </c>
      <c r="AT12" s="17">
        <v>0.123941962388244</v>
      </c>
      <c r="AU12" s="17">
        <v>7.5891300377082194E-2</v>
      </c>
      <c r="AV12" s="17"/>
      <c r="AW12" s="17">
        <v>0.11441092440601799</v>
      </c>
      <c r="AX12" s="17">
        <v>0.115678187648614</v>
      </c>
      <c r="AY12" s="17"/>
      <c r="AZ12" s="17">
        <v>0.10788588952349901</v>
      </c>
      <c r="BA12" s="17">
        <v>0.116080590251086</v>
      </c>
      <c r="BB12" s="17"/>
      <c r="BC12" s="17">
        <v>9.2973826810106394E-2</v>
      </c>
      <c r="BD12" s="17">
        <v>0.13023611763349799</v>
      </c>
      <c r="BE12" s="17"/>
      <c r="BF12" s="17">
        <v>0.13587306604638399</v>
      </c>
      <c r="BG12" s="17">
        <v>0.11287748567019</v>
      </c>
      <c r="BH12" s="17"/>
      <c r="BI12" s="17">
        <v>0.15057427488416</v>
      </c>
      <c r="BJ12" s="17">
        <v>9.3786633244137496E-2</v>
      </c>
      <c r="BK12" s="17">
        <v>0.12639558146667099</v>
      </c>
      <c r="BL12" s="17">
        <v>0.12492212091985599</v>
      </c>
      <c r="BM12" s="17">
        <v>0.101097025750762</v>
      </c>
      <c r="BN12" s="17"/>
      <c r="BO12" s="17">
        <v>7.9952117074702594E-2</v>
      </c>
      <c r="BP12" s="17">
        <v>0.134013356542699</v>
      </c>
      <c r="BQ12" s="17">
        <v>0.13302591485749099</v>
      </c>
      <c r="BR12" s="17">
        <v>0.129410289689769</v>
      </c>
      <c r="BS12" s="17">
        <v>7.2858499442317495E-2</v>
      </c>
      <c r="BT12" s="17">
        <v>0.11341444769166199</v>
      </c>
      <c r="BU12" s="17"/>
      <c r="BV12" s="17">
        <v>8.5718404395487294E-2</v>
      </c>
      <c r="BW12" s="17">
        <v>0.108751015256296</v>
      </c>
      <c r="BX12" s="17"/>
      <c r="BY12" s="17">
        <v>9.3944563198835901E-2</v>
      </c>
      <c r="BZ12" s="17"/>
      <c r="CA12" s="17">
        <v>9.3101487229199101E-2</v>
      </c>
      <c r="CB12" s="17"/>
      <c r="CC12" s="17">
        <v>0.111962988687573</v>
      </c>
    </row>
    <row r="13" spans="2:81" x14ac:dyDescent="0.3">
      <c r="B13" s="18" t="s">
        <v>234</v>
      </c>
      <c r="C13" s="17">
        <v>4.0372052117336202E-2</v>
      </c>
      <c r="D13" s="17">
        <v>4.5868690759984898E-2</v>
      </c>
      <c r="E13" s="17">
        <v>3.5164287290242298E-2</v>
      </c>
      <c r="F13" s="17"/>
      <c r="G13" s="17">
        <v>8.7767268216676006E-3</v>
      </c>
      <c r="H13" s="17">
        <v>1.55748937772319E-2</v>
      </c>
      <c r="I13" s="17">
        <v>3.4873485138393598E-2</v>
      </c>
      <c r="J13" s="17">
        <v>6.2326481816916503E-2</v>
      </c>
      <c r="K13" s="17">
        <v>6.8794949903445105E-2</v>
      </c>
      <c r="L13" s="17">
        <v>4.9241767543728797E-2</v>
      </c>
      <c r="M13" s="17"/>
      <c r="N13" s="17">
        <v>3.7718765026774799E-2</v>
      </c>
      <c r="O13" s="17">
        <v>1.9727758649844801E-2</v>
      </c>
      <c r="P13" s="17">
        <v>5.3309692104537898E-2</v>
      </c>
      <c r="Q13" s="17">
        <v>4.9511100795998297E-2</v>
      </c>
      <c r="R13" s="17"/>
      <c r="S13" s="17">
        <v>2.0650459384298901E-2</v>
      </c>
      <c r="T13" s="17">
        <v>5.7959587580963499E-2</v>
      </c>
      <c r="U13" s="17">
        <v>5.4264726710438797E-2</v>
      </c>
      <c r="V13" s="17">
        <v>5.6838003410109701E-2</v>
      </c>
      <c r="W13" s="17">
        <v>4.1134053977685402E-2</v>
      </c>
      <c r="X13" s="17">
        <v>3.3816136367223901E-2</v>
      </c>
      <c r="Y13" s="17">
        <v>4.2752236057509399E-2</v>
      </c>
      <c r="Z13" s="17">
        <v>4.35260570766728E-2</v>
      </c>
      <c r="AA13" s="17">
        <v>2.86068319202177E-2</v>
      </c>
      <c r="AB13" s="17">
        <v>3.76129222527729E-2</v>
      </c>
      <c r="AC13" s="17">
        <v>4.3132617774513E-2</v>
      </c>
      <c r="AD13" s="17">
        <v>2.3737393664198699E-2</v>
      </c>
      <c r="AE13" s="17"/>
      <c r="AF13" s="17">
        <v>0.21935716749798001</v>
      </c>
      <c r="AG13" s="17">
        <v>3.4313900283409901E-2</v>
      </c>
      <c r="AH13" s="17">
        <v>3.6548266500718997E-2</v>
      </c>
      <c r="AI13" s="17">
        <v>5.2000564686051999E-2</v>
      </c>
      <c r="AJ13" s="17">
        <v>3.1734753957826801E-2</v>
      </c>
      <c r="AK13" s="17">
        <v>7.2158759726740795E-2</v>
      </c>
      <c r="AL13" s="17">
        <v>1.65111306028486E-2</v>
      </c>
      <c r="AM13" s="17">
        <v>2.19567646921946E-2</v>
      </c>
      <c r="AN13" s="17">
        <v>2.6519730051480402E-2</v>
      </c>
      <c r="AO13" s="17">
        <v>3.83313668478742E-2</v>
      </c>
      <c r="AP13" s="17">
        <v>1.72071082899053E-2</v>
      </c>
      <c r="AQ13" s="17">
        <v>6.03187277763126E-2</v>
      </c>
      <c r="AR13" s="17">
        <v>3.84094536836522E-2</v>
      </c>
      <c r="AS13" s="17">
        <v>6.3268030230413302E-2</v>
      </c>
      <c r="AT13" s="17">
        <v>3.3318808418859203E-2</v>
      </c>
      <c r="AU13" s="17">
        <v>4.1071115509971098E-2</v>
      </c>
      <c r="AV13" s="17"/>
      <c r="AW13" s="17">
        <v>3.7979177316098997E-2</v>
      </c>
      <c r="AX13" s="17">
        <v>4.3088331607047697E-2</v>
      </c>
      <c r="AY13" s="17"/>
      <c r="AZ13" s="17">
        <v>3.2462065498742601E-2</v>
      </c>
      <c r="BA13" s="17">
        <v>4.21337696466971E-2</v>
      </c>
      <c r="BB13" s="17"/>
      <c r="BC13" s="17">
        <v>3.2003579735042802E-2</v>
      </c>
      <c r="BD13" s="17">
        <v>4.6885239709899197E-2</v>
      </c>
      <c r="BE13" s="17"/>
      <c r="BF13" s="17">
        <v>6.4485975513236902E-3</v>
      </c>
      <c r="BG13" s="17">
        <v>4.3098062413948299E-2</v>
      </c>
      <c r="BH13" s="17"/>
      <c r="BI13" s="17">
        <v>5.9922075610406203E-2</v>
      </c>
      <c r="BJ13" s="17">
        <v>1.70327899210908E-2</v>
      </c>
      <c r="BK13" s="17">
        <v>2.2065691120711901E-2</v>
      </c>
      <c r="BL13" s="17">
        <v>8.5695017072469307E-2</v>
      </c>
      <c r="BM13" s="17">
        <v>3.9615856849173299E-2</v>
      </c>
      <c r="BN13" s="17"/>
      <c r="BO13" s="17">
        <v>1.6284893896066702E-2</v>
      </c>
      <c r="BP13" s="17">
        <v>4.42023719901629E-2</v>
      </c>
      <c r="BQ13" s="17">
        <v>3.1768697463372901E-2</v>
      </c>
      <c r="BR13" s="17">
        <v>7.0442271850585506E-2</v>
      </c>
      <c r="BS13" s="17">
        <v>4.2480872841887202E-2</v>
      </c>
      <c r="BT13" s="17">
        <v>2.9527418110159701E-2</v>
      </c>
      <c r="BU13" s="17"/>
      <c r="BV13" s="17">
        <v>1.6720921576330299E-2</v>
      </c>
      <c r="BW13" s="17">
        <v>1.7611221338449001E-2</v>
      </c>
      <c r="BX13" s="17"/>
      <c r="BY13" s="17">
        <v>1.33513194090911E-2</v>
      </c>
      <c r="BZ13" s="17"/>
      <c r="CA13" s="17">
        <v>1.17337304628526E-2</v>
      </c>
      <c r="CB13" s="17"/>
      <c r="CC13" s="17">
        <v>9.3414322853144095E-3</v>
      </c>
    </row>
    <row r="14" spans="2:81" x14ac:dyDescent="0.3">
      <c r="B14" s="18" t="s">
        <v>92</v>
      </c>
      <c r="C14" s="17">
        <v>0.107505110442375</v>
      </c>
      <c r="D14" s="17">
        <v>6.4842625698648501E-2</v>
      </c>
      <c r="E14" s="17">
        <v>0.14958542439908001</v>
      </c>
      <c r="F14" s="17"/>
      <c r="G14" s="17">
        <v>8.6588931740078395E-2</v>
      </c>
      <c r="H14" s="17">
        <v>0.102777725984813</v>
      </c>
      <c r="I14" s="17">
        <v>9.5737914271069799E-2</v>
      </c>
      <c r="J14" s="17">
        <v>0.118318014690645</v>
      </c>
      <c r="K14" s="17">
        <v>0.12591742276663001</v>
      </c>
      <c r="L14" s="17">
        <v>0.113748878496418</v>
      </c>
      <c r="M14" s="17"/>
      <c r="N14" s="17">
        <v>8.8971107208038705E-2</v>
      </c>
      <c r="O14" s="17">
        <v>9.5426664979001694E-2</v>
      </c>
      <c r="P14" s="17">
        <v>0.114166496738837</v>
      </c>
      <c r="Q14" s="17">
        <v>0.13507420226042699</v>
      </c>
      <c r="R14" s="17"/>
      <c r="S14" s="17">
        <v>7.8776622711230607E-2</v>
      </c>
      <c r="T14" s="17">
        <v>0.112338953429234</v>
      </c>
      <c r="U14" s="17">
        <v>0.122578500714718</v>
      </c>
      <c r="V14" s="17">
        <v>0.100023259178448</v>
      </c>
      <c r="W14" s="17">
        <v>0.125590714805973</v>
      </c>
      <c r="X14" s="17">
        <v>0.130235497106131</v>
      </c>
      <c r="Y14" s="17">
        <v>0.13256794124149701</v>
      </c>
      <c r="Z14" s="17">
        <v>9.3282610069606794E-2</v>
      </c>
      <c r="AA14" s="17">
        <v>0.116601041735876</v>
      </c>
      <c r="AB14" s="17">
        <v>7.2222012180022901E-2</v>
      </c>
      <c r="AC14" s="17">
        <v>0.105851489941874</v>
      </c>
      <c r="AD14" s="17">
        <v>0.119764794256544</v>
      </c>
      <c r="AE14" s="17"/>
      <c r="AF14" s="17">
        <v>0</v>
      </c>
      <c r="AG14" s="17">
        <v>0.11094454906111401</v>
      </c>
      <c r="AH14" s="17">
        <v>0.18135491488036701</v>
      </c>
      <c r="AI14" s="17">
        <v>0.14482594882706501</v>
      </c>
      <c r="AJ14" s="17">
        <v>0.109699600469604</v>
      </c>
      <c r="AK14" s="17">
        <v>7.1876837692426504E-2</v>
      </c>
      <c r="AL14" s="17">
        <v>0.106258968095694</v>
      </c>
      <c r="AM14" s="17">
        <v>0.131305635271115</v>
      </c>
      <c r="AN14" s="17">
        <v>8.3043376193182097E-2</v>
      </c>
      <c r="AO14" s="17">
        <v>0.103463313423235</v>
      </c>
      <c r="AP14" s="17">
        <v>6.8141351462823505E-2</v>
      </c>
      <c r="AQ14" s="17">
        <v>7.0181048212983002E-2</v>
      </c>
      <c r="AR14" s="17">
        <v>7.8195904456503595E-2</v>
      </c>
      <c r="AS14" s="17">
        <v>7.9094928335333298E-2</v>
      </c>
      <c r="AT14" s="17">
        <v>8.5150070302126998E-2</v>
      </c>
      <c r="AU14" s="17">
        <v>5.2250943511041002E-2</v>
      </c>
      <c r="AV14" s="17"/>
      <c r="AW14" s="17">
        <v>9.9828612896852797E-2</v>
      </c>
      <c r="AX14" s="17">
        <v>0.119445787045944</v>
      </c>
      <c r="AY14" s="17"/>
      <c r="AZ14" s="17">
        <v>0.12109674943001</v>
      </c>
      <c r="BA14" s="17">
        <v>0.104477971483508</v>
      </c>
      <c r="BB14" s="17"/>
      <c r="BC14" s="17">
        <v>0.109770876526459</v>
      </c>
      <c r="BD14" s="17">
        <v>0.107177807049878</v>
      </c>
      <c r="BE14" s="17"/>
      <c r="BF14" s="17">
        <v>6.7843570488386601E-2</v>
      </c>
      <c r="BG14" s="17">
        <v>0.110692220000562</v>
      </c>
      <c r="BH14" s="17"/>
      <c r="BI14" s="17">
        <v>9.1632472887564501E-2</v>
      </c>
      <c r="BJ14" s="17">
        <v>7.8067021874172401E-2</v>
      </c>
      <c r="BK14" s="17">
        <v>0.134414929570498</v>
      </c>
      <c r="BL14" s="17">
        <v>8.0656719043754904E-2</v>
      </c>
      <c r="BM14" s="17">
        <v>0.13056536517051301</v>
      </c>
      <c r="BN14" s="17"/>
      <c r="BO14" s="17">
        <v>8.3366480705371004E-2</v>
      </c>
      <c r="BP14" s="17">
        <v>8.0069798976140305E-2</v>
      </c>
      <c r="BQ14" s="17">
        <v>8.8878492174710597E-2</v>
      </c>
      <c r="BR14" s="17">
        <v>7.4562038152752599E-2</v>
      </c>
      <c r="BS14" s="17">
        <v>0.120550290148117</v>
      </c>
      <c r="BT14" s="17">
        <v>0.224120862903571</v>
      </c>
      <c r="BU14" s="17"/>
      <c r="BV14" s="17">
        <v>8.3897173240622E-2</v>
      </c>
      <c r="BW14" s="17">
        <v>6.7253668178725703E-2</v>
      </c>
      <c r="BX14" s="17"/>
      <c r="BY14" s="17">
        <v>4.6171749749492903E-2</v>
      </c>
      <c r="BZ14" s="17"/>
      <c r="CA14" s="17">
        <v>5.8514911606268302E-2</v>
      </c>
      <c r="CB14" s="17"/>
      <c r="CC14" s="17">
        <v>5.0581193074789997E-2</v>
      </c>
    </row>
    <row r="15" spans="2:81" x14ac:dyDescent="0.3">
      <c r="B15" s="18" t="s">
        <v>192</v>
      </c>
      <c r="C15" s="21">
        <v>0.43518323453560198</v>
      </c>
      <c r="D15" s="21">
        <v>0.48810372037882399</v>
      </c>
      <c r="E15" s="21">
        <v>0.381283121790987</v>
      </c>
      <c r="F15" s="21"/>
      <c r="G15" s="21">
        <v>0.58802852772949998</v>
      </c>
      <c r="H15" s="21">
        <v>0.54070172342099299</v>
      </c>
      <c r="I15" s="21">
        <v>0.54245540346677501</v>
      </c>
      <c r="J15" s="21">
        <v>0.37856194676594601</v>
      </c>
      <c r="K15" s="21">
        <v>0.31695948575479199</v>
      </c>
      <c r="L15" s="21">
        <v>0.28557169080552502</v>
      </c>
      <c r="M15" s="21"/>
      <c r="N15" s="21">
        <v>0.476658428039822</v>
      </c>
      <c r="O15" s="21">
        <v>0.40863488341210802</v>
      </c>
      <c r="P15" s="21">
        <v>0.44188809448577898</v>
      </c>
      <c r="Q15" s="21">
        <v>0.41557744757972898</v>
      </c>
      <c r="R15" s="21"/>
      <c r="S15" s="21">
        <v>0.54002330798522102</v>
      </c>
      <c r="T15" s="21">
        <v>0.37450060559441201</v>
      </c>
      <c r="U15" s="21">
        <v>0.44478998775141099</v>
      </c>
      <c r="V15" s="21">
        <v>0.39581561168061202</v>
      </c>
      <c r="W15" s="21">
        <v>0.37852214598509698</v>
      </c>
      <c r="X15" s="21">
        <v>0.430022642654318</v>
      </c>
      <c r="Y15" s="21">
        <v>0.43347845638779098</v>
      </c>
      <c r="Z15" s="21">
        <v>0.43217478275822102</v>
      </c>
      <c r="AA15" s="21">
        <v>0.46750548232579198</v>
      </c>
      <c r="AB15" s="21">
        <v>0.44936064306863399</v>
      </c>
      <c r="AC15" s="21">
        <v>0.37378315335527801</v>
      </c>
      <c r="AD15" s="21">
        <v>0.39803578459980599</v>
      </c>
      <c r="AE15" s="21"/>
      <c r="AF15" s="21">
        <v>0.60168033570977897</v>
      </c>
      <c r="AG15" s="21">
        <v>0.51439083508377204</v>
      </c>
      <c r="AH15" s="21">
        <v>0.360044729522846</v>
      </c>
      <c r="AI15" s="21">
        <v>0.296626590638988</v>
      </c>
      <c r="AJ15" s="21">
        <v>0.43675067263909001</v>
      </c>
      <c r="AK15" s="21">
        <v>0.428989954549022</v>
      </c>
      <c r="AL15" s="21">
        <v>0.46049846065342898</v>
      </c>
      <c r="AM15" s="21">
        <v>0.36579197223712701</v>
      </c>
      <c r="AN15" s="21">
        <v>0.42253169548986602</v>
      </c>
      <c r="AO15" s="21">
        <v>0.39435199830883899</v>
      </c>
      <c r="AP15" s="21">
        <v>0.52685925982453996</v>
      </c>
      <c r="AQ15" s="21">
        <v>0.43925590039930501</v>
      </c>
      <c r="AR15" s="21">
        <v>0.44151120716504899</v>
      </c>
      <c r="AS15" s="21">
        <v>0.60514271611847403</v>
      </c>
      <c r="AT15" s="21">
        <v>0.43002226980806302</v>
      </c>
      <c r="AU15" s="21">
        <v>0.68551060924422602</v>
      </c>
      <c r="AV15" s="21"/>
      <c r="AW15" s="21">
        <v>0.43925583679864399</v>
      </c>
      <c r="AX15" s="21">
        <v>0.42860121261894302</v>
      </c>
      <c r="AY15" s="21"/>
      <c r="AZ15" s="21">
        <v>0.47373778920354798</v>
      </c>
      <c r="BA15" s="21">
        <v>0.426596338239777</v>
      </c>
      <c r="BB15" s="21"/>
      <c r="BC15" s="21">
        <v>0.51544818110567803</v>
      </c>
      <c r="BD15" s="21">
        <v>0.37797548084553101</v>
      </c>
      <c r="BE15" s="21"/>
      <c r="BF15" s="21">
        <v>0.50404253814074795</v>
      </c>
      <c r="BG15" s="21">
        <v>0.42964986026559898</v>
      </c>
      <c r="BH15" s="21"/>
      <c r="BI15" s="21">
        <v>0.38870218019290298</v>
      </c>
      <c r="BJ15" s="21">
        <v>0.52104607256828905</v>
      </c>
      <c r="BK15" s="21">
        <v>0.43936230942313398</v>
      </c>
      <c r="BL15" s="21">
        <v>0.41477716613534199</v>
      </c>
      <c r="BM15" s="21">
        <v>0.35956637092123001</v>
      </c>
      <c r="BN15" s="21"/>
      <c r="BO15" s="21">
        <v>0.538112415751266</v>
      </c>
      <c r="BP15" s="21">
        <v>0.44387375115497402</v>
      </c>
      <c r="BQ15" s="21">
        <v>0.44896556123574199</v>
      </c>
      <c r="BR15" s="21">
        <v>0.45018859790080101</v>
      </c>
      <c r="BS15" s="21">
        <v>0.37129276051855198</v>
      </c>
      <c r="BT15" s="21">
        <v>0.287640911787164</v>
      </c>
      <c r="BU15" s="21"/>
      <c r="BV15" s="21">
        <v>0.52799994211022205</v>
      </c>
      <c r="BW15" s="21">
        <v>0.50814852562951895</v>
      </c>
      <c r="BX15" s="21"/>
      <c r="BY15" s="21">
        <v>0.63857689271127205</v>
      </c>
      <c r="BZ15" s="21"/>
      <c r="CA15" s="21">
        <v>0.57301080225165002</v>
      </c>
      <c r="CB15" s="21"/>
      <c r="CC15" s="21">
        <v>0.55073108997574405</v>
      </c>
    </row>
    <row r="16" spans="2:81" x14ac:dyDescent="0.3">
      <c r="B16" s="18" t="s">
        <v>193</v>
      </c>
      <c r="C16" s="21">
        <v>0.15495996355000399</v>
      </c>
      <c r="D16" s="21">
        <v>0.158582740906591</v>
      </c>
      <c r="E16" s="21">
        <v>0.15203382361398901</v>
      </c>
      <c r="F16" s="21"/>
      <c r="G16" s="21">
        <v>5.4203362843300698E-2</v>
      </c>
      <c r="H16" s="21">
        <v>8.3626490701886394E-2</v>
      </c>
      <c r="I16" s="21">
        <v>0.14641402190969299</v>
      </c>
      <c r="J16" s="21">
        <v>0.19455324291138901</v>
      </c>
      <c r="K16" s="21">
        <v>0.23199612467266001</v>
      </c>
      <c r="L16" s="21">
        <v>0.203424677127546</v>
      </c>
      <c r="M16" s="21"/>
      <c r="N16" s="21">
        <v>0.15908571276759001</v>
      </c>
      <c r="O16" s="21">
        <v>0.167543809742668</v>
      </c>
      <c r="P16" s="21">
        <v>0.14185444878051001</v>
      </c>
      <c r="Q16" s="21">
        <v>0.14426793275177099</v>
      </c>
      <c r="R16" s="21"/>
      <c r="S16" s="21">
        <v>0.10378679953620699</v>
      </c>
      <c r="T16" s="21">
        <v>0.188497264389132</v>
      </c>
      <c r="U16" s="21">
        <v>0.16638316055877</v>
      </c>
      <c r="V16" s="21">
        <v>0.19773026361403701</v>
      </c>
      <c r="W16" s="21">
        <v>0.14330773522175</v>
      </c>
      <c r="X16" s="21">
        <v>0.162711365602765</v>
      </c>
      <c r="Y16" s="21">
        <v>0.155457824136668</v>
      </c>
      <c r="Z16" s="21">
        <v>0.18771129414944501</v>
      </c>
      <c r="AA16" s="21">
        <v>0.11358999777404501</v>
      </c>
      <c r="AB16" s="21">
        <v>0.16886240448353501</v>
      </c>
      <c r="AC16" s="21">
        <v>0.15172147399965699</v>
      </c>
      <c r="AD16" s="21">
        <v>0.163682980840297</v>
      </c>
      <c r="AE16" s="21"/>
      <c r="AF16" s="21">
        <v>0.30814825906931298</v>
      </c>
      <c r="AG16" s="21">
        <v>8.9971039443487597E-2</v>
      </c>
      <c r="AH16" s="21">
        <v>0.17879873648730499</v>
      </c>
      <c r="AI16" s="21">
        <v>0.149465470696653</v>
      </c>
      <c r="AJ16" s="21">
        <v>0.10903653180883401</v>
      </c>
      <c r="AK16" s="21">
        <v>0.18043964912129701</v>
      </c>
      <c r="AL16" s="21">
        <v>0.14802698744377599</v>
      </c>
      <c r="AM16" s="21">
        <v>0.120465773633255</v>
      </c>
      <c r="AN16" s="21">
        <v>0.18460774772362801</v>
      </c>
      <c r="AO16" s="21">
        <v>0.17379310685850699</v>
      </c>
      <c r="AP16" s="21">
        <v>0.14093107362882301</v>
      </c>
      <c r="AQ16" s="21">
        <v>0.22367012438020301</v>
      </c>
      <c r="AR16" s="21">
        <v>0.16490791717582401</v>
      </c>
      <c r="AS16" s="21">
        <v>0.15776145707393299</v>
      </c>
      <c r="AT16" s="21">
        <v>0.15726077080710399</v>
      </c>
      <c r="AU16" s="21">
        <v>0.116962415887053</v>
      </c>
      <c r="AV16" s="21"/>
      <c r="AW16" s="21">
        <v>0.15239010172211701</v>
      </c>
      <c r="AX16" s="21">
        <v>0.15876651925566199</v>
      </c>
      <c r="AY16" s="21"/>
      <c r="AZ16" s="21">
        <v>0.14034795502224101</v>
      </c>
      <c r="BA16" s="21">
        <v>0.15821435989778401</v>
      </c>
      <c r="BB16" s="21"/>
      <c r="BC16" s="21">
        <v>0.12497740654514899</v>
      </c>
      <c r="BD16" s="21">
        <v>0.17712135734339701</v>
      </c>
      <c r="BE16" s="21"/>
      <c r="BF16" s="21">
        <v>0.14232166359770801</v>
      </c>
      <c r="BG16" s="21">
        <v>0.15597554808413799</v>
      </c>
      <c r="BH16" s="21"/>
      <c r="BI16" s="21">
        <v>0.210496350494566</v>
      </c>
      <c r="BJ16" s="21">
        <v>0.110819423165228</v>
      </c>
      <c r="BK16" s="21">
        <v>0.14846127258738201</v>
      </c>
      <c r="BL16" s="21">
        <v>0.21061713799232601</v>
      </c>
      <c r="BM16" s="21">
        <v>0.140712882599935</v>
      </c>
      <c r="BN16" s="21"/>
      <c r="BO16" s="21">
        <v>9.6237010970769393E-2</v>
      </c>
      <c r="BP16" s="21">
        <v>0.17821572853286199</v>
      </c>
      <c r="BQ16" s="21">
        <v>0.16479461232086401</v>
      </c>
      <c r="BR16" s="21">
        <v>0.199852561540354</v>
      </c>
      <c r="BS16" s="21">
        <v>0.115339372284205</v>
      </c>
      <c r="BT16" s="21">
        <v>0.142941865801821</v>
      </c>
      <c r="BU16" s="21"/>
      <c r="BV16" s="21">
        <v>0.102439325971818</v>
      </c>
      <c r="BW16" s="21">
        <v>0.12636223659474499</v>
      </c>
      <c r="BX16" s="21"/>
      <c r="BY16" s="21">
        <v>0.107295882607927</v>
      </c>
      <c r="BZ16" s="21"/>
      <c r="CA16" s="21">
        <v>0.10483521769205199</v>
      </c>
      <c r="CB16" s="21"/>
      <c r="CC16" s="21">
        <v>0.121304420972888</v>
      </c>
    </row>
    <row r="17" spans="2:81" x14ac:dyDescent="0.3">
      <c r="B17" s="18" t="s">
        <v>194</v>
      </c>
      <c r="C17" s="22">
        <v>0.28022327098559702</v>
      </c>
      <c r="D17" s="22">
        <v>0.32952097947223302</v>
      </c>
      <c r="E17" s="22">
        <v>0.22924929817699799</v>
      </c>
      <c r="F17" s="22"/>
      <c r="G17" s="22">
        <v>0.53382516488619902</v>
      </c>
      <c r="H17" s="22">
        <v>0.45707523271910699</v>
      </c>
      <c r="I17" s="22">
        <v>0.39604138155708302</v>
      </c>
      <c r="J17" s="22">
        <v>0.184008703854557</v>
      </c>
      <c r="K17" s="22">
        <v>8.4963361082131705E-2</v>
      </c>
      <c r="L17" s="22">
        <v>8.2147013677978595E-2</v>
      </c>
      <c r="M17" s="22"/>
      <c r="N17" s="22">
        <v>0.31757271527223202</v>
      </c>
      <c r="O17" s="22">
        <v>0.24109107366943899</v>
      </c>
      <c r="P17" s="22">
        <v>0.30003364570526903</v>
      </c>
      <c r="Q17" s="22">
        <v>0.27130951482795801</v>
      </c>
      <c r="R17" s="22"/>
      <c r="S17" s="22">
        <v>0.43623650844901402</v>
      </c>
      <c r="T17" s="22">
        <v>0.186003341205281</v>
      </c>
      <c r="U17" s="22">
        <v>0.27840682719264098</v>
      </c>
      <c r="V17" s="22">
        <v>0.19808534806657499</v>
      </c>
      <c r="W17" s="22">
        <v>0.23521441076334701</v>
      </c>
      <c r="X17" s="22">
        <v>0.267311277051553</v>
      </c>
      <c r="Y17" s="22">
        <v>0.278020632251123</v>
      </c>
      <c r="Z17" s="22">
        <v>0.24446348860877601</v>
      </c>
      <c r="AA17" s="22">
        <v>0.35391548455174798</v>
      </c>
      <c r="AB17" s="22">
        <v>0.28049823858509898</v>
      </c>
      <c r="AC17" s="22">
        <v>0.22206167935562099</v>
      </c>
      <c r="AD17" s="22">
        <v>0.23435280375950901</v>
      </c>
      <c r="AE17" s="22"/>
      <c r="AF17" s="22">
        <v>0.29353207664046599</v>
      </c>
      <c r="AG17" s="22">
        <v>0.42441979564028398</v>
      </c>
      <c r="AH17" s="22">
        <v>0.18124599303554101</v>
      </c>
      <c r="AI17" s="22">
        <v>0.147161119942334</v>
      </c>
      <c r="AJ17" s="22">
        <v>0.32771414083025602</v>
      </c>
      <c r="AK17" s="22">
        <v>0.24855030542772599</v>
      </c>
      <c r="AL17" s="22">
        <v>0.31247147320965202</v>
      </c>
      <c r="AM17" s="22">
        <v>0.245326198603872</v>
      </c>
      <c r="AN17" s="22">
        <v>0.23792394776623799</v>
      </c>
      <c r="AO17" s="22">
        <v>0.220558891450333</v>
      </c>
      <c r="AP17" s="22">
        <v>0.385928186195718</v>
      </c>
      <c r="AQ17" s="22">
        <v>0.21558577601910101</v>
      </c>
      <c r="AR17" s="22">
        <v>0.27660328998922401</v>
      </c>
      <c r="AS17" s="22">
        <v>0.44738125904454001</v>
      </c>
      <c r="AT17" s="22">
        <v>0.27276149900095997</v>
      </c>
      <c r="AU17" s="22">
        <v>0.56854819335717199</v>
      </c>
      <c r="AV17" s="22"/>
      <c r="AW17" s="22">
        <v>0.28686573507652702</v>
      </c>
      <c r="AX17" s="22">
        <v>0.26983469336328098</v>
      </c>
      <c r="AY17" s="22"/>
      <c r="AZ17" s="22">
        <v>0.33338983418130702</v>
      </c>
      <c r="BA17" s="22">
        <v>0.26838197834199301</v>
      </c>
      <c r="BB17" s="22"/>
      <c r="BC17" s="22">
        <v>0.39047077456052898</v>
      </c>
      <c r="BD17" s="22">
        <v>0.200854123502134</v>
      </c>
      <c r="BE17" s="22"/>
      <c r="BF17" s="22">
        <v>0.36172087454304003</v>
      </c>
      <c r="BG17" s="22">
        <v>0.27367431218146099</v>
      </c>
      <c r="BH17" s="22"/>
      <c r="BI17" s="22">
        <v>0.17820582969833701</v>
      </c>
      <c r="BJ17" s="22">
        <v>0.41022664940305997</v>
      </c>
      <c r="BK17" s="22">
        <v>0.29090103683575202</v>
      </c>
      <c r="BL17" s="22">
        <v>0.20416002814301701</v>
      </c>
      <c r="BM17" s="22">
        <v>0.218853488321295</v>
      </c>
      <c r="BN17" s="22"/>
      <c r="BO17" s="22">
        <v>0.44187540478049597</v>
      </c>
      <c r="BP17" s="22">
        <v>0.26565802262211302</v>
      </c>
      <c r="BQ17" s="22">
        <v>0.28417094891487799</v>
      </c>
      <c r="BR17" s="22">
        <v>0.25033603636044699</v>
      </c>
      <c r="BS17" s="22">
        <v>0.25595338823434699</v>
      </c>
      <c r="BT17" s="22">
        <v>0.144699045985343</v>
      </c>
      <c r="BU17" s="22"/>
      <c r="BV17" s="22">
        <v>0.42556061613840401</v>
      </c>
      <c r="BW17" s="22">
        <v>0.38178628903477402</v>
      </c>
      <c r="BX17" s="22"/>
      <c r="BY17" s="22">
        <v>0.53128101010334505</v>
      </c>
      <c r="BZ17" s="22"/>
      <c r="CA17" s="22">
        <v>0.46817558455959801</v>
      </c>
      <c r="CB17" s="22"/>
      <c r="CC17" s="22">
        <v>0.42942666900285598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0.21212178571117299</v>
      </c>
      <c r="D9" s="17">
        <v>0.26951515119928998</v>
      </c>
      <c r="E9" s="17">
        <v>0.15691869332650499</v>
      </c>
      <c r="F9" s="17"/>
      <c r="G9" s="17">
        <v>0.15593010175167599</v>
      </c>
      <c r="H9" s="17">
        <v>0.24582907585673999</v>
      </c>
      <c r="I9" s="17">
        <v>0.22758789491932099</v>
      </c>
      <c r="J9" s="17">
        <v>0.22432391792275</v>
      </c>
      <c r="K9" s="17">
        <v>0.203239489047808</v>
      </c>
      <c r="L9" s="17">
        <v>0.205778513622941</v>
      </c>
      <c r="M9" s="17"/>
      <c r="N9" s="17">
        <v>0.242022666153277</v>
      </c>
      <c r="O9" s="17">
        <v>0.17048130853995999</v>
      </c>
      <c r="P9" s="17">
        <v>0.235592490115692</v>
      </c>
      <c r="Q9" s="17">
        <v>0.20417012666631101</v>
      </c>
      <c r="R9" s="17"/>
      <c r="S9" s="17">
        <v>0.23807864547065399</v>
      </c>
      <c r="T9" s="17">
        <v>0.174717727315266</v>
      </c>
      <c r="U9" s="17">
        <v>0.19575852333840599</v>
      </c>
      <c r="V9" s="17">
        <v>0.235208583464313</v>
      </c>
      <c r="W9" s="17">
        <v>0.20095931186975599</v>
      </c>
      <c r="X9" s="17">
        <v>0.181951309604761</v>
      </c>
      <c r="Y9" s="17">
        <v>0.22818318767406801</v>
      </c>
      <c r="Z9" s="17">
        <v>0.26422557334775498</v>
      </c>
      <c r="AA9" s="17">
        <v>0.24673199368243501</v>
      </c>
      <c r="AB9" s="17">
        <v>0.23276503349109101</v>
      </c>
      <c r="AC9" s="17">
        <v>0.16692736292315799</v>
      </c>
      <c r="AD9" s="17">
        <v>0.117597215813931</v>
      </c>
      <c r="AE9" s="17"/>
      <c r="AF9" s="17">
        <v>0.21164385028258201</v>
      </c>
      <c r="AG9" s="17">
        <v>0.20225930539502099</v>
      </c>
      <c r="AH9" s="17">
        <v>0.197447068363378</v>
      </c>
      <c r="AI9" s="17">
        <v>0.231288371187512</v>
      </c>
      <c r="AJ9" s="17">
        <v>0.22276762464980199</v>
      </c>
      <c r="AK9" s="17">
        <v>0.21078298323219</v>
      </c>
      <c r="AL9" s="17">
        <v>0.15553939720040999</v>
      </c>
      <c r="AM9" s="17">
        <v>0.16896706511661599</v>
      </c>
      <c r="AN9" s="17">
        <v>0.21941594538010201</v>
      </c>
      <c r="AO9" s="17">
        <v>0.30302744134550302</v>
      </c>
      <c r="AP9" s="17">
        <v>0.17653932541224901</v>
      </c>
      <c r="AQ9" s="17">
        <v>0.18685924004584101</v>
      </c>
      <c r="AR9" s="17">
        <v>0.16482427079728099</v>
      </c>
      <c r="AS9" s="17">
        <v>0.29575737349711201</v>
      </c>
      <c r="AT9" s="17">
        <v>0.25779055634325498</v>
      </c>
      <c r="AU9" s="17">
        <v>0.41566232531054498</v>
      </c>
      <c r="AV9" s="17"/>
      <c r="AW9" s="17">
        <v>0.23342690866052401</v>
      </c>
      <c r="AX9" s="17">
        <v>0.18023270484840601</v>
      </c>
      <c r="AY9" s="17"/>
      <c r="AZ9" s="17">
        <v>0.22977916555181099</v>
      </c>
      <c r="BA9" s="17">
        <v>0.20818912222034999</v>
      </c>
      <c r="BB9" s="17"/>
      <c r="BC9" s="17">
        <v>0.249011124240135</v>
      </c>
      <c r="BD9" s="17">
        <v>0.186916360893945</v>
      </c>
      <c r="BE9" s="17"/>
      <c r="BF9" s="17">
        <v>0.270604833518716</v>
      </c>
      <c r="BG9" s="17">
        <v>0.20742222334229901</v>
      </c>
      <c r="BH9" s="17"/>
      <c r="BI9" s="17">
        <v>0.227091703402589</v>
      </c>
      <c r="BJ9" s="17">
        <v>0.21108617008710301</v>
      </c>
      <c r="BK9" s="17">
        <v>0.203812686356031</v>
      </c>
      <c r="BL9" s="17">
        <v>0.33528987862780701</v>
      </c>
      <c r="BM9" s="17">
        <v>0.12711198949177499</v>
      </c>
      <c r="BN9" s="17"/>
      <c r="BO9" s="17">
        <v>0.21654225731301299</v>
      </c>
      <c r="BP9" s="17">
        <v>0.212882139865785</v>
      </c>
      <c r="BQ9" s="17">
        <v>0.16621758981006601</v>
      </c>
      <c r="BR9" s="17">
        <v>0.341491291384655</v>
      </c>
      <c r="BS9" s="17">
        <v>0.11767503379958399</v>
      </c>
      <c r="BT9" s="17">
        <v>0.10531293996963099</v>
      </c>
      <c r="BU9" s="17"/>
      <c r="BV9" s="17">
        <v>0.20828546138606199</v>
      </c>
      <c r="BW9" s="17">
        <v>0.21628072711979801</v>
      </c>
      <c r="BX9" s="17"/>
      <c r="BY9" s="17">
        <v>0.31460792600971199</v>
      </c>
      <c r="BZ9" s="17"/>
      <c r="CA9" s="17">
        <v>0.212719186017056</v>
      </c>
      <c r="CB9" s="17"/>
      <c r="CC9" s="17">
        <v>0.20631919328993201</v>
      </c>
    </row>
    <row r="10" spans="2:81" x14ac:dyDescent="0.3">
      <c r="B10" s="18" t="s">
        <v>231</v>
      </c>
      <c r="C10" s="17">
        <v>0.40670201281915802</v>
      </c>
      <c r="D10" s="17">
        <v>0.40447455592501003</v>
      </c>
      <c r="E10" s="17">
        <v>0.40754322305284002</v>
      </c>
      <c r="F10" s="17"/>
      <c r="G10" s="17">
        <v>0.35086799427801102</v>
      </c>
      <c r="H10" s="17">
        <v>0.365795631715642</v>
      </c>
      <c r="I10" s="17">
        <v>0.40368809820582202</v>
      </c>
      <c r="J10" s="17">
        <v>0.36655191339312299</v>
      </c>
      <c r="K10" s="17">
        <v>0.483972910584195</v>
      </c>
      <c r="L10" s="17">
        <v>0.46041679291749799</v>
      </c>
      <c r="M10" s="17"/>
      <c r="N10" s="17">
        <v>0.40505329591734801</v>
      </c>
      <c r="O10" s="17">
        <v>0.44059112730449701</v>
      </c>
      <c r="P10" s="17">
        <v>0.38993634770540803</v>
      </c>
      <c r="Q10" s="17">
        <v>0.38741729342500703</v>
      </c>
      <c r="R10" s="17"/>
      <c r="S10" s="17">
        <v>0.41336576700452698</v>
      </c>
      <c r="T10" s="17">
        <v>0.40410389494544102</v>
      </c>
      <c r="U10" s="17">
        <v>0.41303783880862399</v>
      </c>
      <c r="V10" s="17">
        <v>0.38243737922329002</v>
      </c>
      <c r="W10" s="17">
        <v>0.42440124592827</v>
      </c>
      <c r="X10" s="17">
        <v>0.402138676379244</v>
      </c>
      <c r="Y10" s="17">
        <v>0.41352386689459403</v>
      </c>
      <c r="Z10" s="17">
        <v>0.40995135678397698</v>
      </c>
      <c r="AA10" s="17">
        <v>0.40375150767228501</v>
      </c>
      <c r="AB10" s="17">
        <v>0.40594970973911698</v>
      </c>
      <c r="AC10" s="17">
        <v>0.326627477440595</v>
      </c>
      <c r="AD10" s="17">
        <v>0.53941796965451005</v>
      </c>
      <c r="AE10" s="17"/>
      <c r="AF10" s="17">
        <v>0.28609332043817298</v>
      </c>
      <c r="AG10" s="17">
        <v>0.36840521618025501</v>
      </c>
      <c r="AH10" s="17">
        <v>0.39607561524153001</v>
      </c>
      <c r="AI10" s="17">
        <v>0.39239935173504398</v>
      </c>
      <c r="AJ10" s="17">
        <v>0.37175538015972798</v>
      </c>
      <c r="AK10" s="17">
        <v>0.42777672977266101</v>
      </c>
      <c r="AL10" s="17">
        <v>0.41275229604129499</v>
      </c>
      <c r="AM10" s="17">
        <v>0.45184327981185601</v>
      </c>
      <c r="AN10" s="17">
        <v>0.42380928336688101</v>
      </c>
      <c r="AO10" s="17">
        <v>0.29641556323942198</v>
      </c>
      <c r="AP10" s="17">
        <v>0.46885395159850302</v>
      </c>
      <c r="AQ10" s="17">
        <v>0.40606280317765597</v>
      </c>
      <c r="AR10" s="17">
        <v>0.51868134876097305</v>
      </c>
      <c r="AS10" s="17">
        <v>0.35829743852541901</v>
      </c>
      <c r="AT10" s="17">
        <v>0.36101358977436199</v>
      </c>
      <c r="AU10" s="17">
        <v>0.38344652116030498</v>
      </c>
      <c r="AV10" s="17"/>
      <c r="AW10" s="17">
        <v>0.42044760054238001</v>
      </c>
      <c r="AX10" s="17">
        <v>0.386023208486653</v>
      </c>
      <c r="AY10" s="17"/>
      <c r="AZ10" s="17">
        <v>0.39812058821685797</v>
      </c>
      <c r="BA10" s="17">
        <v>0.40861327346696003</v>
      </c>
      <c r="BB10" s="17"/>
      <c r="BC10" s="17">
        <v>0.39687388205507801</v>
      </c>
      <c r="BD10" s="17">
        <v>0.41195559635932</v>
      </c>
      <c r="BE10" s="17"/>
      <c r="BF10" s="17">
        <v>0.421679651593864</v>
      </c>
      <c r="BG10" s="17">
        <v>0.40549844443141198</v>
      </c>
      <c r="BH10" s="17"/>
      <c r="BI10" s="17">
        <v>0.42409649013978301</v>
      </c>
      <c r="BJ10" s="17">
        <v>0.42688345926205901</v>
      </c>
      <c r="BK10" s="17">
        <v>0.419801628716442</v>
      </c>
      <c r="BL10" s="17">
        <v>0.38748768331963102</v>
      </c>
      <c r="BM10" s="17">
        <v>0.41259607643270002</v>
      </c>
      <c r="BN10" s="17"/>
      <c r="BO10" s="17">
        <v>0.40649863160266297</v>
      </c>
      <c r="BP10" s="17">
        <v>0.45116644423914798</v>
      </c>
      <c r="BQ10" s="17">
        <v>0.45523015634720798</v>
      </c>
      <c r="BR10" s="17">
        <v>0.40846490023458198</v>
      </c>
      <c r="BS10" s="17">
        <v>0.363205976520169</v>
      </c>
      <c r="BT10" s="17">
        <v>0.39947465470442201</v>
      </c>
      <c r="BU10" s="17"/>
      <c r="BV10" s="17">
        <v>0.41927368436482199</v>
      </c>
      <c r="BW10" s="17">
        <v>0.440997533208762</v>
      </c>
      <c r="BX10" s="17"/>
      <c r="BY10" s="17">
        <v>0.40481926504486299</v>
      </c>
      <c r="BZ10" s="17"/>
      <c r="CA10" s="17">
        <v>0.443158514772378</v>
      </c>
      <c r="CB10" s="17"/>
      <c r="CC10" s="17">
        <v>0.45982875035121201</v>
      </c>
    </row>
    <row r="11" spans="2:81" x14ac:dyDescent="0.3">
      <c r="B11" s="18" t="s">
        <v>232</v>
      </c>
      <c r="C11" s="17">
        <v>0.23275267379154699</v>
      </c>
      <c r="D11" s="17">
        <v>0.21333594317412599</v>
      </c>
      <c r="E11" s="17">
        <v>0.252629486420476</v>
      </c>
      <c r="F11" s="17"/>
      <c r="G11" s="17">
        <v>0.30262768491585201</v>
      </c>
      <c r="H11" s="17">
        <v>0.22651230601623701</v>
      </c>
      <c r="I11" s="17">
        <v>0.218281756339676</v>
      </c>
      <c r="J11" s="17">
        <v>0.24886799962911901</v>
      </c>
      <c r="K11" s="17">
        <v>0.20002226514989899</v>
      </c>
      <c r="L11" s="17">
        <v>0.21177302774180401</v>
      </c>
      <c r="M11" s="17"/>
      <c r="N11" s="17">
        <v>0.23657861230802599</v>
      </c>
      <c r="O11" s="17">
        <v>0.25009515785423198</v>
      </c>
      <c r="P11" s="17">
        <v>0.22859964808605601</v>
      </c>
      <c r="Q11" s="17">
        <v>0.216100434505651</v>
      </c>
      <c r="R11" s="17"/>
      <c r="S11" s="17">
        <v>0.22082959486112</v>
      </c>
      <c r="T11" s="17">
        <v>0.25917251105092598</v>
      </c>
      <c r="U11" s="17">
        <v>0.204675153758791</v>
      </c>
      <c r="V11" s="17">
        <v>0.27832322724824898</v>
      </c>
      <c r="W11" s="17">
        <v>0.20273480214970599</v>
      </c>
      <c r="X11" s="17">
        <v>0.21766232335025301</v>
      </c>
      <c r="Y11" s="17">
        <v>0.25084103006788599</v>
      </c>
      <c r="Z11" s="17">
        <v>0.20467514155835601</v>
      </c>
      <c r="AA11" s="17">
        <v>0.18556328119448701</v>
      </c>
      <c r="AB11" s="17">
        <v>0.223699542114869</v>
      </c>
      <c r="AC11" s="17">
        <v>0.35221843993166801</v>
      </c>
      <c r="AD11" s="17">
        <v>0.21801539547078799</v>
      </c>
      <c r="AE11" s="17"/>
      <c r="AF11" s="17">
        <v>0</v>
      </c>
      <c r="AG11" s="17">
        <v>0.26727782093640101</v>
      </c>
      <c r="AH11" s="17">
        <v>0.21360415339844199</v>
      </c>
      <c r="AI11" s="17">
        <v>0.200816752979525</v>
      </c>
      <c r="AJ11" s="17">
        <v>0.29627338299122402</v>
      </c>
      <c r="AK11" s="17">
        <v>0.20059165778784699</v>
      </c>
      <c r="AL11" s="17">
        <v>0.30938782845187301</v>
      </c>
      <c r="AM11" s="17">
        <v>0.21844661194600501</v>
      </c>
      <c r="AN11" s="17">
        <v>0.24311833564180901</v>
      </c>
      <c r="AO11" s="17">
        <v>0.24332605559182099</v>
      </c>
      <c r="AP11" s="17">
        <v>0.20888420470340599</v>
      </c>
      <c r="AQ11" s="17">
        <v>0.26436183190816498</v>
      </c>
      <c r="AR11" s="17">
        <v>0.221928037961203</v>
      </c>
      <c r="AS11" s="17">
        <v>0.16255243660061899</v>
      </c>
      <c r="AT11" s="17">
        <v>0.29652054619324503</v>
      </c>
      <c r="AU11" s="17">
        <v>0.12925759131789299</v>
      </c>
      <c r="AV11" s="17"/>
      <c r="AW11" s="17">
        <v>0.216562201923061</v>
      </c>
      <c r="AX11" s="17">
        <v>0.256824845819701</v>
      </c>
      <c r="AY11" s="17"/>
      <c r="AZ11" s="17">
        <v>0.21497070182880201</v>
      </c>
      <c r="BA11" s="17">
        <v>0.236713086523439</v>
      </c>
      <c r="BB11" s="17"/>
      <c r="BC11" s="17">
        <v>0.217418829470331</v>
      </c>
      <c r="BD11" s="17">
        <v>0.24426698157903701</v>
      </c>
      <c r="BE11" s="17"/>
      <c r="BF11" s="17">
        <v>0.19418216867197799</v>
      </c>
      <c r="BG11" s="17">
        <v>0.235852110315527</v>
      </c>
      <c r="BH11" s="17"/>
      <c r="BI11" s="17">
        <v>0.224809147737524</v>
      </c>
      <c r="BJ11" s="17">
        <v>0.235187991137562</v>
      </c>
      <c r="BK11" s="17">
        <v>0.24511739216193701</v>
      </c>
      <c r="BL11" s="17">
        <v>0.16762419416368099</v>
      </c>
      <c r="BM11" s="17">
        <v>0.267783462379866</v>
      </c>
      <c r="BN11" s="17"/>
      <c r="BO11" s="17">
        <v>0.24066128855305899</v>
      </c>
      <c r="BP11" s="17">
        <v>0.229680276651819</v>
      </c>
      <c r="BQ11" s="17">
        <v>0.24302559019220599</v>
      </c>
      <c r="BR11" s="17">
        <v>0.15786480071384601</v>
      </c>
      <c r="BS11" s="17">
        <v>0.25542831405178001</v>
      </c>
      <c r="BT11" s="17">
        <v>0.25153696256025698</v>
      </c>
      <c r="BU11" s="17"/>
      <c r="BV11" s="17">
        <v>0.24602496488043599</v>
      </c>
      <c r="BW11" s="17">
        <v>0.21508833630796201</v>
      </c>
      <c r="BX11" s="17"/>
      <c r="BY11" s="17">
        <v>0.20174098271282401</v>
      </c>
      <c r="BZ11" s="17"/>
      <c r="CA11" s="17">
        <v>0.22848000931763199</v>
      </c>
      <c r="CB11" s="17"/>
      <c r="CC11" s="17">
        <v>0.23254168092498501</v>
      </c>
    </row>
    <row r="12" spans="2:81" x14ac:dyDescent="0.3">
      <c r="B12" s="18" t="s">
        <v>233</v>
      </c>
      <c r="C12" s="17">
        <v>4.8027450642863602E-2</v>
      </c>
      <c r="D12" s="17">
        <v>5.2240387551526497E-2</v>
      </c>
      <c r="E12" s="17">
        <v>4.4103305970764999E-2</v>
      </c>
      <c r="F12" s="17"/>
      <c r="G12" s="17">
        <v>9.4883741644109496E-2</v>
      </c>
      <c r="H12" s="17">
        <v>4.6120577987593003E-2</v>
      </c>
      <c r="I12" s="17">
        <v>3.76245434537694E-2</v>
      </c>
      <c r="J12" s="17">
        <v>4.0477239856440798E-2</v>
      </c>
      <c r="K12" s="17">
        <v>4.64925962951288E-2</v>
      </c>
      <c r="L12" s="17">
        <v>3.3871490803015297E-2</v>
      </c>
      <c r="M12" s="17"/>
      <c r="N12" s="17">
        <v>4.7618020312865598E-2</v>
      </c>
      <c r="O12" s="17">
        <v>4.9773126725150101E-2</v>
      </c>
      <c r="P12" s="17">
        <v>3.76858809522541E-2</v>
      </c>
      <c r="Q12" s="17">
        <v>5.4345439438060701E-2</v>
      </c>
      <c r="R12" s="17"/>
      <c r="S12" s="17">
        <v>2.39917232365057E-2</v>
      </c>
      <c r="T12" s="17">
        <v>5.9792670467635402E-2</v>
      </c>
      <c r="U12" s="17">
        <v>4.5224598779867398E-2</v>
      </c>
      <c r="V12" s="17">
        <v>4.5087223888323799E-2</v>
      </c>
      <c r="W12" s="17">
        <v>5.5476849378409798E-2</v>
      </c>
      <c r="X12" s="17">
        <v>6.8670254858913704E-2</v>
      </c>
      <c r="Y12" s="17">
        <v>5.1908464913510297E-2</v>
      </c>
      <c r="Z12" s="17">
        <v>6.3909608816948196E-2</v>
      </c>
      <c r="AA12" s="17">
        <v>4.5971762303069E-2</v>
      </c>
      <c r="AB12" s="17">
        <v>5.5483877767615E-2</v>
      </c>
      <c r="AC12" s="17">
        <v>3.5472281778742898E-2</v>
      </c>
      <c r="AD12" s="17">
        <v>2.0556765347199399E-2</v>
      </c>
      <c r="AE12" s="17"/>
      <c r="AF12" s="17">
        <v>8.8791091571332595E-2</v>
      </c>
      <c r="AG12" s="17">
        <v>6.01161451288812E-2</v>
      </c>
      <c r="AH12" s="17">
        <v>4.6684666985942098E-2</v>
      </c>
      <c r="AI12" s="17">
        <v>4.0399917673547003E-2</v>
      </c>
      <c r="AJ12" s="17">
        <v>2.7391954749721101E-2</v>
      </c>
      <c r="AK12" s="17">
        <v>8.07006745172828E-2</v>
      </c>
      <c r="AL12" s="17">
        <v>3.4271921247365902E-2</v>
      </c>
      <c r="AM12" s="17">
        <v>3.7847429840223101E-2</v>
      </c>
      <c r="AN12" s="17">
        <v>1.3619911974292499E-2</v>
      </c>
      <c r="AO12" s="17">
        <v>7.1463541076096204E-2</v>
      </c>
      <c r="AP12" s="17">
        <v>4.2597848890691098E-2</v>
      </c>
      <c r="AQ12" s="17">
        <v>0.10726842261097699</v>
      </c>
      <c r="AR12" s="17">
        <v>5.40880135444579E-2</v>
      </c>
      <c r="AS12" s="17">
        <v>3.5511262505471902E-2</v>
      </c>
      <c r="AT12" s="17">
        <v>0</v>
      </c>
      <c r="AU12" s="17">
        <v>4.9054129040868498E-2</v>
      </c>
      <c r="AV12" s="17"/>
      <c r="AW12" s="17">
        <v>3.5871422829418201E-2</v>
      </c>
      <c r="AX12" s="17">
        <v>6.6047559672384196E-2</v>
      </c>
      <c r="AY12" s="17"/>
      <c r="AZ12" s="17">
        <v>3.46461335945107E-2</v>
      </c>
      <c r="BA12" s="17">
        <v>5.10077465582328E-2</v>
      </c>
      <c r="BB12" s="17"/>
      <c r="BC12" s="17">
        <v>4.3558954161240497E-2</v>
      </c>
      <c r="BD12" s="17">
        <v>5.0396643455187302E-2</v>
      </c>
      <c r="BE12" s="17"/>
      <c r="BF12" s="17">
        <v>3.7212918873154303E-2</v>
      </c>
      <c r="BG12" s="17">
        <v>4.8896481386766701E-2</v>
      </c>
      <c r="BH12" s="17"/>
      <c r="BI12" s="17">
        <v>5.0349848994460003E-2</v>
      </c>
      <c r="BJ12" s="17">
        <v>3.78349536409434E-2</v>
      </c>
      <c r="BK12" s="17">
        <v>3.1007655364463701E-2</v>
      </c>
      <c r="BL12" s="17">
        <v>3.6287113837891398E-2</v>
      </c>
      <c r="BM12" s="17">
        <v>7.9895711817993501E-2</v>
      </c>
      <c r="BN12" s="17"/>
      <c r="BO12" s="17">
        <v>5.1349135937940597E-2</v>
      </c>
      <c r="BP12" s="17">
        <v>3.9319166261446201E-2</v>
      </c>
      <c r="BQ12" s="17">
        <v>4.5151405141491498E-2</v>
      </c>
      <c r="BR12" s="17">
        <v>3.9616078867979097E-2</v>
      </c>
      <c r="BS12" s="17">
        <v>0.11361626647440499</v>
      </c>
      <c r="BT12" s="17">
        <v>3.0379577239586401E-2</v>
      </c>
      <c r="BU12" s="17"/>
      <c r="BV12" s="17">
        <v>4.2852896381028897E-2</v>
      </c>
      <c r="BW12" s="17">
        <v>2.8528027240319501E-2</v>
      </c>
      <c r="BX12" s="17"/>
      <c r="BY12" s="17">
        <v>2.2503014380112998E-2</v>
      </c>
      <c r="BZ12" s="17"/>
      <c r="CA12" s="17">
        <v>3.9020890618206697E-2</v>
      </c>
      <c r="CB12" s="17"/>
      <c r="CC12" s="17">
        <v>3.8769054064832303E-2</v>
      </c>
    </row>
    <row r="13" spans="2:81" x14ac:dyDescent="0.3">
      <c r="B13" s="18" t="s">
        <v>234</v>
      </c>
      <c r="C13" s="17">
        <v>1.2075046882997501E-2</v>
      </c>
      <c r="D13" s="17">
        <v>1.37299176684161E-2</v>
      </c>
      <c r="E13" s="17">
        <v>1.0506832668044599E-2</v>
      </c>
      <c r="F13" s="17"/>
      <c r="G13" s="17">
        <v>8.5346472036590092E-3</v>
      </c>
      <c r="H13" s="17">
        <v>1.15983754253622E-2</v>
      </c>
      <c r="I13" s="17">
        <v>1.02213689388651E-2</v>
      </c>
      <c r="J13" s="17">
        <v>1.7539420570924301E-2</v>
      </c>
      <c r="K13" s="17">
        <v>1.00727557627154E-2</v>
      </c>
      <c r="L13" s="17">
        <v>1.32420636826309E-2</v>
      </c>
      <c r="M13" s="17"/>
      <c r="N13" s="17">
        <v>1.1952874739205E-2</v>
      </c>
      <c r="O13" s="17">
        <v>1.0833336901206201E-2</v>
      </c>
      <c r="P13" s="17">
        <v>1.05195045938854E-2</v>
      </c>
      <c r="Q13" s="17">
        <v>1.26031752954234E-2</v>
      </c>
      <c r="R13" s="17"/>
      <c r="S13" s="17">
        <v>2.1042476860917501E-2</v>
      </c>
      <c r="T13" s="17">
        <v>1.95913415472657E-2</v>
      </c>
      <c r="U13" s="17">
        <v>1.24564583796374E-2</v>
      </c>
      <c r="V13" s="17">
        <v>6.0343072659908101E-3</v>
      </c>
      <c r="W13" s="17">
        <v>0</v>
      </c>
      <c r="X13" s="17">
        <v>1.1970124182612301E-2</v>
      </c>
      <c r="Y13" s="17">
        <v>5.95813165023932E-3</v>
      </c>
      <c r="Z13" s="17">
        <v>1.1618903255936E-2</v>
      </c>
      <c r="AA13" s="17">
        <v>8.6470873352660696E-3</v>
      </c>
      <c r="AB13" s="17">
        <v>1.0776319851967701E-2</v>
      </c>
      <c r="AC13" s="17">
        <v>7.8175693915466596E-3</v>
      </c>
      <c r="AD13" s="17">
        <v>2.3737393664198699E-2</v>
      </c>
      <c r="AE13" s="17"/>
      <c r="AF13" s="17">
        <v>0.114933986236054</v>
      </c>
      <c r="AG13" s="17">
        <v>0</v>
      </c>
      <c r="AH13" s="17">
        <v>3.76357518887388E-2</v>
      </c>
      <c r="AI13" s="17">
        <v>1.6415968268603798E-2</v>
      </c>
      <c r="AJ13" s="17">
        <v>1.49974841797091E-2</v>
      </c>
      <c r="AK13" s="17">
        <v>1.22688454659052E-2</v>
      </c>
      <c r="AL13" s="17">
        <v>0</v>
      </c>
      <c r="AM13" s="17">
        <v>0</v>
      </c>
      <c r="AN13" s="17">
        <v>1.4832642508058699E-2</v>
      </c>
      <c r="AO13" s="17">
        <v>0</v>
      </c>
      <c r="AP13" s="17">
        <v>5.7616137227330102E-3</v>
      </c>
      <c r="AQ13" s="17">
        <v>1.00674938894246E-2</v>
      </c>
      <c r="AR13" s="17">
        <v>1.94109266163979E-2</v>
      </c>
      <c r="AS13" s="17">
        <v>2.7024604323441399E-2</v>
      </c>
      <c r="AT13" s="17">
        <v>1.6526721702727998E-2</v>
      </c>
      <c r="AU13" s="17">
        <v>1.02186548636987E-2</v>
      </c>
      <c r="AV13" s="17"/>
      <c r="AW13" s="17">
        <v>8.7307325537508192E-3</v>
      </c>
      <c r="AX13" s="17">
        <v>1.7024389036667399E-2</v>
      </c>
      <c r="AY13" s="17"/>
      <c r="AZ13" s="17">
        <v>1.2772291346811E-2</v>
      </c>
      <c r="BA13" s="17">
        <v>1.1919756127983801E-2</v>
      </c>
      <c r="BB13" s="17"/>
      <c r="BC13" s="17">
        <v>1.0985282661994901E-2</v>
      </c>
      <c r="BD13" s="17">
        <v>1.3053938117509101E-2</v>
      </c>
      <c r="BE13" s="17"/>
      <c r="BF13" s="17">
        <v>0</v>
      </c>
      <c r="BG13" s="17">
        <v>1.30453697040732E-2</v>
      </c>
      <c r="BH13" s="17"/>
      <c r="BI13" s="17">
        <v>7.8976889644024294E-3</v>
      </c>
      <c r="BJ13" s="17">
        <v>1.1586453889656999E-2</v>
      </c>
      <c r="BK13" s="17">
        <v>1.2620333197916099E-2</v>
      </c>
      <c r="BL13" s="17">
        <v>0</v>
      </c>
      <c r="BM13" s="17">
        <v>2.0852384035224499E-2</v>
      </c>
      <c r="BN13" s="17"/>
      <c r="BO13" s="17">
        <v>1.14515799248779E-2</v>
      </c>
      <c r="BP13" s="17">
        <v>7.8063319990391402E-3</v>
      </c>
      <c r="BQ13" s="17">
        <v>1.7248656691522101E-2</v>
      </c>
      <c r="BR13" s="17">
        <v>0</v>
      </c>
      <c r="BS13" s="17">
        <v>4.1155343485303801E-2</v>
      </c>
      <c r="BT13" s="17">
        <v>5.0870038754429097E-3</v>
      </c>
      <c r="BU13" s="17"/>
      <c r="BV13" s="17">
        <v>1.31777482199132E-2</v>
      </c>
      <c r="BW13" s="17">
        <v>8.6350333612568893E-3</v>
      </c>
      <c r="BX13" s="17"/>
      <c r="BY13" s="17">
        <v>0</v>
      </c>
      <c r="BZ13" s="17"/>
      <c r="CA13" s="17">
        <v>1.7549482675009099E-2</v>
      </c>
      <c r="CB13" s="17"/>
      <c r="CC13" s="17">
        <v>8.11807491290761E-3</v>
      </c>
    </row>
    <row r="14" spans="2:81" x14ac:dyDescent="0.3">
      <c r="B14" s="18" t="s">
        <v>92</v>
      </c>
      <c r="C14" s="17">
        <v>8.8321030152261198E-2</v>
      </c>
      <c r="D14" s="17">
        <v>4.6704044481631797E-2</v>
      </c>
      <c r="E14" s="17">
        <v>0.12829845856137001</v>
      </c>
      <c r="F14" s="17"/>
      <c r="G14" s="17">
        <v>8.7155830206691903E-2</v>
      </c>
      <c r="H14" s="17">
        <v>0.10414403299842701</v>
      </c>
      <c r="I14" s="17">
        <v>0.102596338142546</v>
      </c>
      <c r="J14" s="17">
        <v>0.102239508627643</v>
      </c>
      <c r="K14" s="17">
        <v>5.6199983160253902E-2</v>
      </c>
      <c r="L14" s="17">
        <v>7.4918111232110896E-2</v>
      </c>
      <c r="M14" s="17"/>
      <c r="N14" s="17">
        <v>5.6774530569279502E-2</v>
      </c>
      <c r="O14" s="17">
        <v>7.8225942674954099E-2</v>
      </c>
      <c r="P14" s="17">
        <v>9.7666128546705394E-2</v>
      </c>
      <c r="Q14" s="17">
        <v>0.125363530669547</v>
      </c>
      <c r="R14" s="17"/>
      <c r="S14" s="17">
        <v>8.2691792566274902E-2</v>
      </c>
      <c r="T14" s="17">
        <v>8.2621854673465403E-2</v>
      </c>
      <c r="U14" s="17">
        <v>0.12884742693467399</v>
      </c>
      <c r="V14" s="17">
        <v>5.2909278909833803E-2</v>
      </c>
      <c r="W14" s="17">
        <v>0.116427790673858</v>
      </c>
      <c r="X14" s="17">
        <v>0.117607311624216</v>
      </c>
      <c r="Y14" s="17">
        <v>4.9585318799703099E-2</v>
      </c>
      <c r="Z14" s="17">
        <v>4.5619416237027199E-2</v>
      </c>
      <c r="AA14" s="17">
        <v>0.10933436781245801</v>
      </c>
      <c r="AB14" s="17">
        <v>7.1325517035339805E-2</v>
      </c>
      <c r="AC14" s="17">
        <v>0.110936868534289</v>
      </c>
      <c r="AD14" s="17">
        <v>8.0675260049372505E-2</v>
      </c>
      <c r="AE14" s="17"/>
      <c r="AF14" s="17">
        <v>0.29853775147185702</v>
      </c>
      <c r="AG14" s="17">
        <v>0.101941512359442</v>
      </c>
      <c r="AH14" s="17">
        <v>0.108552744121969</v>
      </c>
      <c r="AI14" s="17">
        <v>0.118679638155769</v>
      </c>
      <c r="AJ14" s="17">
        <v>6.6814173269815105E-2</v>
      </c>
      <c r="AK14" s="17">
        <v>6.7879109224114095E-2</v>
      </c>
      <c r="AL14" s="17">
        <v>8.8048557059056301E-2</v>
      </c>
      <c r="AM14" s="17">
        <v>0.12289561328530001</v>
      </c>
      <c r="AN14" s="17">
        <v>8.52038811288576E-2</v>
      </c>
      <c r="AO14" s="17">
        <v>8.57673987471574E-2</v>
      </c>
      <c r="AP14" s="17">
        <v>9.7363055672417195E-2</v>
      </c>
      <c r="AQ14" s="17">
        <v>2.5380208367936599E-2</v>
      </c>
      <c r="AR14" s="17">
        <v>2.1067402319687598E-2</v>
      </c>
      <c r="AS14" s="17">
        <v>0.120856884547936</v>
      </c>
      <c r="AT14" s="17">
        <v>6.8148585986410701E-2</v>
      </c>
      <c r="AU14" s="17">
        <v>1.23607783066905E-2</v>
      </c>
      <c r="AV14" s="17"/>
      <c r="AW14" s="17">
        <v>8.4961133490866494E-2</v>
      </c>
      <c r="AX14" s="17">
        <v>9.3847292136189003E-2</v>
      </c>
      <c r="AY14" s="17"/>
      <c r="AZ14" s="17">
        <v>0.109711119461208</v>
      </c>
      <c r="BA14" s="17">
        <v>8.3557015103033705E-2</v>
      </c>
      <c r="BB14" s="17"/>
      <c r="BC14" s="17">
        <v>8.2151927411220599E-2</v>
      </c>
      <c r="BD14" s="17">
        <v>9.34104795950009E-2</v>
      </c>
      <c r="BE14" s="17"/>
      <c r="BF14" s="17">
        <v>7.63204273422875E-2</v>
      </c>
      <c r="BG14" s="17">
        <v>8.9285370819921703E-2</v>
      </c>
      <c r="BH14" s="17"/>
      <c r="BI14" s="17">
        <v>6.5755120761242694E-2</v>
      </c>
      <c r="BJ14" s="17">
        <v>7.7420971982676196E-2</v>
      </c>
      <c r="BK14" s="17">
        <v>8.7640304203210007E-2</v>
      </c>
      <c r="BL14" s="17">
        <v>7.3311130050989201E-2</v>
      </c>
      <c r="BM14" s="17">
        <v>9.1760375842441094E-2</v>
      </c>
      <c r="BN14" s="17"/>
      <c r="BO14" s="17">
        <v>7.3497106668445597E-2</v>
      </c>
      <c r="BP14" s="17">
        <v>5.9145640982762301E-2</v>
      </c>
      <c r="BQ14" s="17">
        <v>7.3126601817506701E-2</v>
      </c>
      <c r="BR14" s="17">
        <v>5.2562928798937501E-2</v>
      </c>
      <c r="BS14" s="17">
        <v>0.108919065668758</v>
      </c>
      <c r="BT14" s="17">
        <v>0.20820886165065999</v>
      </c>
      <c r="BU14" s="17"/>
      <c r="BV14" s="17">
        <v>7.0385244767737901E-2</v>
      </c>
      <c r="BW14" s="17">
        <v>9.0470342761901301E-2</v>
      </c>
      <c r="BX14" s="17"/>
      <c r="BY14" s="17">
        <v>5.6328811852488801E-2</v>
      </c>
      <c r="BZ14" s="17"/>
      <c r="CA14" s="17">
        <v>5.9071916599718097E-2</v>
      </c>
      <c r="CB14" s="17"/>
      <c r="CC14" s="17">
        <v>5.4423246456131197E-2</v>
      </c>
    </row>
    <row r="15" spans="2:81" x14ac:dyDescent="0.3">
      <c r="B15" s="18" t="s">
        <v>192</v>
      </c>
      <c r="C15" s="21">
        <v>0.61882379853032998</v>
      </c>
      <c r="D15" s="21">
        <v>0.67398970712429895</v>
      </c>
      <c r="E15" s="21">
        <v>0.56446191637934495</v>
      </c>
      <c r="F15" s="21"/>
      <c r="G15" s="21">
        <v>0.50679809602968695</v>
      </c>
      <c r="H15" s="21">
        <v>0.61162470757238097</v>
      </c>
      <c r="I15" s="21">
        <v>0.63127599312514304</v>
      </c>
      <c r="J15" s="21">
        <v>0.59087583131587296</v>
      </c>
      <c r="K15" s="21">
        <v>0.68721239963200298</v>
      </c>
      <c r="L15" s="21">
        <v>0.66619530654043901</v>
      </c>
      <c r="M15" s="21"/>
      <c r="N15" s="21">
        <v>0.64707596207062401</v>
      </c>
      <c r="O15" s="21">
        <v>0.61107243584445703</v>
      </c>
      <c r="P15" s="21">
        <v>0.62552883782109903</v>
      </c>
      <c r="Q15" s="21">
        <v>0.59158742009131804</v>
      </c>
      <c r="R15" s="21"/>
      <c r="S15" s="21">
        <v>0.65144441247518103</v>
      </c>
      <c r="T15" s="21">
        <v>0.57882162226070799</v>
      </c>
      <c r="U15" s="21">
        <v>0.60879636214703003</v>
      </c>
      <c r="V15" s="21">
        <v>0.61764596268760197</v>
      </c>
      <c r="W15" s="21">
        <v>0.62536055779802602</v>
      </c>
      <c r="X15" s="21">
        <v>0.58408998598400497</v>
      </c>
      <c r="Y15" s="21">
        <v>0.64170705456866195</v>
      </c>
      <c r="Z15" s="21">
        <v>0.67417693013173297</v>
      </c>
      <c r="AA15" s="21">
        <v>0.65048350135472099</v>
      </c>
      <c r="AB15" s="21">
        <v>0.63871474323020805</v>
      </c>
      <c r="AC15" s="21">
        <v>0.49355484036375402</v>
      </c>
      <c r="AD15" s="21">
        <v>0.65701518546844195</v>
      </c>
      <c r="AE15" s="21"/>
      <c r="AF15" s="21">
        <v>0.49773717072075602</v>
      </c>
      <c r="AG15" s="21">
        <v>0.57066452157527603</v>
      </c>
      <c r="AH15" s="21">
        <v>0.59352268360490801</v>
      </c>
      <c r="AI15" s="21">
        <v>0.62368772292255503</v>
      </c>
      <c r="AJ15" s="21">
        <v>0.59452300480953002</v>
      </c>
      <c r="AK15" s="21">
        <v>0.63855971300485104</v>
      </c>
      <c r="AL15" s="21">
        <v>0.56829169324170503</v>
      </c>
      <c r="AM15" s="21">
        <v>0.62081034492847198</v>
      </c>
      <c r="AN15" s="21">
        <v>0.64322522874698296</v>
      </c>
      <c r="AO15" s="21">
        <v>0.59944300458492505</v>
      </c>
      <c r="AP15" s="21">
        <v>0.645393277010753</v>
      </c>
      <c r="AQ15" s="21">
        <v>0.59292204322349695</v>
      </c>
      <c r="AR15" s="21">
        <v>0.68350561955825395</v>
      </c>
      <c r="AS15" s="21">
        <v>0.65405481202253202</v>
      </c>
      <c r="AT15" s="21">
        <v>0.61880414611761703</v>
      </c>
      <c r="AU15" s="21">
        <v>0.79910884647084901</v>
      </c>
      <c r="AV15" s="21"/>
      <c r="AW15" s="21">
        <v>0.65387450920290302</v>
      </c>
      <c r="AX15" s="21">
        <v>0.56625591333505898</v>
      </c>
      <c r="AY15" s="21"/>
      <c r="AZ15" s="21">
        <v>0.62789975376866802</v>
      </c>
      <c r="BA15" s="21">
        <v>0.61680239568730999</v>
      </c>
      <c r="BB15" s="21"/>
      <c r="BC15" s="21">
        <v>0.64588500629521295</v>
      </c>
      <c r="BD15" s="21">
        <v>0.59887195725326503</v>
      </c>
      <c r="BE15" s="21"/>
      <c r="BF15" s="21">
        <v>0.69228448511258001</v>
      </c>
      <c r="BG15" s="21">
        <v>0.61292066777371101</v>
      </c>
      <c r="BH15" s="21"/>
      <c r="BI15" s="21">
        <v>0.65118819354237101</v>
      </c>
      <c r="BJ15" s="21">
        <v>0.63796962934916102</v>
      </c>
      <c r="BK15" s="21">
        <v>0.623614315072473</v>
      </c>
      <c r="BL15" s="21">
        <v>0.72277756194743803</v>
      </c>
      <c r="BM15" s="21">
        <v>0.53970806592447496</v>
      </c>
      <c r="BN15" s="21"/>
      <c r="BO15" s="21">
        <v>0.62304088891567599</v>
      </c>
      <c r="BP15" s="21">
        <v>0.66404858410493395</v>
      </c>
      <c r="BQ15" s="21">
        <v>0.62144774615727405</v>
      </c>
      <c r="BR15" s="21">
        <v>0.74995619161923699</v>
      </c>
      <c r="BS15" s="21">
        <v>0.480881010319754</v>
      </c>
      <c r="BT15" s="21">
        <v>0.50478759467405299</v>
      </c>
      <c r="BU15" s="21"/>
      <c r="BV15" s="21">
        <v>0.62755914575088401</v>
      </c>
      <c r="BW15" s="21">
        <v>0.65727826032855996</v>
      </c>
      <c r="BX15" s="21"/>
      <c r="BY15" s="21">
        <v>0.71942719105457498</v>
      </c>
      <c r="BZ15" s="21"/>
      <c r="CA15" s="21">
        <v>0.65587770078943397</v>
      </c>
      <c r="CB15" s="21"/>
      <c r="CC15" s="21">
        <v>0.66614794364114405</v>
      </c>
    </row>
    <row r="16" spans="2:81" x14ac:dyDescent="0.3">
      <c r="B16" s="18" t="s">
        <v>193</v>
      </c>
      <c r="C16" s="21">
        <v>6.0102497525861102E-2</v>
      </c>
      <c r="D16" s="21">
        <v>6.5970305219942696E-2</v>
      </c>
      <c r="E16" s="21">
        <v>5.4610138638809598E-2</v>
      </c>
      <c r="F16" s="21"/>
      <c r="G16" s="21">
        <v>0.10341838884776899</v>
      </c>
      <c r="H16" s="21">
        <v>5.7718953412955097E-2</v>
      </c>
      <c r="I16" s="21">
        <v>4.7845912392634499E-2</v>
      </c>
      <c r="J16" s="21">
        <v>5.8016660427365099E-2</v>
      </c>
      <c r="K16" s="21">
        <v>5.6565352057844201E-2</v>
      </c>
      <c r="L16" s="21">
        <v>4.7113554485646199E-2</v>
      </c>
      <c r="M16" s="21"/>
      <c r="N16" s="21">
        <v>5.9570895052070597E-2</v>
      </c>
      <c r="O16" s="21">
        <v>6.0606463626356299E-2</v>
      </c>
      <c r="P16" s="21">
        <v>4.8205385546139498E-2</v>
      </c>
      <c r="Q16" s="21">
        <v>6.6948614733484096E-2</v>
      </c>
      <c r="R16" s="21"/>
      <c r="S16" s="21">
        <v>4.5034200097423198E-2</v>
      </c>
      <c r="T16" s="21">
        <v>7.9384012014901098E-2</v>
      </c>
      <c r="U16" s="21">
        <v>5.7681057159504799E-2</v>
      </c>
      <c r="V16" s="21">
        <v>5.1121531154314601E-2</v>
      </c>
      <c r="W16" s="21">
        <v>5.5476849378409798E-2</v>
      </c>
      <c r="X16" s="21">
        <v>8.0640379041526003E-2</v>
      </c>
      <c r="Y16" s="21">
        <v>5.7866596563749602E-2</v>
      </c>
      <c r="Z16" s="21">
        <v>7.5528512072884205E-2</v>
      </c>
      <c r="AA16" s="21">
        <v>5.4618849638335E-2</v>
      </c>
      <c r="AB16" s="21">
        <v>6.6260197619582697E-2</v>
      </c>
      <c r="AC16" s="21">
        <v>4.3289851170289599E-2</v>
      </c>
      <c r="AD16" s="21">
        <v>4.4294159011398097E-2</v>
      </c>
      <c r="AE16" s="21"/>
      <c r="AF16" s="21">
        <v>0.203725077807387</v>
      </c>
      <c r="AG16" s="21">
        <v>6.01161451288812E-2</v>
      </c>
      <c r="AH16" s="21">
        <v>8.4320418874680905E-2</v>
      </c>
      <c r="AI16" s="21">
        <v>5.6815885942150798E-2</v>
      </c>
      <c r="AJ16" s="21">
        <v>4.2389438929430201E-2</v>
      </c>
      <c r="AK16" s="21">
        <v>9.2969519983188004E-2</v>
      </c>
      <c r="AL16" s="21">
        <v>3.4271921247365902E-2</v>
      </c>
      <c r="AM16" s="21">
        <v>3.7847429840223101E-2</v>
      </c>
      <c r="AN16" s="21">
        <v>2.8452554482351199E-2</v>
      </c>
      <c r="AO16" s="21">
        <v>7.1463541076096204E-2</v>
      </c>
      <c r="AP16" s="21">
        <v>4.8359462613424102E-2</v>
      </c>
      <c r="AQ16" s="21">
        <v>0.117335916500401</v>
      </c>
      <c r="AR16" s="21">
        <v>7.34989401608558E-2</v>
      </c>
      <c r="AS16" s="21">
        <v>6.2535866828913295E-2</v>
      </c>
      <c r="AT16" s="21">
        <v>1.6526721702727998E-2</v>
      </c>
      <c r="AU16" s="21">
        <v>5.9272783904567201E-2</v>
      </c>
      <c r="AV16" s="21"/>
      <c r="AW16" s="21">
        <v>4.4602155383169001E-2</v>
      </c>
      <c r="AX16" s="21">
        <v>8.3071948709051602E-2</v>
      </c>
      <c r="AY16" s="21"/>
      <c r="AZ16" s="21">
        <v>4.7418424941321598E-2</v>
      </c>
      <c r="BA16" s="21">
        <v>6.2927502686216594E-2</v>
      </c>
      <c r="BB16" s="21"/>
      <c r="BC16" s="21">
        <v>5.4544236823235399E-2</v>
      </c>
      <c r="BD16" s="21">
        <v>6.3450581572696396E-2</v>
      </c>
      <c r="BE16" s="21"/>
      <c r="BF16" s="21">
        <v>3.7212918873154303E-2</v>
      </c>
      <c r="BG16" s="21">
        <v>6.1941851090839897E-2</v>
      </c>
      <c r="BH16" s="21"/>
      <c r="BI16" s="21">
        <v>5.8247537958862498E-2</v>
      </c>
      <c r="BJ16" s="21">
        <v>4.94214075306003E-2</v>
      </c>
      <c r="BK16" s="21">
        <v>4.3627988562379802E-2</v>
      </c>
      <c r="BL16" s="21">
        <v>3.6287113837891398E-2</v>
      </c>
      <c r="BM16" s="21">
        <v>0.10074809585321801</v>
      </c>
      <c r="BN16" s="21"/>
      <c r="BO16" s="21">
        <v>6.2800715862818504E-2</v>
      </c>
      <c r="BP16" s="21">
        <v>4.7125498260485302E-2</v>
      </c>
      <c r="BQ16" s="21">
        <v>6.2400061833013498E-2</v>
      </c>
      <c r="BR16" s="21">
        <v>3.9616078867979097E-2</v>
      </c>
      <c r="BS16" s="21">
        <v>0.15477160995970801</v>
      </c>
      <c r="BT16" s="21">
        <v>3.5466581115029303E-2</v>
      </c>
      <c r="BU16" s="21"/>
      <c r="BV16" s="21">
        <v>5.6030644600942099E-2</v>
      </c>
      <c r="BW16" s="21">
        <v>3.7163060601576398E-2</v>
      </c>
      <c r="BX16" s="21"/>
      <c r="BY16" s="21">
        <v>2.2503014380112998E-2</v>
      </c>
      <c r="BZ16" s="21"/>
      <c r="CA16" s="21">
        <v>5.6570373293215903E-2</v>
      </c>
      <c r="CB16" s="21"/>
      <c r="CC16" s="21">
        <v>4.688712897774E-2</v>
      </c>
    </row>
    <row r="17" spans="2:81" x14ac:dyDescent="0.3">
      <c r="B17" s="18" t="s">
        <v>194</v>
      </c>
      <c r="C17" s="22">
        <v>0.55872130100446904</v>
      </c>
      <c r="D17" s="22">
        <v>0.60801940190435599</v>
      </c>
      <c r="E17" s="22">
        <v>0.50985177774053503</v>
      </c>
      <c r="F17" s="22"/>
      <c r="G17" s="22">
        <v>0.40337970718191901</v>
      </c>
      <c r="H17" s="22">
        <v>0.553905754159426</v>
      </c>
      <c r="I17" s="22">
        <v>0.58343008073250802</v>
      </c>
      <c r="J17" s="22">
        <v>0.53285917088850798</v>
      </c>
      <c r="K17" s="22">
        <v>0.63064704757415901</v>
      </c>
      <c r="L17" s="22">
        <v>0.61908175205479199</v>
      </c>
      <c r="M17" s="22"/>
      <c r="N17" s="22">
        <v>0.58750506701855398</v>
      </c>
      <c r="O17" s="22">
        <v>0.55046597221810101</v>
      </c>
      <c r="P17" s="22">
        <v>0.57732345227495996</v>
      </c>
      <c r="Q17" s="22">
        <v>0.52463880535783403</v>
      </c>
      <c r="R17" s="22"/>
      <c r="S17" s="22">
        <v>0.60641021237775805</v>
      </c>
      <c r="T17" s="22">
        <v>0.49943761024580702</v>
      </c>
      <c r="U17" s="22">
        <v>0.55111530498752503</v>
      </c>
      <c r="V17" s="22">
        <v>0.56652443153328802</v>
      </c>
      <c r="W17" s="22">
        <v>0.569883708419617</v>
      </c>
      <c r="X17" s="22">
        <v>0.50344960694247898</v>
      </c>
      <c r="Y17" s="22">
        <v>0.58384045800491202</v>
      </c>
      <c r="Z17" s="22">
        <v>0.59864841805884805</v>
      </c>
      <c r="AA17" s="22">
        <v>0.59586465171638503</v>
      </c>
      <c r="AB17" s="22">
        <v>0.57245454561062503</v>
      </c>
      <c r="AC17" s="22">
        <v>0.45026498919346403</v>
      </c>
      <c r="AD17" s="22">
        <v>0.61272102645704396</v>
      </c>
      <c r="AE17" s="22"/>
      <c r="AF17" s="22">
        <v>0.29401209291336899</v>
      </c>
      <c r="AG17" s="22">
        <v>0.51054837644639495</v>
      </c>
      <c r="AH17" s="22">
        <v>0.50920226473022701</v>
      </c>
      <c r="AI17" s="22">
        <v>0.566871836980404</v>
      </c>
      <c r="AJ17" s="22">
        <v>0.55213356588009999</v>
      </c>
      <c r="AK17" s="22">
        <v>0.54559019302166301</v>
      </c>
      <c r="AL17" s="22">
        <v>0.53401977199433903</v>
      </c>
      <c r="AM17" s="22">
        <v>0.58296291508824905</v>
      </c>
      <c r="AN17" s="22">
        <v>0.614772674264631</v>
      </c>
      <c r="AO17" s="22">
        <v>0.52797946350882896</v>
      </c>
      <c r="AP17" s="22">
        <v>0.59703381439732806</v>
      </c>
      <c r="AQ17" s="22">
        <v>0.47558612672309603</v>
      </c>
      <c r="AR17" s="22">
        <v>0.61000667939739806</v>
      </c>
      <c r="AS17" s="22">
        <v>0.59151894519361803</v>
      </c>
      <c r="AT17" s="22">
        <v>0.60227742441488896</v>
      </c>
      <c r="AU17" s="22">
        <v>0.73983606256628198</v>
      </c>
      <c r="AV17" s="22"/>
      <c r="AW17" s="22">
        <v>0.60927235381973399</v>
      </c>
      <c r="AX17" s="22">
        <v>0.48318396462600699</v>
      </c>
      <c r="AY17" s="22"/>
      <c r="AZ17" s="22">
        <v>0.58048132882734704</v>
      </c>
      <c r="BA17" s="22">
        <v>0.55387489300109405</v>
      </c>
      <c r="BB17" s="22"/>
      <c r="BC17" s="22">
        <v>0.591340769471977</v>
      </c>
      <c r="BD17" s="22">
        <v>0.53542137568056902</v>
      </c>
      <c r="BE17" s="22"/>
      <c r="BF17" s="22">
        <v>0.65507156623942597</v>
      </c>
      <c r="BG17" s="22">
        <v>0.55097881668287096</v>
      </c>
      <c r="BH17" s="22"/>
      <c r="BI17" s="22">
        <v>0.59294065558350895</v>
      </c>
      <c r="BJ17" s="22">
        <v>0.58854822181856103</v>
      </c>
      <c r="BK17" s="22">
        <v>0.57998632651009296</v>
      </c>
      <c r="BL17" s="22">
        <v>0.68649044810954696</v>
      </c>
      <c r="BM17" s="22">
        <v>0.43895997007125698</v>
      </c>
      <c r="BN17" s="22"/>
      <c r="BO17" s="22">
        <v>0.560240173052858</v>
      </c>
      <c r="BP17" s="22">
        <v>0.61692308584444799</v>
      </c>
      <c r="BQ17" s="22">
        <v>0.559047684324261</v>
      </c>
      <c r="BR17" s="22">
        <v>0.71034011275125797</v>
      </c>
      <c r="BS17" s="22">
        <v>0.32610940036004499</v>
      </c>
      <c r="BT17" s="22">
        <v>0.469321013559024</v>
      </c>
      <c r="BU17" s="22"/>
      <c r="BV17" s="22">
        <v>0.57152850114994203</v>
      </c>
      <c r="BW17" s="22">
        <v>0.62011519972698403</v>
      </c>
      <c r="BX17" s="22"/>
      <c r="BY17" s="22">
        <v>0.69692417667446205</v>
      </c>
      <c r="BZ17" s="22"/>
      <c r="CA17" s="22">
        <v>0.59930732749621796</v>
      </c>
      <c r="CB17" s="22"/>
      <c r="CC17" s="22">
        <v>0.61926081466340399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0.169520512634912</v>
      </c>
      <c r="D9" s="17">
        <v>0.198308425501701</v>
      </c>
      <c r="E9" s="17">
        <v>0.14208018592222199</v>
      </c>
      <c r="F9" s="17"/>
      <c r="G9" s="17">
        <v>0.22702675567976899</v>
      </c>
      <c r="H9" s="17">
        <v>0.188591175180918</v>
      </c>
      <c r="I9" s="17">
        <v>0.20219170134995301</v>
      </c>
      <c r="J9" s="17">
        <v>0.172664402048158</v>
      </c>
      <c r="K9" s="17">
        <v>0.12748153873889401</v>
      </c>
      <c r="L9" s="17">
        <v>0.11478239006169</v>
      </c>
      <c r="M9" s="17"/>
      <c r="N9" s="17">
        <v>0.20333129295098301</v>
      </c>
      <c r="O9" s="17">
        <v>0.13350581116479299</v>
      </c>
      <c r="P9" s="17">
        <v>0.16615589650327101</v>
      </c>
      <c r="Q9" s="17">
        <v>0.17064920278218701</v>
      </c>
      <c r="R9" s="17"/>
      <c r="S9" s="17">
        <v>0.25004844039530599</v>
      </c>
      <c r="T9" s="17">
        <v>0.13647238647579599</v>
      </c>
      <c r="U9" s="17">
        <v>0.16149186630696299</v>
      </c>
      <c r="V9" s="17">
        <v>0.17130159886507701</v>
      </c>
      <c r="W9" s="17">
        <v>0.13399517296111599</v>
      </c>
      <c r="X9" s="17">
        <v>0.18097372709574</v>
      </c>
      <c r="Y9" s="17">
        <v>0.14347198505516701</v>
      </c>
      <c r="Z9" s="17">
        <v>0.146284199499714</v>
      </c>
      <c r="AA9" s="17">
        <v>0.17479622905862</v>
      </c>
      <c r="AB9" s="17">
        <v>0.15981751559757601</v>
      </c>
      <c r="AC9" s="17">
        <v>0.148128697321427</v>
      </c>
      <c r="AD9" s="17">
        <v>0.14704998605125999</v>
      </c>
      <c r="AE9" s="17"/>
      <c r="AF9" s="17">
        <v>0.42633375522418998</v>
      </c>
      <c r="AG9" s="17">
        <v>0.18908860337354599</v>
      </c>
      <c r="AH9" s="17">
        <v>0.158755999362132</v>
      </c>
      <c r="AI9" s="17">
        <v>0.12160174784293</v>
      </c>
      <c r="AJ9" s="17">
        <v>0.19468598188101099</v>
      </c>
      <c r="AK9" s="17">
        <v>0.13362508977783899</v>
      </c>
      <c r="AL9" s="17">
        <v>0.134054371509603</v>
      </c>
      <c r="AM9" s="17">
        <v>0.141162915349347</v>
      </c>
      <c r="AN9" s="17">
        <v>0.13066279438610301</v>
      </c>
      <c r="AO9" s="17">
        <v>0.25659176688290403</v>
      </c>
      <c r="AP9" s="17">
        <v>0.20226205880419099</v>
      </c>
      <c r="AQ9" s="17">
        <v>0.208683675460552</v>
      </c>
      <c r="AR9" s="17">
        <v>0.13755129419648399</v>
      </c>
      <c r="AS9" s="17">
        <v>0.212757460942577</v>
      </c>
      <c r="AT9" s="17">
        <v>0.20198744835787899</v>
      </c>
      <c r="AU9" s="17">
        <v>0.28101033284339999</v>
      </c>
      <c r="AV9" s="17"/>
      <c r="AW9" s="17">
        <v>0.18389635451201</v>
      </c>
      <c r="AX9" s="17">
        <v>0.14985496326086301</v>
      </c>
      <c r="AY9" s="17"/>
      <c r="AZ9" s="17">
        <v>0.18026244041404699</v>
      </c>
      <c r="BA9" s="17">
        <v>0.16712806326930199</v>
      </c>
      <c r="BB9" s="17"/>
      <c r="BC9" s="17">
        <v>0.19921931148855801</v>
      </c>
      <c r="BD9" s="17">
        <v>0.149230217340971</v>
      </c>
      <c r="BE9" s="17"/>
      <c r="BF9" s="17">
        <v>0.197738047500161</v>
      </c>
      <c r="BG9" s="17">
        <v>0.16725301683969401</v>
      </c>
      <c r="BH9" s="17"/>
      <c r="BI9" s="17">
        <v>0.165483423095661</v>
      </c>
      <c r="BJ9" s="17">
        <v>0.19142493811630301</v>
      </c>
      <c r="BK9" s="17">
        <v>0.19163709205387799</v>
      </c>
      <c r="BL9" s="17">
        <v>0.16921588933878301</v>
      </c>
      <c r="BM9" s="17">
        <v>0.12663334149542399</v>
      </c>
      <c r="BN9" s="17"/>
      <c r="BO9" s="17">
        <v>0.204361323403325</v>
      </c>
      <c r="BP9" s="17">
        <v>0.17782631496993001</v>
      </c>
      <c r="BQ9" s="17">
        <v>0.189619713656483</v>
      </c>
      <c r="BR9" s="17">
        <v>0.18016015295822099</v>
      </c>
      <c r="BS9" s="17">
        <v>0.123818441463293</v>
      </c>
      <c r="BT9" s="17">
        <v>8.1381116379300997E-2</v>
      </c>
      <c r="BU9" s="17"/>
      <c r="BV9" s="17">
        <v>0.191378654477003</v>
      </c>
      <c r="BW9" s="17">
        <v>0.191510781747216</v>
      </c>
      <c r="BX9" s="17"/>
      <c r="BY9" s="17">
        <v>0.24257341015852099</v>
      </c>
      <c r="BZ9" s="17"/>
      <c r="CA9" s="17">
        <v>0.220788025215749</v>
      </c>
      <c r="CB9" s="17"/>
      <c r="CC9" s="17">
        <v>0.191240531235052</v>
      </c>
    </row>
    <row r="10" spans="2:81" x14ac:dyDescent="0.3">
      <c r="B10" s="18" t="s">
        <v>231</v>
      </c>
      <c r="C10" s="17">
        <v>0.37635035770118802</v>
      </c>
      <c r="D10" s="17">
        <v>0.390230566060566</v>
      </c>
      <c r="E10" s="17">
        <v>0.36324644555917901</v>
      </c>
      <c r="F10" s="17"/>
      <c r="G10" s="17">
        <v>0.380672512092811</v>
      </c>
      <c r="H10" s="17">
        <v>0.45859987888278197</v>
      </c>
      <c r="I10" s="17">
        <v>0.390383666352831</v>
      </c>
      <c r="J10" s="17">
        <v>0.35889395041313099</v>
      </c>
      <c r="K10" s="17">
        <v>0.32684000178772199</v>
      </c>
      <c r="L10" s="17">
        <v>0.34257234915351398</v>
      </c>
      <c r="M10" s="17"/>
      <c r="N10" s="17">
        <v>0.336812219085727</v>
      </c>
      <c r="O10" s="17">
        <v>0.40885212702544799</v>
      </c>
      <c r="P10" s="17">
        <v>0.38569603042547401</v>
      </c>
      <c r="Q10" s="17">
        <v>0.38002435254684203</v>
      </c>
      <c r="R10" s="17"/>
      <c r="S10" s="17">
        <v>0.346791038319894</v>
      </c>
      <c r="T10" s="17">
        <v>0.401133736475415</v>
      </c>
      <c r="U10" s="17">
        <v>0.37877024602540299</v>
      </c>
      <c r="V10" s="17">
        <v>0.33934496197383901</v>
      </c>
      <c r="W10" s="17">
        <v>0.41473386645654903</v>
      </c>
      <c r="X10" s="17">
        <v>0.38923473164070999</v>
      </c>
      <c r="Y10" s="17">
        <v>0.39420435555780198</v>
      </c>
      <c r="Z10" s="17">
        <v>0.46136560547600303</v>
      </c>
      <c r="AA10" s="17">
        <v>0.37881005865022199</v>
      </c>
      <c r="AB10" s="17">
        <v>0.37673922596037801</v>
      </c>
      <c r="AC10" s="17">
        <v>0.34374214950001503</v>
      </c>
      <c r="AD10" s="17">
        <v>0.266527807536316</v>
      </c>
      <c r="AE10" s="17"/>
      <c r="AF10" s="17">
        <v>0.29028056672164199</v>
      </c>
      <c r="AG10" s="17">
        <v>0.34143034302819403</v>
      </c>
      <c r="AH10" s="17">
        <v>0.34654314555975002</v>
      </c>
      <c r="AI10" s="17">
        <v>0.43373252229242798</v>
      </c>
      <c r="AJ10" s="17">
        <v>0.39050815899332703</v>
      </c>
      <c r="AK10" s="17">
        <v>0.36411380730427401</v>
      </c>
      <c r="AL10" s="17">
        <v>0.43019126807354102</v>
      </c>
      <c r="AM10" s="17">
        <v>0.33839293281563898</v>
      </c>
      <c r="AN10" s="17">
        <v>0.37068055764631402</v>
      </c>
      <c r="AO10" s="17">
        <v>0.30736717353385501</v>
      </c>
      <c r="AP10" s="17">
        <v>0.37960728475591199</v>
      </c>
      <c r="AQ10" s="17">
        <v>0.407646043301432</v>
      </c>
      <c r="AR10" s="17">
        <v>0.44654459692794102</v>
      </c>
      <c r="AS10" s="17">
        <v>0.45876199646439603</v>
      </c>
      <c r="AT10" s="17">
        <v>0.23945157007367199</v>
      </c>
      <c r="AU10" s="17">
        <v>0.48171431917160101</v>
      </c>
      <c r="AV10" s="17"/>
      <c r="AW10" s="17">
        <v>0.40236034365476198</v>
      </c>
      <c r="AX10" s="17">
        <v>0.33881106159403301</v>
      </c>
      <c r="AY10" s="17"/>
      <c r="AZ10" s="17">
        <v>0.38979184585624099</v>
      </c>
      <c r="BA10" s="17">
        <v>0.37335666043654397</v>
      </c>
      <c r="BB10" s="17"/>
      <c r="BC10" s="17">
        <v>0.39510088313046299</v>
      </c>
      <c r="BD10" s="17">
        <v>0.364813664829155</v>
      </c>
      <c r="BE10" s="17"/>
      <c r="BF10" s="17">
        <v>0.427391591311095</v>
      </c>
      <c r="BG10" s="17">
        <v>0.372248802297931</v>
      </c>
      <c r="BH10" s="17"/>
      <c r="BI10" s="17">
        <v>0.33728437199321798</v>
      </c>
      <c r="BJ10" s="17">
        <v>0.45898491974759997</v>
      </c>
      <c r="BK10" s="17">
        <v>0.38336532531609502</v>
      </c>
      <c r="BL10" s="17">
        <v>0.32205837946696098</v>
      </c>
      <c r="BM10" s="17">
        <v>0.34971103431767298</v>
      </c>
      <c r="BN10" s="17"/>
      <c r="BO10" s="17">
        <v>0.46016128259300998</v>
      </c>
      <c r="BP10" s="17">
        <v>0.37919650145188499</v>
      </c>
      <c r="BQ10" s="17">
        <v>0.41789365698180098</v>
      </c>
      <c r="BR10" s="17">
        <v>0.343764723131252</v>
      </c>
      <c r="BS10" s="17">
        <v>0.30808375350267497</v>
      </c>
      <c r="BT10" s="17">
        <v>0.35255309307564398</v>
      </c>
      <c r="BU10" s="17"/>
      <c r="BV10" s="17">
        <v>0.46860523126761899</v>
      </c>
      <c r="BW10" s="17">
        <v>0.44114184422730002</v>
      </c>
      <c r="BX10" s="17"/>
      <c r="BY10" s="17">
        <v>0.49004800242203</v>
      </c>
      <c r="BZ10" s="17"/>
      <c r="CA10" s="17">
        <v>0.479293669825618</v>
      </c>
      <c r="CB10" s="17"/>
      <c r="CC10" s="17">
        <v>0.48588333153546598</v>
      </c>
    </row>
    <row r="11" spans="2:81" x14ac:dyDescent="0.3">
      <c r="B11" s="18" t="s">
        <v>232</v>
      </c>
      <c r="C11" s="17">
        <v>0.268585075279824</v>
      </c>
      <c r="D11" s="17">
        <v>0.236695915364142</v>
      </c>
      <c r="E11" s="17">
        <v>0.29989817122610701</v>
      </c>
      <c r="F11" s="17"/>
      <c r="G11" s="17">
        <v>0.24257532482822999</v>
      </c>
      <c r="H11" s="17">
        <v>0.20769894001841899</v>
      </c>
      <c r="I11" s="17">
        <v>0.24704622123095299</v>
      </c>
      <c r="J11" s="17">
        <v>0.26703943806828201</v>
      </c>
      <c r="K11" s="17">
        <v>0.34353908135069899</v>
      </c>
      <c r="L11" s="17">
        <v>0.30391267411157302</v>
      </c>
      <c r="M11" s="17"/>
      <c r="N11" s="17">
        <v>0.27117718872173502</v>
      </c>
      <c r="O11" s="17">
        <v>0.28174646020004601</v>
      </c>
      <c r="P11" s="17">
        <v>0.27849242130288099</v>
      </c>
      <c r="Q11" s="17">
        <v>0.241667344739046</v>
      </c>
      <c r="R11" s="17"/>
      <c r="S11" s="17">
        <v>0.23836390972546501</v>
      </c>
      <c r="T11" s="17">
        <v>0.27148556184934097</v>
      </c>
      <c r="U11" s="17">
        <v>0.27889603933749901</v>
      </c>
      <c r="V11" s="17">
        <v>0.27279737570997298</v>
      </c>
      <c r="W11" s="17">
        <v>0.24084775442678999</v>
      </c>
      <c r="X11" s="17">
        <v>0.21565014455767501</v>
      </c>
      <c r="Y11" s="17">
        <v>0.28674300606904202</v>
      </c>
      <c r="Z11" s="17">
        <v>0.23752171319353099</v>
      </c>
      <c r="AA11" s="17">
        <v>0.30516753807625702</v>
      </c>
      <c r="AB11" s="17">
        <v>0.28653015846759999</v>
      </c>
      <c r="AC11" s="17">
        <v>0.304395169839274</v>
      </c>
      <c r="AD11" s="17">
        <v>0.32565742166010497</v>
      </c>
      <c r="AE11" s="17"/>
      <c r="AF11" s="17">
        <v>9.0171405220908898E-2</v>
      </c>
      <c r="AG11" s="17">
        <v>0.29382367429999601</v>
      </c>
      <c r="AH11" s="17">
        <v>0.25410877956781303</v>
      </c>
      <c r="AI11" s="17">
        <v>0.28314393311937303</v>
      </c>
      <c r="AJ11" s="17">
        <v>0.26422056184057702</v>
      </c>
      <c r="AK11" s="17">
        <v>0.28444714375163499</v>
      </c>
      <c r="AL11" s="17">
        <v>0.28337178433017202</v>
      </c>
      <c r="AM11" s="17">
        <v>0.277225719736163</v>
      </c>
      <c r="AN11" s="17">
        <v>0.29816561169057798</v>
      </c>
      <c r="AO11" s="17">
        <v>0.29099144834768298</v>
      </c>
      <c r="AP11" s="17">
        <v>0.25555642958056002</v>
      </c>
      <c r="AQ11" s="17">
        <v>0.18892204536879501</v>
      </c>
      <c r="AR11" s="17">
        <v>0.29460661028060398</v>
      </c>
      <c r="AS11" s="17">
        <v>0.136771415172081</v>
      </c>
      <c r="AT11" s="17">
        <v>0.40214724193981499</v>
      </c>
      <c r="AU11" s="17">
        <v>0.15705877414941899</v>
      </c>
      <c r="AV11" s="17"/>
      <c r="AW11" s="17">
        <v>0.25944780554081798</v>
      </c>
      <c r="AX11" s="17">
        <v>0.28024860638955701</v>
      </c>
      <c r="AY11" s="17"/>
      <c r="AZ11" s="17">
        <v>0.24636920428491901</v>
      </c>
      <c r="BA11" s="17">
        <v>0.27353300898046401</v>
      </c>
      <c r="BB11" s="17"/>
      <c r="BC11" s="17">
        <v>0.23647586937227499</v>
      </c>
      <c r="BD11" s="17">
        <v>0.28831431755665599</v>
      </c>
      <c r="BE11" s="17"/>
      <c r="BF11" s="17">
        <v>0.26720225759606903</v>
      </c>
      <c r="BG11" s="17">
        <v>0.26869619530850303</v>
      </c>
      <c r="BH11" s="17"/>
      <c r="BI11" s="17">
        <v>0.31946171025150399</v>
      </c>
      <c r="BJ11" s="17">
        <v>0.22208069591098401</v>
      </c>
      <c r="BK11" s="17">
        <v>0.22573898291116401</v>
      </c>
      <c r="BL11" s="17">
        <v>0.26551538756557302</v>
      </c>
      <c r="BM11" s="17">
        <v>0.30910809225424102</v>
      </c>
      <c r="BN11" s="17"/>
      <c r="BO11" s="17">
        <v>0.21244496879659999</v>
      </c>
      <c r="BP11" s="17">
        <v>0.28247971705446401</v>
      </c>
      <c r="BQ11" s="17">
        <v>0.23454765109397699</v>
      </c>
      <c r="BR11" s="17">
        <v>0.25967274945498497</v>
      </c>
      <c r="BS11" s="17">
        <v>0.34891516571125503</v>
      </c>
      <c r="BT11" s="17">
        <v>0.30249898418868398</v>
      </c>
      <c r="BU11" s="17"/>
      <c r="BV11" s="17">
        <v>0.223502825135452</v>
      </c>
      <c r="BW11" s="17">
        <v>0.21944303089369299</v>
      </c>
      <c r="BX11" s="17"/>
      <c r="BY11" s="17">
        <v>0.154476548706144</v>
      </c>
      <c r="BZ11" s="17"/>
      <c r="CA11" s="17">
        <v>0.20594294479723199</v>
      </c>
      <c r="CB11" s="17"/>
      <c r="CC11" s="17">
        <v>0.222531191020994</v>
      </c>
    </row>
    <row r="12" spans="2:81" x14ac:dyDescent="0.3">
      <c r="B12" s="18" t="s">
        <v>233</v>
      </c>
      <c r="C12" s="17">
        <v>8.8794371436978797E-2</v>
      </c>
      <c r="D12" s="17">
        <v>9.35701369233366E-2</v>
      </c>
      <c r="E12" s="17">
        <v>8.3462422926012705E-2</v>
      </c>
      <c r="F12" s="17"/>
      <c r="G12" s="17">
        <v>6.7310049261451996E-2</v>
      </c>
      <c r="H12" s="17">
        <v>5.80350811874333E-2</v>
      </c>
      <c r="I12" s="17">
        <v>7.1950351915996705E-2</v>
      </c>
      <c r="J12" s="17">
        <v>9.8708927437253194E-2</v>
      </c>
      <c r="K12" s="17">
        <v>9.8611455646336998E-2</v>
      </c>
      <c r="L12" s="17">
        <v>0.12716683604328799</v>
      </c>
      <c r="M12" s="17"/>
      <c r="N12" s="17">
        <v>0.11550032811477499</v>
      </c>
      <c r="O12" s="17">
        <v>9.3442869788600405E-2</v>
      </c>
      <c r="P12" s="17">
        <v>7.1470255243683098E-2</v>
      </c>
      <c r="Q12" s="17">
        <v>7.1080443612805799E-2</v>
      </c>
      <c r="R12" s="17"/>
      <c r="S12" s="17">
        <v>8.8226560650268598E-2</v>
      </c>
      <c r="T12" s="17">
        <v>9.9723507282191801E-2</v>
      </c>
      <c r="U12" s="17">
        <v>3.9560208709686198E-2</v>
      </c>
      <c r="V12" s="17">
        <v>0.124502989481539</v>
      </c>
      <c r="W12" s="17">
        <v>0.10171457030135</v>
      </c>
      <c r="X12" s="17">
        <v>0.116083677754673</v>
      </c>
      <c r="Y12" s="17">
        <v>7.4386103794288394E-2</v>
      </c>
      <c r="Z12" s="17">
        <v>8.9074532554175606E-2</v>
      </c>
      <c r="AA12" s="17">
        <v>5.3970420113096003E-2</v>
      </c>
      <c r="AB12" s="17">
        <v>0.10017163243084801</v>
      </c>
      <c r="AC12" s="17">
        <v>6.7259184722237006E-2</v>
      </c>
      <c r="AD12" s="17">
        <v>0.12396524096917599</v>
      </c>
      <c r="AE12" s="17"/>
      <c r="AF12" s="17">
        <v>0</v>
      </c>
      <c r="AG12" s="17">
        <v>4.4696360945723802E-2</v>
      </c>
      <c r="AH12" s="17">
        <v>7.1198999548408096E-2</v>
      </c>
      <c r="AI12" s="17">
        <v>6.0683021606360701E-2</v>
      </c>
      <c r="AJ12" s="17">
        <v>7.5415918283366398E-2</v>
      </c>
      <c r="AK12" s="17">
        <v>0.11520325406615201</v>
      </c>
      <c r="AL12" s="17">
        <v>9.0298315796233902E-2</v>
      </c>
      <c r="AM12" s="17">
        <v>0.11647144978891801</v>
      </c>
      <c r="AN12" s="17">
        <v>9.9164630596888695E-2</v>
      </c>
      <c r="AO12" s="17">
        <v>7.96450456171236E-2</v>
      </c>
      <c r="AP12" s="17">
        <v>7.0062026743599307E-2</v>
      </c>
      <c r="AQ12" s="17">
        <v>0.147061037019529</v>
      </c>
      <c r="AR12" s="17">
        <v>7.4444539303589893E-2</v>
      </c>
      <c r="AS12" s="17">
        <v>0.12854375725675399</v>
      </c>
      <c r="AT12" s="17">
        <v>8.0155121759896197E-2</v>
      </c>
      <c r="AU12" s="17">
        <v>5.01337420333633E-2</v>
      </c>
      <c r="AV12" s="17"/>
      <c r="AW12" s="17">
        <v>7.5673774902142096E-2</v>
      </c>
      <c r="AX12" s="17">
        <v>0.107280111057681</v>
      </c>
      <c r="AY12" s="17"/>
      <c r="AZ12" s="17">
        <v>0.101518812593114</v>
      </c>
      <c r="BA12" s="17">
        <v>8.5960375361259694E-2</v>
      </c>
      <c r="BB12" s="17"/>
      <c r="BC12" s="17">
        <v>8.3263958625236195E-2</v>
      </c>
      <c r="BD12" s="17">
        <v>9.2458543324371603E-2</v>
      </c>
      <c r="BE12" s="17"/>
      <c r="BF12" s="17">
        <v>6.9654646801577902E-2</v>
      </c>
      <c r="BG12" s="17">
        <v>9.0332395411774596E-2</v>
      </c>
      <c r="BH12" s="17"/>
      <c r="BI12" s="17">
        <v>0.101798760643148</v>
      </c>
      <c r="BJ12" s="17">
        <v>6.6833636447870395E-2</v>
      </c>
      <c r="BK12" s="17">
        <v>8.9428300523288998E-2</v>
      </c>
      <c r="BL12" s="17">
        <v>0.117073622291938</v>
      </c>
      <c r="BM12" s="17">
        <v>9.2897715742990494E-2</v>
      </c>
      <c r="BN12" s="17"/>
      <c r="BO12" s="17">
        <v>6.9619599424821599E-2</v>
      </c>
      <c r="BP12" s="17">
        <v>9.2150727765910295E-2</v>
      </c>
      <c r="BQ12" s="17">
        <v>7.8408669698497593E-2</v>
      </c>
      <c r="BR12" s="17">
        <v>0.112156162379173</v>
      </c>
      <c r="BS12" s="17">
        <v>7.4137734062703797E-2</v>
      </c>
      <c r="BT12" s="17">
        <v>9.7719027881207399E-2</v>
      </c>
      <c r="BU12" s="17"/>
      <c r="BV12" s="17">
        <v>7.3285158181502705E-2</v>
      </c>
      <c r="BW12" s="17">
        <v>5.4867808805540999E-2</v>
      </c>
      <c r="BX12" s="17"/>
      <c r="BY12" s="17">
        <v>5.2895440824760699E-2</v>
      </c>
      <c r="BZ12" s="17"/>
      <c r="CA12" s="17">
        <v>5.7216950726612599E-2</v>
      </c>
      <c r="CB12" s="17"/>
      <c r="CC12" s="17">
        <v>6.23088302131092E-2</v>
      </c>
    </row>
    <row r="13" spans="2:81" x14ac:dyDescent="0.3">
      <c r="B13" s="18" t="s">
        <v>234</v>
      </c>
      <c r="C13" s="17">
        <v>3.4466094903350099E-2</v>
      </c>
      <c r="D13" s="17">
        <v>4.4479698804738899E-2</v>
      </c>
      <c r="E13" s="17">
        <v>2.4824602971579901E-2</v>
      </c>
      <c r="F13" s="17"/>
      <c r="G13" s="17">
        <v>1.7333198639209998E-2</v>
      </c>
      <c r="H13" s="17">
        <v>1.5706425700749899E-2</v>
      </c>
      <c r="I13" s="17">
        <v>1.8210899425178201E-2</v>
      </c>
      <c r="J13" s="17">
        <v>2.76120330784193E-2</v>
      </c>
      <c r="K13" s="17">
        <v>6.8302793475716606E-2</v>
      </c>
      <c r="L13" s="17">
        <v>5.7201579231420101E-2</v>
      </c>
      <c r="M13" s="17"/>
      <c r="N13" s="17">
        <v>3.5134956273179002E-2</v>
      </c>
      <c r="O13" s="17">
        <v>2.69819613992325E-2</v>
      </c>
      <c r="P13" s="17">
        <v>4.1970337394745302E-2</v>
      </c>
      <c r="Q13" s="17">
        <v>3.5196380480648902E-2</v>
      </c>
      <c r="R13" s="17"/>
      <c r="S13" s="17">
        <v>2.0149684009525898E-2</v>
      </c>
      <c r="T13" s="17">
        <v>5.53099072339358E-2</v>
      </c>
      <c r="U13" s="17">
        <v>4.5594197050100198E-2</v>
      </c>
      <c r="V13" s="17">
        <v>6.4980078946031E-2</v>
      </c>
      <c r="W13" s="17">
        <v>2.6045703187569502E-2</v>
      </c>
      <c r="X13" s="17">
        <v>1.17397694289682E-2</v>
      </c>
      <c r="Y13" s="17">
        <v>3.0314270006808999E-2</v>
      </c>
      <c r="Z13" s="17">
        <v>1.1618903255936E-2</v>
      </c>
      <c r="AA13" s="17">
        <v>1.9902851717143101E-2</v>
      </c>
      <c r="AB13" s="17">
        <v>3.4074573672080298E-2</v>
      </c>
      <c r="AC13" s="17">
        <v>4.4273693886291599E-2</v>
      </c>
      <c r="AD13" s="17">
        <v>5.7217293464503598E-2</v>
      </c>
      <c r="AE13" s="17"/>
      <c r="AF13" s="17">
        <v>0.19321427283325801</v>
      </c>
      <c r="AG13" s="17">
        <v>1.1819014577314E-2</v>
      </c>
      <c r="AH13" s="17">
        <v>1.8252690045385E-2</v>
      </c>
      <c r="AI13" s="17">
        <v>3.2265786247806898E-2</v>
      </c>
      <c r="AJ13" s="17">
        <v>2.7079959789969198E-2</v>
      </c>
      <c r="AK13" s="17">
        <v>6.1340456583396298E-2</v>
      </c>
      <c r="AL13" s="17">
        <v>1.41619353044963E-2</v>
      </c>
      <c r="AM13" s="17">
        <v>5.2558420672372201E-2</v>
      </c>
      <c r="AN13" s="17">
        <v>4.5025500512881303E-2</v>
      </c>
      <c r="AO13" s="17">
        <v>2.6793958587663699E-2</v>
      </c>
      <c r="AP13" s="17">
        <v>4.2178084114109303E-2</v>
      </c>
      <c r="AQ13" s="17">
        <v>4.0254950814319602E-2</v>
      </c>
      <c r="AR13" s="17">
        <v>3.7763122704523498E-2</v>
      </c>
      <c r="AS13" s="17">
        <v>4.3155743571309899E-2</v>
      </c>
      <c r="AT13" s="17">
        <v>3.0491500539700699E-2</v>
      </c>
      <c r="AU13" s="17">
        <v>8.8666981506574597E-3</v>
      </c>
      <c r="AV13" s="17"/>
      <c r="AW13" s="17">
        <v>2.7483271830768902E-2</v>
      </c>
      <c r="AX13" s="17">
        <v>4.4867435643266097E-2</v>
      </c>
      <c r="AY13" s="17"/>
      <c r="AZ13" s="17">
        <v>1.89467574618448E-2</v>
      </c>
      <c r="BA13" s="17">
        <v>3.7922572155852499E-2</v>
      </c>
      <c r="BB13" s="17"/>
      <c r="BC13" s="17">
        <v>2.58540578737033E-2</v>
      </c>
      <c r="BD13" s="17">
        <v>4.1033073432117498E-2</v>
      </c>
      <c r="BE13" s="17"/>
      <c r="BF13" s="17">
        <v>1.90482720840035E-2</v>
      </c>
      <c r="BG13" s="17">
        <v>3.5705035462162998E-2</v>
      </c>
      <c r="BH13" s="17"/>
      <c r="BI13" s="17">
        <v>3.8468751594472397E-2</v>
      </c>
      <c r="BJ13" s="17">
        <v>1.49784178823184E-2</v>
      </c>
      <c r="BK13" s="17">
        <v>2.5539997302056801E-2</v>
      </c>
      <c r="BL13" s="17">
        <v>7.1316975711434097E-2</v>
      </c>
      <c r="BM13" s="17">
        <v>3.962874868796E-2</v>
      </c>
      <c r="BN13" s="17"/>
      <c r="BO13" s="17">
        <v>1.9112878514932201E-2</v>
      </c>
      <c r="BP13" s="17">
        <v>3.6040602235730301E-2</v>
      </c>
      <c r="BQ13" s="17">
        <v>1.89991819432602E-2</v>
      </c>
      <c r="BR13" s="17">
        <v>4.7768461150179999E-2</v>
      </c>
      <c r="BS13" s="17">
        <v>5.2532579211338699E-2</v>
      </c>
      <c r="BT13" s="17">
        <v>1.08574883820831E-2</v>
      </c>
      <c r="BU13" s="17"/>
      <c r="BV13" s="17">
        <v>1.7834257123591001E-2</v>
      </c>
      <c r="BW13" s="17">
        <v>9.6816086106198997E-3</v>
      </c>
      <c r="BX13" s="17"/>
      <c r="BY13" s="17">
        <v>4.9954906323276902E-3</v>
      </c>
      <c r="BZ13" s="17"/>
      <c r="CA13" s="17">
        <v>9.1606452293018607E-3</v>
      </c>
      <c r="CB13" s="17"/>
      <c r="CC13" s="17">
        <v>9.69835927692295E-3</v>
      </c>
    </row>
    <row r="14" spans="2:81" x14ac:dyDescent="0.3">
      <c r="B14" s="18" t="s">
        <v>92</v>
      </c>
      <c r="C14" s="17">
        <v>6.2283588043746903E-2</v>
      </c>
      <c r="D14" s="17">
        <v>3.6715257345515499E-2</v>
      </c>
      <c r="E14" s="17">
        <v>8.6488171394899602E-2</v>
      </c>
      <c r="F14" s="17"/>
      <c r="G14" s="17">
        <v>6.5082159498527706E-2</v>
      </c>
      <c r="H14" s="17">
        <v>7.1368499029698093E-2</v>
      </c>
      <c r="I14" s="17">
        <v>7.0217159725088102E-2</v>
      </c>
      <c r="J14" s="17">
        <v>7.5081248954755597E-2</v>
      </c>
      <c r="K14" s="17">
        <v>3.52251290006316E-2</v>
      </c>
      <c r="L14" s="17">
        <v>5.4364171398515501E-2</v>
      </c>
      <c r="M14" s="17"/>
      <c r="N14" s="17">
        <v>3.8044014853600698E-2</v>
      </c>
      <c r="O14" s="17">
        <v>5.54707704218797E-2</v>
      </c>
      <c r="P14" s="17">
        <v>5.6215059129945601E-2</v>
      </c>
      <c r="Q14" s="17">
        <v>0.10138227583847099</v>
      </c>
      <c r="R14" s="17"/>
      <c r="S14" s="17">
        <v>5.6420366899541399E-2</v>
      </c>
      <c r="T14" s="17">
        <v>3.5874900683320401E-2</v>
      </c>
      <c r="U14" s="17">
        <v>9.5687442570348405E-2</v>
      </c>
      <c r="V14" s="17">
        <v>2.70729950235414E-2</v>
      </c>
      <c r="W14" s="17">
        <v>8.2662932666626096E-2</v>
      </c>
      <c r="X14" s="17">
        <v>8.6317949522233997E-2</v>
      </c>
      <c r="Y14" s="17">
        <v>7.0880279516891506E-2</v>
      </c>
      <c r="Z14" s="17">
        <v>5.41350460206413E-2</v>
      </c>
      <c r="AA14" s="17">
        <v>6.7352902384662197E-2</v>
      </c>
      <c r="AB14" s="17">
        <v>4.2666893871518299E-2</v>
      </c>
      <c r="AC14" s="17">
        <v>9.2201104730755601E-2</v>
      </c>
      <c r="AD14" s="17">
        <v>7.9582250318639802E-2</v>
      </c>
      <c r="AE14" s="17"/>
      <c r="AF14" s="17">
        <v>0</v>
      </c>
      <c r="AG14" s="17">
        <v>0.119142003775227</v>
      </c>
      <c r="AH14" s="17">
        <v>0.15114038591651199</v>
      </c>
      <c r="AI14" s="17">
        <v>6.8572988891101E-2</v>
      </c>
      <c r="AJ14" s="17">
        <v>4.8089419211750202E-2</v>
      </c>
      <c r="AK14" s="17">
        <v>4.1270248516703099E-2</v>
      </c>
      <c r="AL14" s="17">
        <v>4.7922324985954501E-2</v>
      </c>
      <c r="AM14" s="17">
        <v>7.4188561637561004E-2</v>
      </c>
      <c r="AN14" s="17">
        <v>5.6300905167234301E-2</v>
      </c>
      <c r="AO14" s="17">
        <v>3.8610607030770898E-2</v>
      </c>
      <c r="AP14" s="17">
        <v>5.0334116001628397E-2</v>
      </c>
      <c r="AQ14" s="17">
        <v>7.4322480353729804E-3</v>
      </c>
      <c r="AR14" s="17">
        <v>9.0898365868578301E-3</v>
      </c>
      <c r="AS14" s="17">
        <v>2.0009626592882999E-2</v>
      </c>
      <c r="AT14" s="17">
        <v>4.5767117329036801E-2</v>
      </c>
      <c r="AU14" s="17">
        <v>2.1216133651559398E-2</v>
      </c>
      <c r="AV14" s="17"/>
      <c r="AW14" s="17">
        <v>5.1138449559499602E-2</v>
      </c>
      <c r="AX14" s="17">
        <v>7.8937822054600704E-2</v>
      </c>
      <c r="AY14" s="17"/>
      <c r="AZ14" s="17">
        <v>6.3110939389833406E-2</v>
      </c>
      <c r="BA14" s="17">
        <v>6.2099319796577498E-2</v>
      </c>
      <c r="BB14" s="17"/>
      <c r="BC14" s="17">
        <v>6.0085919509764302E-2</v>
      </c>
      <c r="BD14" s="17">
        <v>6.4150183516729298E-2</v>
      </c>
      <c r="BE14" s="17"/>
      <c r="BF14" s="17">
        <v>1.8965184707093598E-2</v>
      </c>
      <c r="BG14" s="17">
        <v>6.5764554679934403E-2</v>
      </c>
      <c r="BH14" s="17"/>
      <c r="BI14" s="17">
        <v>3.7502982421996497E-2</v>
      </c>
      <c r="BJ14" s="17">
        <v>4.5697391894923299E-2</v>
      </c>
      <c r="BK14" s="17">
        <v>8.4290301893516398E-2</v>
      </c>
      <c r="BL14" s="17">
        <v>5.4819745625311202E-2</v>
      </c>
      <c r="BM14" s="17">
        <v>8.2021067501712203E-2</v>
      </c>
      <c r="BN14" s="17"/>
      <c r="BO14" s="17">
        <v>3.4299947267310803E-2</v>
      </c>
      <c r="BP14" s="17">
        <v>3.2306136522080101E-2</v>
      </c>
      <c r="BQ14" s="17">
        <v>6.0531126625981098E-2</v>
      </c>
      <c r="BR14" s="17">
        <v>5.64777509261883E-2</v>
      </c>
      <c r="BS14" s="17">
        <v>9.2512326048733703E-2</v>
      </c>
      <c r="BT14" s="17">
        <v>0.15499029009307999</v>
      </c>
      <c r="BU14" s="17"/>
      <c r="BV14" s="17">
        <v>2.5393873814832199E-2</v>
      </c>
      <c r="BW14" s="17">
        <v>8.3354925715630399E-2</v>
      </c>
      <c r="BX14" s="17"/>
      <c r="BY14" s="17">
        <v>5.5011107256216801E-2</v>
      </c>
      <c r="BZ14" s="17"/>
      <c r="CA14" s="17">
        <v>2.7597764205487402E-2</v>
      </c>
      <c r="CB14" s="17"/>
      <c r="CC14" s="17">
        <v>2.83377567184558E-2</v>
      </c>
    </row>
    <row r="15" spans="2:81" x14ac:dyDescent="0.3">
      <c r="B15" s="18" t="s">
        <v>192</v>
      </c>
      <c r="C15" s="21">
        <v>0.54587087033610004</v>
      </c>
      <c r="D15" s="21">
        <v>0.58853899156226697</v>
      </c>
      <c r="E15" s="21">
        <v>0.505326631481401</v>
      </c>
      <c r="F15" s="21"/>
      <c r="G15" s="21">
        <v>0.60769926777257999</v>
      </c>
      <c r="H15" s="21">
        <v>0.64719105406370003</v>
      </c>
      <c r="I15" s="21">
        <v>0.59257536770278396</v>
      </c>
      <c r="J15" s="21">
        <v>0.53155835246128902</v>
      </c>
      <c r="K15" s="21">
        <v>0.454321540526615</v>
      </c>
      <c r="L15" s="21">
        <v>0.45735473921520298</v>
      </c>
      <c r="M15" s="21"/>
      <c r="N15" s="21">
        <v>0.54014351203670896</v>
      </c>
      <c r="O15" s="21">
        <v>0.54235793819024103</v>
      </c>
      <c r="P15" s="21">
        <v>0.55185192692874496</v>
      </c>
      <c r="Q15" s="21">
        <v>0.55067355532902795</v>
      </c>
      <c r="R15" s="21"/>
      <c r="S15" s="21">
        <v>0.59683947871519905</v>
      </c>
      <c r="T15" s="21">
        <v>0.53760612295121102</v>
      </c>
      <c r="U15" s="21">
        <v>0.54026211233236598</v>
      </c>
      <c r="V15" s="21">
        <v>0.51064656083891602</v>
      </c>
      <c r="W15" s="21">
        <v>0.54872903941766504</v>
      </c>
      <c r="X15" s="21">
        <v>0.57020845873644999</v>
      </c>
      <c r="Y15" s="21">
        <v>0.53767634061296898</v>
      </c>
      <c r="Z15" s="21">
        <v>0.60764980497571597</v>
      </c>
      <c r="AA15" s="21">
        <v>0.55360628770884202</v>
      </c>
      <c r="AB15" s="21">
        <v>0.53655674155795396</v>
      </c>
      <c r="AC15" s="21">
        <v>0.491870846821442</v>
      </c>
      <c r="AD15" s="21">
        <v>0.41357779358757601</v>
      </c>
      <c r="AE15" s="21"/>
      <c r="AF15" s="21">
        <v>0.71661432194583297</v>
      </c>
      <c r="AG15" s="21">
        <v>0.53051894640174002</v>
      </c>
      <c r="AH15" s="21">
        <v>0.50529914492188199</v>
      </c>
      <c r="AI15" s="21">
        <v>0.55533427013535797</v>
      </c>
      <c r="AJ15" s="21">
        <v>0.58519414087433796</v>
      </c>
      <c r="AK15" s="21">
        <v>0.497738897082113</v>
      </c>
      <c r="AL15" s="21">
        <v>0.564245639583143</v>
      </c>
      <c r="AM15" s="21">
        <v>0.47955584816498598</v>
      </c>
      <c r="AN15" s="21">
        <v>0.50134335203241698</v>
      </c>
      <c r="AO15" s="21">
        <v>0.56395894041675898</v>
      </c>
      <c r="AP15" s="21">
        <v>0.581869343560104</v>
      </c>
      <c r="AQ15" s="21">
        <v>0.61632971876198295</v>
      </c>
      <c r="AR15" s="21">
        <v>0.58409589112442495</v>
      </c>
      <c r="AS15" s="21">
        <v>0.67151945740697205</v>
      </c>
      <c r="AT15" s="21">
        <v>0.44143901843155098</v>
      </c>
      <c r="AU15" s="21">
        <v>0.76272465201500095</v>
      </c>
      <c r="AV15" s="21"/>
      <c r="AW15" s="21">
        <v>0.58625669816677095</v>
      </c>
      <c r="AX15" s="21">
        <v>0.48866602485489602</v>
      </c>
      <c r="AY15" s="21"/>
      <c r="AZ15" s="21">
        <v>0.57005428627028798</v>
      </c>
      <c r="BA15" s="21">
        <v>0.54048472370584599</v>
      </c>
      <c r="BB15" s="21"/>
      <c r="BC15" s="21">
        <v>0.59432019461902097</v>
      </c>
      <c r="BD15" s="21">
        <v>0.51404388217012598</v>
      </c>
      <c r="BE15" s="21"/>
      <c r="BF15" s="21">
        <v>0.62512963881125605</v>
      </c>
      <c r="BG15" s="21">
        <v>0.53950181913762496</v>
      </c>
      <c r="BH15" s="21"/>
      <c r="BI15" s="21">
        <v>0.50276779508887903</v>
      </c>
      <c r="BJ15" s="21">
        <v>0.65040985786390404</v>
      </c>
      <c r="BK15" s="21">
        <v>0.57500241736997304</v>
      </c>
      <c r="BL15" s="21">
        <v>0.49127426880574399</v>
      </c>
      <c r="BM15" s="21">
        <v>0.47634437581309602</v>
      </c>
      <c r="BN15" s="21"/>
      <c r="BO15" s="21">
        <v>0.66452260599633495</v>
      </c>
      <c r="BP15" s="21">
        <v>0.55702281642181495</v>
      </c>
      <c r="BQ15" s="21">
        <v>0.60751337063828403</v>
      </c>
      <c r="BR15" s="21">
        <v>0.52392487608947302</v>
      </c>
      <c r="BS15" s="21">
        <v>0.43190219496596899</v>
      </c>
      <c r="BT15" s="21">
        <v>0.43393420945494499</v>
      </c>
      <c r="BU15" s="21"/>
      <c r="BV15" s="21">
        <v>0.65998388574462197</v>
      </c>
      <c r="BW15" s="21">
        <v>0.63265262597451499</v>
      </c>
      <c r="BX15" s="21"/>
      <c r="BY15" s="21">
        <v>0.73262141258055102</v>
      </c>
      <c r="BZ15" s="21"/>
      <c r="CA15" s="21">
        <v>0.70008169504136697</v>
      </c>
      <c r="CB15" s="21"/>
      <c r="CC15" s="21">
        <v>0.67712386277051795</v>
      </c>
    </row>
    <row r="16" spans="2:81" x14ac:dyDescent="0.3">
      <c r="B16" s="18" t="s">
        <v>193</v>
      </c>
      <c r="C16" s="21">
        <v>0.123260466340329</v>
      </c>
      <c r="D16" s="21">
        <v>0.138049835728075</v>
      </c>
      <c r="E16" s="21">
        <v>0.108287025897593</v>
      </c>
      <c r="F16" s="21"/>
      <c r="G16" s="21">
        <v>8.4643247900661994E-2</v>
      </c>
      <c r="H16" s="21">
        <v>7.3741506888183206E-2</v>
      </c>
      <c r="I16" s="21">
        <v>9.0161251341174906E-2</v>
      </c>
      <c r="J16" s="21">
        <v>0.12632096051567299</v>
      </c>
      <c r="K16" s="21">
        <v>0.16691424912205299</v>
      </c>
      <c r="L16" s="21">
        <v>0.18436841527470799</v>
      </c>
      <c r="M16" s="21"/>
      <c r="N16" s="21">
        <v>0.15063528438795401</v>
      </c>
      <c r="O16" s="21">
        <v>0.120424831187833</v>
      </c>
      <c r="P16" s="21">
        <v>0.113440592638428</v>
      </c>
      <c r="Q16" s="21">
        <v>0.106276824093455</v>
      </c>
      <c r="R16" s="21"/>
      <c r="S16" s="21">
        <v>0.10837624465979399</v>
      </c>
      <c r="T16" s="21">
        <v>0.15503341451612801</v>
      </c>
      <c r="U16" s="21">
        <v>8.5154405759786403E-2</v>
      </c>
      <c r="V16" s="21">
        <v>0.18948306842757001</v>
      </c>
      <c r="W16" s="21">
        <v>0.127760273488919</v>
      </c>
      <c r="X16" s="21">
        <v>0.127823447183641</v>
      </c>
      <c r="Y16" s="21">
        <v>0.10470037380109699</v>
      </c>
      <c r="Z16" s="21">
        <v>0.100693435810112</v>
      </c>
      <c r="AA16" s="21">
        <v>7.3873271830239104E-2</v>
      </c>
      <c r="AB16" s="21">
        <v>0.13424620610292801</v>
      </c>
      <c r="AC16" s="21">
        <v>0.11153287860852901</v>
      </c>
      <c r="AD16" s="21">
        <v>0.18118253443367999</v>
      </c>
      <c r="AE16" s="21"/>
      <c r="AF16" s="21">
        <v>0.19321427283325801</v>
      </c>
      <c r="AG16" s="21">
        <v>5.6515375523037897E-2</v>
      </c>
      <c r="AH16" s="21">
        <v>8.9451689593793002E-2</v>
      </c>
      <c r="AI16" s="21">
        <v>9.2948807854167606E-2</v>
      </c>
      <c r="AJ16" s="21">
        <v>0.102495878073336</v>
      </c>
      <c r="AK16" s="21">
        <v>0.17654371064954899</v>
      </c>
      <c r="AL16" s="21">
        <v>0.10446025110073</v>
      </c>
      <c r="AM16" s="21">
        <v>0.16902987046129</v>
      </c>
      <c r="AN16" s="21">
        <v>0.14419013110977</v>
      </c>
      <c r="AO16" s="21">
        <v>0.106439004204787</v>
      </c>
      <c r="AP16" s="21">
        <v>0.11224011085770901</v>
      </c>
      <c r="AQ16" s="21">
        <v>0.18731598783384801</v>
      </c>
      <c r="AR16" s="21">
        <v>0.112207662008113</v>
      </c>
      <c r="AS16" s="21">
        <v>0.17169950082806401</v>
      </c>
      <c r="AT16" s="21">
        <v>0.110646622299597</v>
      </c>
      <c r="AU16" s="21">
        <v>5.9000440184020703E-2</v>
      </c>
      <c r="AV16" s="21"/>
      <c r="AW16" s="21">
        <v>0.103157046732911</v>
      </c>
      <c r="AX16" s="21">
        <v>0.15214754670094699</v>
      </c>
      <c r="AY16" s="21"/>
      <c r="AZ16" s="21">
        <v>0.120465570054959</v>
      </c>
      <c r="BA16" s="21">
        <v>0.123882947517112</v>
      </c>
      <c r="BB16" s="21"/>
      <c r="BC16" s="21">
        <v>0.10911801649894</v>
      </c>
      <c r="BD16" s="21">
        <v>0.13349161675648899</v>
      </c>
      <c r="BE16" s="21"/>
      <c r="BF16" s="21">
        <v>8.8702918885581294E-2</v>
      </c>
      <c r="BG16" s="21">
        <v>0.12603743087393801</v>
      </c>
      <c r="BH16" s="21"/>
      <c r="BI16" s="21">
        <v>0.14026751223761999</v>
      </c>
      <c r="BJ16" s="21">
        <v>8.1812054330188802E-2</v>
      </c>
      <c r="BK16" s="21">
        <v>0.114968297825346</v>
      </c>
      <c r="BL16" s="21">
        <v>0.18839059800337199</v>
      </c>
      <c r="BM16" s="21">
        <v>0.13252646443095001</v>
      </c>
      <c r="BN16" s="21"/>
      <c r="BO16" s="21">
        <v>8.8732477939753807E-2</v>
      </c>
      <c r="BP16" s="21">
        <v>0.12819133000164101</v>
      </c>
      <c r="BQ16" s="21">
        <v>9.7407851641757803E-2</v>
      </c>
      <c r="BR16" s="21">
        <v>0.15992462352935299</v>
      </c>
      <c r="BS16" s="21">
        <v>0.12667031327404199</v>
      </c>
      <c r="BT16" s="21">
        <v>0.10857651626329</v>
      </c>
      <c r="BU16" s="21"/>
      <c r="BV16" s="21">
        <v>9.1119415305093696E-2</v>
      </c>
      <c r="BW16" s="21">
        <v>6.4549417416160895E-2</v>
      </c>
      <c r="BX16" s="21"/>
      <c r="BY16" s="21">
        <v>5.7890931457088401E-2</v>
      </c>
      <c r="BZ16" s="21"/>
      <c r="CA16" s="21">
        <v>6.6377595955914401E-2</v>
      </c>
      <c r="CB16" s="21"/>
      <c r="CC16" s="21">
        <v>7.2007189490032195E-2</v>
      </c>
    </row>
    <row r="17" spans="2:81" x14ac:dyDescent="0.3">
      <c r="B17" s="18" t="s">
        <v>194</v>
      </c>
      <c r="C17" s="22">
        <v>0.42261040399577099</v>
      </c>
      <c r="D17" s="22">
        <v>0.45048915583419202</v>
      </c>
      <c r="E17" s="22">
        <v>0.39703960558380802</v>
      </c>
      <c r="F17" s="22"/>
      <c r="G17" s="22">
        <v>0.52305601987191797</v>
      </c>
      <c r="H17" s="22">
        <v>0.57344954717551699</v>
      </c>
      <c r="I17" s="22">
        <v>0.50241411636160904</v>
      </c>
      <c r="J17" s="22">
        <v>0.40523739194561698</v>
      </c>
      <c r="K17" s="22">
        <v>0.287407291404562</v>
      </c>
      <c r="L17" s="22">
        <v>0.27298632394049599</v>
      </c>
      <c r="M17" s="22"/>
      <c r="N17" s="22">
        <v>0.38950822764875498</v>
      </c>
      <c r="O17" s="22">
        <v>0.42193310700240799</v>
      </c>
      <c r="P17" s="22">
        <v>0.43841133429031598</v>
      </c>
      <c r="Q17" s="22">
        <v>0.44439673123557399</v>
      </c>
      <c r="R17" s="22"/>
      <c r="S17" s="22">
        <v>0.48846323405540498</v>
      </c>
      <c r="T17" s="22">
        <v>0.38257270843508401</v>
      </c>
      <c r="U17" s="22">
        <v>0.45510770657257998</v>
      </c>
      <c r="V17" s="22">
        <v>0.32116349241134601</v>
      </c>
      <c r="W17" s="22">
        <v>0.42096876592874499</v>
      </c>
      <c r="X17" s="22">
        <v>0.44238501155280902</v>
      </c>
      <c r="Y17" s="22">
        <v>0.432975966811871</v>
      </c>
      <c r="Z17" s="22">
        <v>0.50695636916560505</v>
      </c>
      <c r="AA17" s="22">
        <v>0.47973301587860301</v>
      </c>
      <c r="AB17" s="22">
        <v>0.40231053545502599</v>
      </c>
      <c r="AC17" s="22">
        <v>0.38033796821291399</v>
      </c>
      <c r="AD17" s="22">
        <v>0.232395259153896</v>
      </c>
      <c r="AE17" s="22"/>
      <c r="AF17" s="22">
        <v>0.52340004911257498</v>
      </c>
      <c r="AG17" s="22">
        <v>0.47400357087870199</v>
      </c>
      <c r="AH17" s="22">
        <v>0.41584745532808898</v>
      </c>
      <c r="AI17" s="22">
        <v>0.46238546228119098</v>
      </c>
      <c r="AJ17" s="22">
        <v>0.48269826280100198</v>
      </c>
      <c r="AK17" s="22">
        <v>0.32119518643256501</v>
      </c>
      <c r="AL17" s="22">
        <v>0.45978538848241302</v>
      </c>
      <c r="AM17" s="22">
        <v>0.310525977703695</v>
      </c>
      <c r="AN17" s="22">
        <v>0.35715322092264701</v>
      </c>
      <c r="AO17" s="22">
        <v>0.45751993621197201</v>
      </c>
      <c r="AP17" s="22">
        <v>0.46962923270239498</v>
      </c>
      <c r="AQ17" s="22">
        <v>0.429013730928135</v>
      </c>
      <c r="AR17" s="22">
        <v>0.47188822911631201</v>
      </c>
      <c r="AS17" s="22">
        <v>0.49981995657890899</v>
      </c>
      <c r="AT17" s="22">
        <v>0.33079239613195399</v>
      </c>
      <c r="AU17" s="22">
        <v>0.70372421183098</v>
      </c>
      <c r="AV17" s="22"/>
      <c r="AW17" s="22">
        <v>0.48309965143386002</v>
      </c>
      <c r="AX17" s="22">
        <v>0.33651847815394798</v>
      </c>
      <c r="AY17" s="22"/>
      <c r="AZ17" s="22">
        <v>0.44958871621532998</v>
      </c>
      <c r="BA17" s="22">
        <v>0.41660177618873401</v>
      </c>
      <c r="BB17" s="22"/>
      <c r="BC17" s="22">
        <v>0.48520217812008098</v>
      </c>
      <c r="BD17" s="22">
        <v>0.38055226541363701</v>
      </c>
      <c r="BE17" s="22"/>
      <c r="BF17" s="22">
        <v>0.53642671992567503</v>
      </c>
      <c r="BG17" s="22">
        <v>0.41346438826368698</v>
      </c>
      <c r="BH17" s="22"/>
      <c r="BI17" s="22">
        <v>0.36250028285125901</v>
      </c>
      <c r="BJ17" s="22">
        <v>0.56859780353371503</v>
      </c>
      <c r="BK17" s="22">
        <v>0.46003411954462797</v>
      </c>
      <c r="BL17" s="22">
        <v>0.302883670802372</v>
      </c>
      <c r="BM17" s="22">
        <v>0.34381791138214601</v>
      </c>
      <c r="BN17" s="22"/>
      <c r="BO17" s="22">
        <v>0.57579012805658103</v>
      </c>
      <c r="BP17" s="22">
        <v>0.42883148642017499</v>
      </c>
      <c r="BQ17" s="22">
        <v>0.51010551899652601</v>
      </c>
      <c r="BR17" s="22">
        <v>0.36400025256011997</v>
      </c>
      <c r="BS17" s="22">
        <v>0.305231881691926</v>
      </c>
      <c r="BT17" s="22">
        <v>0.32535769319165497</v>
      </c>
      <c r="BU17" s="22"/>
      <c r="BV17" s="22">
        <v>0.56886447043952904</v>
      </c>
      <c r="BW17" s="22">
        <v>0.56810320855835394</v>
      </c>
      <c r="BX17" s="22"/>
      <c r="BY17" s="22">
        <v>0.67473048112346301</v>
      </c>
      <c r="BZ17" s="22"/>
      <c r="CA17" s="22">
        <v>0.633704099085452</v>
      </c>
      <c r="CB17" s="22"/>
      <c r="CC17" s="22">
        <v>0.60511667328048602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L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235</v>
      </c>
      <c r="E2" s="26"/>
      <c r="F2" s="26"/>
      <c r="G2" s="26"/>
      <c r="H2" s="26"/>
      <c r="I2" s="26"/>
      <c r="J2" s="26"/>
      <c r="K2" s="26"/>
      <c r="L2" s="26"/>
    </row>
    <row r="6" spans="2:12" ht="49.95" customHeight="1" x14ac:dyDescent="0.3">
      <c r="B6" s="20" t="s">
        <v>15</v>
      </c>
      <c r="C6" s="20" t="s">
        <v>299</v>
      </c>
      <c r="D6" s="20" t="s">
        <v>300</v>
      </c>
      <c r="E6" s="20" t="s">
        <v>301</v>
      </c>
      <c r="F6" s="20" t="s">
        <v>302</v>
      </c>
      <c r="G6" s="20" t="s">
        <v>303</v>
      </c>
      <c r="H6" s="20" t="s">
        <v>304</v>
      </c>
      <c r="I6" s="20" t="s">
        <v>305</v>
      </c>
      <c r="J6" s="20" t="s">
        <v>306</v>
      </c>
      <c r="K6" s="20" t="s">
        <v>307</v>
      </c>
    </row>
    <row r="7" spans="2:12" x14ac:dyDescent="0.3">
      <c r="B7" s="18" t="s">
        <v>230</v>
      </c>
      <c r="C7" s="17">
        <v>0.26811907314720501</v>
      </c>
      <c r="D7" s="17">
        <v>0.20676872902778501</v>
      </c>
      <c r="E7" s="17">
        <v>0.17889736775096801</v>
      </c>
      <c r="F7" s="17">
        <v>0.182969835364346</v>
      </c>
      <c r="G7" s="17">
        <v>0.12815417618753699</v>
      </c>
      <c r="H7" s="17">
        <v>0.16148959254353201</v>
      </c>
      <c r="I7" s="17">
        <v>0.20761071073648099</v>
      </c>
      <c r="J7" s="17">
        <v>0.15512409676393901</v>
      </c>
      <c r="K7" s="17">
        <v>0.17331038174084801</v>
      </c>
    </row>
    <row r="8" spans="2:12" x14ac:dyDescent="0.3">
      <c r="B8" s="18" t="s">
        <v>231</v>
      </c>
      <c r="C8" s="17">
        <v>0.44063930970743198</v>
      </c>
      <c r="D8" s="17">
        <v>0.427738297664367</v>
      </c>
      <c r="E8" s="17">
        <v>0.37636385309958498</v>
      </c>
      <c r="F8" s="17">
        <v>0.35780446277751699</v>
      </c>
      <c r="G8" s="17">
        <v>0.30599039041358</v>
      </c>
      <c r="H8" s="17">
        <v>0.315242881926042</v>
      </c>
      <c r="I8" s="17">
        <v>0.37631822793480302</v>
      </c>
      <c r="J8" s="17">
        <v>0.33234667657908001</v>
      </c>
      <c r="K8" s="17">
        <v>0.34829431775516401</v>
      </c>
    </row>
    <row r="9" spans="2:12" x14ac:dyDescent="0.3">
      <c r="B9" s="18" t="s">
        <v>232</v>
      </c>
      <c r="C9" s="17">
        <v>0.19407697243683</v>
      </c>
      <c r="D9" s="17">
        <v>0.22426477500529601</v>
      </c>
      <c r="E9" s="17">
        <v>0.26756840478718702</v>
      </c>
      <c r="F9" s="17">
        <v>0.25095232077538698</v>
      </c>
      <c r="G9" s="17">
        <v>0.31153994341945102</v>
      </c>
      <c r="H9" s="17">
        <v>0.30474859857182202</v>
      </c>
      <c r="I9" s="17">
        <v>0.21738673929361399</v>
      </c>
      <c r="J9" s="17">
        <v>0.28704985728530502</v>
      </c>
      <c r="K9" s="17">
        <v>0.25694356054856399</v>
      </c>
    </row>
    <row r="10" spans="2:12" x14ac:dyDescent="0.3">
      <c r="B10" s="18" t="s">
        <v>233</v>
      </c>
      <c r="C10" s="17">
        <v>4.1693556784621097E-2</v>
      </c>
      <c r="D10" s="17">
        <v>7.1932984506796194E-2</v>
      </c>
      <c r="E10" s="17">
        <v>7.9084903930885395E-2</v>
      </c>
      <c r="F10" s="17">
        <v>9.8477988253009796E-2</v>
      </c>
      <c r="G10" s="17">
        <v>0.10960836666847899</v>
      </c>
      <c r="H10" s="17">
        <v>0.10536580877724799</v>
      </c>
      <c r="I10" s="17">
        <v>0.109670173593667</v>
      </c>
      <c r="J10" s="17">
        <v>0.115705787245171</v>
      </c>
      <c r="K10" s="17">
        <v>0.10962583004781799</v>
      </c>
    </row>
    <row r="11" spans="2:12" x14ac:dyDescent="0.3">
      <c r="B11" s="18" t="s">
        <v>234</v>
      </c>
      <c r="C11" s="17">
        <v>1.8251890111284901E-2</v>
      </c>
      <c r="D11" s="17">
        <v>2.5968503612891901E-2</v>
      </c>
      <c r="E11" s="17">
        <v>2.2093703373880901E-2</v>
      </c>
      <c r="F11" s="17">
        <v>3.5226030171725299E-2</v>
      </c>
      <c r="G11" s="17">
        <v>2.8546966368034901E-2</v>
      </c>
      <c r="H11" s="17">
        <v>3.3893724851027499E-2</v>
      </c>
      <c r="I11" s="17">
        <v>3.0664568792767102E-2</v>
      </c>
      <c r="J11" s="17">
        <v>3.2947963650557299E-2</v>
      </c>
      <c r="K11" s="17">
        <v>4.2121623754348997E-2</v>
      </c>
    </row>
    <row r="12" spans="2:12" x14ac:dyDescent="0.3">
      <c r="B12" s="18" t="s">
        <v>92</v>
      </c>
      <c r="C12" s="17">
        <v>3.7219197812626503E-2</v>
      </c>
      <c r="D12" s="17">
        <v>4.33267101828647E-2</v>
      </c>
      <c r="E12" s="17">
        <v>7.59917670574939E-2</v>
      </c>
      <c r="F12" s="17">
        <v>7.4569362658015295E-2</v>
      </c>
      <c r="G12" s="17">
        <v>0.11616015694291899</v>
      </c>
      <c r="H12" s="17">
        <v>7.9259393330328304E-2</v>
      </c>
      <c r="I12" s="17">
        <v>5.8349579648667903E-2</v>
      </c>
      <c r="J12" s="17">
        <v>7.6825618475947294E-2</v>
      </c>
      <c r="K12" s="17">
        <v>6.9704286153256995E-2</v>
      </c>
    </row>
    <row r="13" spans="2:12" x14ac:dyDescent="0.3">
      <c r="B13" s="23" t="s">
        <v>192</v>
      </c>
      <c r="C13" s="21">
        <v>0.70875838285463699</v>
      </c>
      <c r="D13" s="21">
        <v>0.63450702669215198</v>
      </c>
      <c r="E13" s="21">
        <v>0.55526122085055296</v>
      </c>
      <c r="F13" s="21">
        <v>0.54077429814186295</v>
      </c>
      <c r="G13" s="21">
        <v>0.434144566601116</v>
      </c>
      <c r="H13" s="21">
        <v>0.47673247446957401</v>
      </c>
      <c r="I13" s="21">
        <v>0.58392893867128404</v>
      </c>
      <c r="J13" s="21">
        <v>0.48747077334301903</v>
      </c>
      <c r="K13" s="21">
        <v>0.52160469949601196</v>
      </c>
    </row>
    <row r="14" spans="2:12" x14ac:dyDescent="0.3">
      <c r="B14" s="23" t="s">
        <v>193</v>
      </c>
      <c r="C14" s="21">
        <v>5.9945446895906002E-2</v>
      </c>
      <c r="D14" s="21">
        <v>9.7901488119688004E-2</v>
      </c>
      <c r="E14" s="21">
        <v>0.10117860730476599</v>
      </c>
      <c r="F14" s="21">
        <v>0.133704018424735</v>
      </c>
      <c r="G14" s="21">
        <v>0.13815533303651401</v>
      </c>
      <c r="H14" s="21">
        <v>0.13925953362827501</v>
      </c>
      <c r="I14" s="21">
        <v>0.14033474238643401</v>
      </c>
      <c r="J14" s="21">
        <v>0.14865375089572799</v>
      </c>
      <c r="K14" s="21">
        <v>0.151747453802167</v>
      </c>
    </row>
    <row r="15" spans="2:12" x14ac:dyDescent="0.3">
      <c r="B15" s="23" t="s">
        <v>194</v>
      </c>
      <c r="C15" s="22">
        <v>0.64881293595873102</v>
      </c>
      <c r="D15" s="22">
        <v>0.53660553857246396</v>
      </c>
      <c r="E15" s="22">
        <v>0.454082613545786</v>
      </c>
      <c r="F15" s="22">
        <v>0.407070279717128</v>
      </c>
      <c r="G15" s="22">
        <v>0.29598923356460299</v>
      </c>
      <c r="H15" s="22">
        <v>0.33747294084129797</v>
      </c>
      <c r="I15" s="22">
        <v>0.44359419628484997</v>
      </c>
      <c r="J15" s="22">
        <v>0.33881702244729101</v>
      </c>
      <c r="K15" s="22">
        <v>0.36985724569384498</v>
      </c>
    </row>
    <row r="16" spans="2:12" x14ac:dyDescent="0.3">
      <c r="B16" s="16"/>
      <c r="C16" s="16"/>
      <c r="D16" s="16"/>
      <c r="E16" s="16"/>
      <c r="F16" s="16"/>
      <c r="G16" s="16"/>
      <c r="H16" s="16"/>
      <c r="I16" s="16"/>
      <c r="J16" s="16"/>
      <c r="K16" s="16"/>
    </row>
    <row r="17" spans="2:2" x14ac:dyDescent="0.3">
      <c r="B17" t="s">
        <v>95</v>
      </c>
    </row>
    <row r="18" spans="2:2" x14ac:dyDescent="0.3">
      <c r="B18" t="s">
        <v>96</v>
      </c>
    </row>
    <row r="22" spans="2:2" x14ac:dyDescent="0.3">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0.182969835364346</v>
      </c>
      <c r="D9" s="17">
        <v>0.207439213998413</v>
      </c>
      <c r="E9" s="17">
        <v>0.15879285879039301</v>
      </c>
      <c r="F9" s="17"/>
      <c r="G9" s="17">
        <v>0.224957109415095</v>
      </c>
      <c r="H9" s="17">
        <v>0.27386229698363601</v>
      </c>
      <c r="I9" s="17">
        <v>0.22228326730147499</v>
      </c>
      <c r="J9" s="17">
        <v>0.153496052208484</v>
      </c>
      <c r="K9" s="17">
        <v>0.116948711069894</v>
      </c>
      <c r="L9" s="17">
        <v>0.11734069392994299</v>
      </c>
      <c r="M9" s="17"/>
      <c r="N9" s="17">
        <v>0.211901174213597</v>
      </c>
      <c r="O9" s="17">
        <v>0.165797468548295</v>
      </c>
      <c r="P9" s="17">
        <v>0.17414173894111301</v>
      </c>
      <c r="Q9" s="17">
        <v>0.176457440725446</v>
      </c>
      <c r="R9" s="17"/>
      <c r="S9" s="17">
        <v>0.24927102555361499</v>
      </c>
      <c r="T9" s="17">
        <v>0.139695351420731</v>
      </c>
      <c r="U9" s="17">
        <v>0.16210781119223799</v>
      </c>
      <c r="V9" s="17">
        <v>0.212434106948824</v>
      </c>
      <c r="W9" s="17">
        <v>0.150976591373359</v>
      </c>
      <c r="X9" s="17">
        <v>0.22006690741295501</v>
      </c>
      <c r="Y9" s="17">
        <v>0.148918443950352</v>
      </c>
      <c r="Z9" s="17">
        <v>0.199189019579465</v>
      </c>
      <c r="AA9" s="17">
        <v>0.164874442679807</v>
      </c>
      <c r="AB9" s="17">
        <v>0.19811382952180501</v>
      </c>
      <c r="AC9" s="17">
        <v>0.147147304430222</v>
      </c>
      <c r="AD9" s="17">
        <v>0.140981812575798</v>
      </c>
      <c r="AE9" s="17"/>
      <c r="AF9" s="17">
        <v>0.51512484679552295</v>
      </c>
      <c r="AG9" s="17">
        <v>0.199755159985682</v>
      </c>
      <c r="AH9" s="17">
        <v>0.214228921370308</v>
      </c>
      <c r="AI9" s="17">
        <v>0.104595576675223</v>
      </c>
      <c r="AJ9" s="17">
        <v>0.18967873079859299</v>
      </c>
      <c r="AK9" s="17">
        <v>0.139465845137073</v>
      </c>
      <c r="AL9" s="17">
        <v>0.185882557090707</v>
      </c>
      <c r="AM9" s="17">
        <v>0.18811933143582399</v>
      </c>
      <c r="AN9" s="17">
        <v>0.107044252966777</v>
      </c>
      <c r="AO9" s="17">
        <v>0.27751033833630401</v>
      </c>
      <c r="AP9" s="17">
        <v>0.172398075764887</v>
      </c>
      <c r="AQ9" s="17">
        <v>0.21577618255221001</v>
      </c>
      <c r="AR9" s="17">
        <v>0.21270735664641799</v>
      </c>
      <c r="AS9" s="17">
        <v>0.149125078965405</v>
      </c>
      <c r="AT9" s="17">
        <v>0.20254873107862201</v>
      </c>
      <c r="AU9" s="17">
        <v>0.32008694989313702</v>
      </c>
      <c r="AV9" s="17"/>
      <c r="AW9" s="17">
        <v>0.19118363338215399</v>
      </c>
      <c r="AX9" s="17">
        <v>0.172359695530544</v>
      </c>
      <c r="AY9" s="17"/>
      <c r="AZ9" s="17">
        <v>0.205884765234677</v>
      </c>
      <c r="BA9" s="17">
        <v>0.17786620680172099</v>
      </c>
      <c r="BB9" s="17"/>
      <c r="BC9" s="17">
        <v>0.229446243472685</v>
      </c>
      <c r="BD9" s="17">
        <v>0.151131710531062</v>
      </c>
      <c r="BE9" s="17"/>
      <c r="BF9" s="17">
        <v>0.204060449070226</v>
      </c>
      <c r="BG9" s="17">
        <v>0.18127504245897699</v>
      </c>
      <c r="BH9" s="17"/>
      <c r="BI9" s="17">
        <v>0.14392453243330899</v>
      </c>
      <c r="BJ9" s="17">
        <v>0.22664369821323599</v>
      </c>
      <c r="BK9" s="17">
        <v>0.19497864360932901</v>
      </c>
      <c r="BL9" s="17">
        <v>0.12783583286738801</v>
      </c>
      <c r="BM9" s="17">
        <v>0.22379536022753699</v>
      </c>
      <c r="BN9" s="17"/>
      <c r="BO9" s="17">
        <v>0.24149886459994499</v>
      </c>
      <c r="BP9" s="17">
        <v>0.15722655294676199</v>
      </c>
      <c r="BQ9" s="17">
        <v>0.22468994375229501</v>
      </c>
      <c r="BR9" s="17">
        <v>0.15687470305364601</v>
      </c>
      <c r="BS9" s="17">
        <v>0.205731037372888</v>
      </c>
      <c r="BT9" s="17">
        <v>8.9433996839293997E-2</v>
      </c>
      <c r="BU9" s="17"/>
      <c r="BV9" s="17">
        <v>0.23082537011670101</v>
      </c>
      <c r="BW9" s="17">
        <v>0.21888782799849499</v>
      </c>
      <c r="BX9" s="17"/>
      <c r="BY9" s="17">
        <v>0.25844360709486602</v>
      </c>
      <c r="BZ9" s="17"/>
      <c r="CA9" s="17">
        <v>0.25180584700806202</v>
      </c>
      <c r="CB9" s="17"/>
      <c r="CC9" s="17">
        <v>0.24502863646940701</v>
      </c>
    </row>
    <row r="10" spans="2:81" x14ac:dyDescent="0.3">
      <c r="B10" s="18" t="s">
        <v>231</v>
      </c>
      <c r="C10" s="17">
        <v>0.35780446277751699</v>
      </c>
      <c r="D10" s="17">
        <v>0.33950636200194401</v>
      </c>
      <c r="E10" s="17">
        <v>0.37414442917153601</v>
      </c>
      <c r="F10" s="17"/>
      <c r="G10" s="17">
        <v>0.36716086374482099</v>
      </c>
      <c r="H10" s="17">
        <v>0.35430435803667398</v>
      </c>
      <c r="I10" s="17">
        <v>0.37287519168391198</v>
      </c>
      <c r="J10" s="17">
        <v>0.34762432882828198</v>
      </c>
      <c r="K10" s="17">
        <v>0.328239275977044</v>
      </c>
      <c r="L10" s="17">
        <v>0.37024373281299</v>
      </c>
      <c r="M10" s="17"/>
      <c r="N10" s="17">
        <v>0.37812501685362598</v>
      </c>
      <c r="O10" s="17">
        <v>0.377122399963981</v>
      </c>
      <c r="P10" s="17">
        <v>0.36037500806033501</v>
      </c>
      <c r="Q10" s="17">
        <v>0.31430627407039002</v>
      </c>
      <c r="R10" s="17"/>
      <c r="S10" s="17">
        <v>0.32990805740847801</v>
      </c>
      <c r="T10" s="17">
        <v>0.387208546169373</v>
      </c>
      <c r="U10" s="17">
        <v>0.39980554556243197</v>
      </c>
      <c r="V10" s="17">
        <v>0.283733290989505</v>
      </c>
      <c r="W10" s="17">
        <v>0.36945248511580098</v>
      </c>
      <c r="X10" s="17">
        <v>0.30009701927040999</v>
      </c>
      <c r="Y10" s="17">
        <v>0.36389521241371497</v>
      </c>
      <c r="Z10" s="17">
        <v>0.30446678020388901</v>
      </c>
      <c r="AA10" s="17">
        <v>0.38923541697071501</v>
      </c>
      <c r="AB10" s="17">
        <v>0.39616625302117903</v>
      </c>
      <c r="AC10" s="17">
        <v>0.41877566189947901</v>
      </c>
      <c r="AD10" s="17">
        <v>0.33984113232065399</v>
      </c>
      <c r="AE10" s="17"/>
      <c r="AF10" s="17">
        <v>9.6165996511710802E-2</v>
      </c>
      <c r="AG10" s="17">
        <v>0.36481452483773102</v>
      </c>
      <c r="AH10" s="17">
        <v>0.29091163418546301</v>
      </c>
      <c r="AI10" s="17">
        <v>0.33985575631343801</v>
      </c>
      <c r="AJ10" s="17">
        <v>0.359888438574192</v>
      </c>
      <c r="AK10" s="17">
        <v>0.38407454268254099</v>
      </c>
      <c r="AL10" s="17">
        <v>0.35117894104476199</v>
      </c>
      <c r="AM10" s="17">
        <v>0.36034752765288502</v>
      </c>
      <c r="AN10" s="17">
        <v>0.39679662086215101</v>
      </c>
      <c r="AO10" s="17">
        <v>0.30761310614120002</v>
      </c>
      <c r="AP10" s="17">
        <v>0.42739408001020202</v>
      </c>
      <c r="AQ10" s="17">
        <v>0.34781291065319397</v>
      </c>
      <c r="AR10" s="17">
        <v>0.40624325991960403</v>
      </c>
      <c r="AS10" s="17">
        <v>0.34668483493820201</v>
      </c>
      <c r="AT10" s="17">
        <v>0.41430590425059399</v>
      </c>
      <c r="AU10" s="17">
        <v>0.33487983986756598</v>
      </c>
      <c r="AV10" s="17"/>
      <c r="AW10" s="17">
        <v>0.36198417063612198</v>
      </c>
      <c r="AX10" s="17">
        <v>0.35186458693518702</v>
      </c>
      <c r="AY10" s="17"/>
      <c r="AZ10" s="17">
        <v>0.37193407709485099</v>
      </c>
      <c r="BA10" s="17">
        <v>0.35465750559209702</v>
      </c>
      <c r="BB10" s="17"/>
      <c r="BC10" s="17">
        <v>0.37386991202882502</v>
      </c>
      <c r="BD10" s="17">
        <v>0.34798477274079298</v>
      </c>
      <c r="BE10" s="17"/>
      <c r="BF10" s="17">
        <v>0.41305216889349899</v>
      </c>
      <c r="BG10" s="17">
        <v>0.353364884979115</v>
      </c>
      <c r="BH10" s="17"/>
      <c r="BI10" s="17">
        <v>0.31189006720157098</v>
      </c>
      <c r="BJ10" s="17">
        <v>0.421547869938803</v>
      </c>
      <c r="BK10" s="17">
        <v>0.40039218600985299</v>
      </c>
      <c r="BL10" s="17">
        <v>0.31232140412751103</v>
      </c>
      <c r="BM10" s="17">
        <v>0.341983613237892</v>
      </c>
      <c r="BN10" s="17"/>
      <c r="BO10" s="17">
        <v>0.42665625799429902</v>
      </c>
      <c r="BP10" s="17">
        <v>0.34143666088330898</v>
      </c>
      <c r="BQ10" s="17">
        <v>0.339750579551304</v>
      </c>
      <c r="BR10" s="17">
        <v>0.32892853472465999</v>
      </c>
      <c r="BS10" s="17">
        <v>0.40890728207577198</v>
      </c>
      <c r="BT10" s="17">
        <v>0.36542784239578502</v>
      </c>
      <c r="BU10" s="17"/>
      <c r="BV10" s="17">
        <v>0.434547751231532</v>
      </c>
      <c r="BW10" s="17">
        <v>0.397436606683092</v>
      </c>
      <c r="BX10" s="17"/>
      <c r="BY10" s="17">
        <v>0.39059701667400698</v>
      </c>
      <c r="BZ10" s="17"/>
      <c r="CA10" s="17">
        <v>0.46668279079577701</v>
      </c>
      <c r="CB10" s="17"/>
      <c r="CC10" s="17">
        <v>0.42800790810760297</v>
      </c>
    </row>
    <row r="11" spans="2:81" x14ac:dyDescent="0.3">
      <c r="B11" s="18" t="s">
        <v>232</v>
      </c>
      <c r="C11" s="17">
        <v>0.25095232077538698</v>
      </c>
      <c r="D11" s="17">
        <v>0.24707234780179799</v>
      </c>
      <c r="E11" s="17">
        <v>0.25573059287587502</v>
      </c>
      <c r="F11" s="17"/>
      <c r="G11" s="17">
        <v>0.25192713855459398</v>
      </c>
      <c r="H11" s="17">
        <v>0.22115608090258601</v>
      </c>
      <c r="I11" s="17">
        <v>0.22788047617957199</v>
      </c>
      <c r="J11" s="17">
        <v>0.28140836175040901</v>
      </c>
      <c r="K11" s="17">
        <v>0.27327526021235399</v>
      </c>
      <c r="L11" s="17">
        <v>0.25357866023818598</v>
      </c>
      <c r="M11" s="17"/>
      <c r="N11" s="17">
        <v>0.21622270563170801</v>
      </c>
      <c r="O11" s="17">
        <v>0.25993789381747201</v>
      </c>
      <c r="P11" s="17">
        <v>0.23913112454514199</v>
      </c>
      <c r="Q11" s="17">
        <v>0.29151957623947999</v>
      </c>
      <c r="R11" s="17"/>
      <c r="S11" s="17">
        <v>0.246006894100955</v>
      </c>
      <c r="T11" s="17">
        <v>0.25702662660608599</v>
      </c>
      <c r="U11" s="17">
        <v>0.26762790305161499</v>
      </c>
      <c r="V11" s="17">
        <v>0.23619902960285799</v>
      </c>
      <c r="W11" s="17">
        <v>0.27156684243604101</v>
      </c>
      <c r="X11" s="17">
        <v>0.23396695919480501</v>
      </c>
      <c r="Y11" s="17">
        <v>0.27166375651110097</v>
      </c>
      <c r="Z11" s="17">
        <v>0.22973034174229401</v>
      </c>
      <c r="AA11" s="17">
        <v>0.264796305455273</v>
      </c>
      <c r="AB11" s="17">
        <v>0.22915423742083199</v>
      </c>
      <c r="AC11" s="17">
        <v>0.26879308294585602</v>
      </c>
      <c r="AD11" s="17">
        <v>0.208335740149069</v>
      </c>
      <c r="AE11" s="17"/>
      <c r="AF11" s="17">
        <v>0</v>
      </c>
      <c r="AG11" s="17">
        <v>0.27907721447498801</v>
      </c>
      <c r="AH11" s="17">
        <v>0.25231059190100602</v>
      </c>
      <c r="AI11" s="17">
        <v>0.27553291347676601</v>
      </c>
      <c r="AJ11" s="17">
        <v>0.25073393824076201</v>
      </c>
      <c r="AK11" s="17">
        <v>0.28037076384846699</v>
      </c>
      <c r="AL11" s="17">
        <v>0.24121529957066401</v>
      </c>
      <c r="AM11" s="17">
        <v>0.22883726998364501</v>
      </c>
      <c r="AN11" s="17">
        <v>0.305591953126162</v>
      </c>
      <c r="AO11" s="17">
        <v>0.232900097734839</v>
      </c>
      <c r="AP11" s="17">
        <v>0.21225060500316001</v>
      </c>
      <c r="AQ11" s="17">
        <v>0.23506256211804999</v>
      </c>
      <c r="AR11" s="17">
        <v>0.22527544569616401</v>
      </c>
      <c r="AS11" s="17">
        <v>0.22387475072701399</v>
      </c>
      <c r="AT11" s="17">
        <v>0.20403924249694499</v>
      </c>
      <c r="AU11" s="17">
        <v>0.204182952929432</v>
      </c>
      <c r="AV11" s="17"/>
      <c r="AW11" s="17">
        <v>0.248077335344249</v>
      </c>
      <c r="AX11" s="17">
        <v>0.25580033802409902</v>
      </c>
      <c r="AY11" s="17"/>
      <c r="AZ11" s="17">
        <v>0.23776116114360901</v>
      </c>
      <c r="BA11" s="17">
        <v>0.25389026470329101</v>
      </c>
      <c r="BB11" s="17"/>
      <c r="BC11" s="17">
        <v>0.21810932171601</v>
      </c>
      <c r="BD11" s="17">
        <v>0.27067663800356601</v>
      </c>
      <c r="BE11" s="17"/>
      <c r="BF11" s="17">
        <v>0.24100593361704001</v>
      </c>
      <c r="BG11" s="17">
        <v>0.25175158942755099</v>
      </c>
      <c r="BH11" s="17"/>
      <c r="BI11" s="17">
        <v>0.266172507627843</v>
      </c>
      <c r="BJ11" s="17">
        <v>0.22081492376435499</v>
      </c>
      <c r="BK11" s="17">
        <v>0.197528945354288</v>
      </c>
      <c r="BL11" s="17">
        <v>0.28040603481271698</v>
      </c>
      <c r="BM11" s="17">
        <v>0.26622873698020999</v>
      </c>
      <c r="BN11" s="17"/>
      <c r="BO11" s="17">
        <v>0.20057463233791001</v>
      </c>
      <c r="BP11" s="17">
        <v>0.26594397920101798</v>
      </c>
      <c r="BQ11" s="17">
        <v>0.24057103851276701</v>
      </c>
      <c r="BR11" s="17">
        <v>0.26354584069223203</v>
      </c>
      <c r="BS11" s="17">
        <v>0.21238987352264299</v>
      </c>
      <c r="BT11" s="17">
        <v>0.28890682132112</v>
      </c>
      <c r="BU11" s="17"/>
      <c r="BV11" s="17">
        <v>0.20413537340846299</v>
      </c>
      <c r="BW11" s="17">
        <v>0.251750977760688</v>
      </c>
      <c r="BX11" s="17"/>
      <c r="BY11" s="17">
        <v>0.26128290060353399</v>
      </c>
      <c r="BZ11" s="17"/>
      <c r="CA11" s="17">
        <v>0.18793943114976</v>
      </c>
      <c r="CB11" s="17"/>
      <c r="CC11" s="17">
        <v>0.21935186471280399</v>
      </c>
    </row>
    <row r="12" spans="2:81" x14ac:dyDescent="0.3">
      <c r="B12" s="18" t="s">
        <v>233</v>
      </c>
      <c r="C12" s="17">
        <v>9.8477988253009796E-2</v>
      </c>
      <c r="D12" s="17">
        <v>0.104145021145495</v>
      </c>
      <c r="E12" s="17">
        <v>9.3333029819704497E-2</v>
      </c>
      <c r="F12" s="17"/>
      <c r="G12" s="17">
        <v>5.7626029587694902E-2</v>
      </c>
      <c r="H12" s="17">
        <v>6.1335978337577098E-2</v>
      </c>
      <c r="I12" s="17">
        <v>8.3571646345126399E-2</v>
      </c>
      <c r="J12" s="17">
        <v>0.10541774871347601</v>
      </c>
      <c r="K12" s="17">
        <v>0.14342759158465301</v>
      </c>
      <c r="L12" s="17">
        <v>0.132271656139024</v>
      </c>
      <c r="M12" s="17"/>
      <c r="N12" s="17">
        <v>0.10428235663627999</v>
      </c>
      <c r="O12" s="17">
        <v>0.10485214441471399</v>
      </c>
      <c r="P12" s="17">
        <v>0.106696069414054</v>
      </c>
      <c r="Q12" s="17">
        <v>7.5570808090425004E-2</v>
      </c>
      <c r="R12" s="17"/>
      <c r="S12" s="17">
        <v>8.1537813345681706E-2</v>
      </c>
      <c r="T12" s="17">
        <v>0.102467625706971</v>
      </c>
      <c r="U12" s="17">
        <v>8.5154516034529004E-2</v>
      </c>
      <c r="V12" s="17">
        <v>0.13740716043207901</v>
      </c>
      <c r="W12" s="17">
        <v>7.7660842472767E-2</v>
      </c>
      <c r="X12" s="17">
        <v>0.11957151604363001</v>
      </c>
      <c r="Y12" s="17">
        <v>9.8954462161410198E-2</v>
      </c>
      <c r="Z12" s="17">
        <v>0.14476581370053301</v>
      </c>
      <c r="AA12" s="17">
        <v>8.8284094033050806E-2</v>
      </c>
      <c r="AB12" s="17">
        <v>8.7770012184470794E-2</v>
      </c>
      <c r="AC12" s="17">
        <v>6.85603872880962E-2</v>
      </c>
      <c r="AD12" s="17">
        <v>0.12042919222814</v>
      </c>
      <c r="AE12" s="17"/>
      <c r="AF12" s="17">
        <v>0</v>
      </c>
      <c r="AG12" s="17">
        <v>4.4965870088800097E-2</v>
      </c>
      <c r="AH12" s="17">
        <v>0.110553867006998</v>
      </c>
      <c r="AI12" s="17">
        <v>6.0787072906032802E-2</v>
      </c>
      <c r="AJ12" s="17">
        <v>7.8616518053216802E-2</v>
      </c>
      <c r="AK12" s="17">
        <v>0.11715104799411</v>
      </c>
      <c r="AL12" s="17">
        <v>0.11868255993344699</v>
      </c>
      <c r="AM12" s="17">
        <v>0.11284410060035099</v>
      </c>
      <c r="AN12" s="17">
        <v>8.7153819551174003E-2</v>
      </c>
      <c r="AO12" s="17">
        <v>0.109280073600761</v>
      </c>
      <c r="AP12" s="17">
        <v>0.10313430445246501</v>
      </c>
      <c r="AQ12" s="17">
        <v>0.123355568402343</v>
      </c>
      <c r="AR12" s="17">
        <v>6.9779273560756805E-2</v>
      </c>
      <c r="AS12" s="17">
        <v>0.15327593420407701</v>
      </c>
      <c r="AT12" s="17">
        <v>9.2399580377078905E-2</v>
      </c>
      <c r="AU12" s="17">
        <v>8.6619860653145198E-2</v>
      </c>
      <c r="AV12" s="17"/>
      <c r="AW12" s="17">
        <v>9.8490157335731701E-2</v>
      </c>
      <c r="AX12" s="17">
        <v>9.7943283649532198E-2</v>
      </c>
      <c r="AY12" s="17"/>
      <c r="AZ12" s="17">
        <v>6.4405000143317098E-2</v>
      </c>
      <c r="BA12" s="17">
        <v>0.106066747036678</v>
      </c>
      <c r="BB12" s="17"/>
      <c r="BC12" s="17">
        <v>7.6895193380395202E-2</v>
      </c>
      <c r="BD12" s="17">
        <v>0.113575054333777</v>
      </c>
      <c r="BE12" s="17"/>
      <c r="BF12" s="17">
        <v>5.3836401723792802E-2</v>
      </c>
      <c r="BG12" s="17">
        <v>0.102065282828182</v>
      </c>
      <c r="BH12" s="17"/>
      <c r="BI12" s="17">
        <v>0.166658141585663</v>
      </c>
      <c r="BJ12" s="17">
        <v>6.3515440970399198E-2</v>
      </c>
      <c r="BK12" s="17">
        <v>0.10286506319745101</v>
      </c>
      <c r="BL12" s="17">
        <v>0.11425426204686499</v>
      </c>
      <c r="BM12" s="17">
        <v>7.2691415035938997E-2</v>
      </c>
      <c r="BN12" s="17"/>
      <c r="BO12" s="17">
        <v>6.6763600087130295E-2</v>
      </c>
      <c r="BP12" s="17">
        <v>0.13591631993572201</v>
      </c>
      <c r="BQ12" s="17">
        <v>0.104909948166492</v>
      </c>
      <c r="BR12" s="17">
        <v>0.12822072357699901</v>
      </c>
      <c r="BS12" s="17">
        <v>6.6025883835196197E-2</v>
      </c>
      <c r="BT12" s="17">
        <v>7.9011827211538099E-2</v>
      </c>
      <c r="BU12" s="17"/>
      <c r="BV12" s="17">
        <v>6.8120290767028205E-2</v>
      </c>
      <c r="BW12" s="17">
        <v>5.4974690235881599E-2</v>
      </c>
      <c r="BX12" s="17"/>
      <c r="BY12" s="17">
        <v>4.7710873708578301E-2</v>
      </c>
      <c r="BZ12" s="17"/>
      <c r="CA12" s="17">
        <v>5.1930860638512003E-2</v>
      </c>
      <c r="CB12" s="17"/>
      <c r="CC12" s="17">
        <v>6.11333660073392E-2</v>
      </c>
    </row>
    <row r="13" spans="2:81" x14ac:dyDescent="0.3">
      <c r="B13" s="18" t="s">
        <v>234</v>
      </c>
      <c r="C13" s="17">
        <v>3.5226030171725299E-2</v>
      </c>
      <c r="D13" s="17">
        <v>4.420398153789E-2</v>
      </c>
      <c r="E13" s="17">
        <v>2.6598762286777999E-2</v>
      </c>
      <c r="F13" s="17"/>
      <c r="G13" s="17">
        <v>1.8300001157882499E-2</v>
      </c>
      <c r="H13" s="17">
        <v>1.7214835482637799E-2</v>
      </c>
      <c r="I13" s="17">
        <v>3.1751327003484597E-2</v>
      </c>
      <c r="J13" s="17">
        <v>3.7154568762805797E-2</v>
      </c>
      <c r="K13" s="17">
        <v>7.0515053824352206E-2</v>
      </c>
      <c r="L13" s="17">
        <v>3.87736484921756E-2</v>
      </c>
      <c r="M13" s="17"/>
      <c r="N13" s="17">
        <v>2.9507986277954201E-2</v>
      </c>
      <c r="O13" s="17">
        <v>1.8405940800821901E-2</v>
      </c>
      <c r="P13" s="17">
        <v>5.0497955331461397E-2</v>
      </c>
      <c r="Q13" s="17">
        <v>4.5730448545742403E-2</v>
      </c>
      <c r="R13" s="17"/>
      <c r="S13" s="17">
        <v>2.1344221939796501E-2</v>
      </c>
      <c r="T13" s="17">
        <v>4.6108568850820597E-2</v>
      </c>
      <c r="U13" s="17">
        <v>3.4540542206673998E-2</v>
      </c>
      <c r="V13" s="17">
        <v>3.0170659475927598E-2</v>
      </c>
      <c r="W13" s="17">
        <v>2.61684518207453E-2</v>
      </c>
      <c r="X13" s="17">
        <v>3.6683056479472002E-2</v>
      </c>
      <c r="Y13" s="17">
        <v>4.38979731038035E-2</v>
      </c>
      <c r="Z13" s="17">
        <v>2.4691736052412799E-2</v>
      </c>
      <c r="AA13" s="17">
        <v>2.5225062533323898E-2</v>
      </c>
      <c r="AB13" s="17">
        <v>4.2841349927406201E-2</v>
      </c>
      <c r="AC13" s="17">
        <v>2.5675842338533102E-2</v>
      </c>
      <c r="AD13" s="17">
        <v>0.107280723238599</v>
      </c>
      <c r="AE13" s="17"/>
      <c r="AF13" s="17">
        <v>0.104423181261926</v>
      </c>
      <c r="AG13" s="17">
        <v>3.1728305507709997E-2</v>
      </c>
      <c r="AH13" s="17">
        <v>1.5936932087281801E-2</v>
      </c>
      <c r="AI13" s="17">
        <v>6.0738423627504902E-2</v>
      </c>
      <c r="AJ13" s="17">
        <v>4.2452201305170002E-2</v>
      </c>
      <c r="AK13" s="17">
        <v>4.3244556213477697E-2</v>
      </c>
      <c r="AL13" s="17">
        <v>3.0952909764345799E-2</v>
      </c>
      <c r="AM13" s="17">
        <v>2.5537495069939801E-2</v>
      </c>
      <c r="AN13" s="17">
        <v>4.96842728251886E-2</v>
      </c>
      <c r="AO13" s="17">
        <v>2.9544249230066402E-2</v>
      </c>
      <c r="AP13" s="17">
        <v>4.20239126036464E-2</v>
      </c>
      <c r="AQ13" s="17">
        <v>4.2544433778094998E-2</v>
      </c>
      <c r="AR13" s="17">
        <v>3.29188849484797E-2</v>
      </c>
      <c r="AS13" s="17">
        <v>6.7070450434792997E-2</v>
      </c>
      <c r="AT13" s="17">
        <v>0</v>
      </c>
      <c r="AU13" s="17">
        <v>1.05398797462803E-2</v>
      </c>
      <c r="AV13" s="17"/>
      <c r="AW13" s="17">
        <v>3.3740040584493002E-2</v>
      </c>
      <c r="AX13" s="17">
        <v>3.5226233657303999E-2</v>
      </c>
      <c r="AY13" s="17"/>
      <c r="AZ13" s="17">
        <v>4.5055586458543601E-2</v>
      </c>
      <c r="BA13" s="17">
        <v>3.3036784797324498E-2</v>
      </c>
      <c r="BB13" s="17"/>
      <c r="BC13" s="17">
        <v>3.2597881158849602E-2</v>
      </c>
      <c r="BD13" s="17">
        <v>3.6869027790244202E-2</v>
      </c>
      <c r="BE13" s="17"/>
      <c r="BF13" s="17">
        <v>3.5114235867410901E-2</v>
      </c>
      <c r="BG13" s="17">
        <v>3.5235013703283601E-2</v>
      </c>
      <c r="BH13" s="17"/>
      <c r="BI13" s="17">
        <v>3.1798160518024199E-2</v>
      </c>
      <c r="BJ13" s="17">
        <v>1.5865830606413198E-2</v>
      </c>
      <c r="BK13" s="17">
        <v>2.27894952236894E-2</v>
      </c>
      <c r="BL13" s="17">
        <v>8.5710247873791306E-2</v>
      </c>
      <c r="BM13" s="17">
        <v>3.0964522342355898E-2</v>
      </c>
      <c r="BN13" s="17"/>
      <c r="BO13" s="17">
        <v>1.0168033949723401E-2</v>
      </c>
      <c r="BP13" s="17">
        <v>2.5951089323645499E-2</v>
      </c>
      <c r="BQ13" s="17">
        <v>3.1723493264949602E-2</v>
      </c>
      <c r="BR13" s="17">
        <v>6.8498154497287495E-2</v>
      </c>
      <c r="BS13" s="17">
        <v>3.3486620733769901E-2</v>
      </c>
      <c r="BT13" s="17">
        <v>2.2775771379113002E-2</v>
      </c>
      <c r="BU13" s="17"/>
      <c r="BV13" s="17">
        <v>1.17007253287291E-2</v>
      </c>
      <c r="BW13" s="17">
        <v>2.3590974211697702E-2</v>
      </c>
      <c r="BX13" s="17"/>
      <c r="BY13" s="17">
        <v>1.5250228154608801E-2</v>
      </c>
      <c r="BZ13" s="17"/>
      <c r="CA13" s="17">
        <v>7.6427623219984904E-3</v>
      </c>
      <c r="CB13" s="17"/>
      <c r="CC13" s="17">
        <v>6.1498250591774098E-3</v>
      </c>
    </row>
    <row r="14" spans="2:81" x14ac:dyDescent="0.3">
      <c r="B14" s="18" t="s">
        <v>92</v>
      </c>
      <c r="C14" s="17">
        <v>7.4569362658015295E-2</v>
      </c>
      <c r="D14" s="17">
        <v>5.76330735144596E-2</v>
      </c>
      <c r="E14" s="17">
        <v>9.1400327055713396E-2</v>
      </c>
      <c r="F14" s="17"/>
      <c r="G14" s="17">
        <v>8.0028857539912304E-2</v>
      </c>
      <c r="H14" s="17">
        <v>7.2126450256888602E-2</v>
      </c>
      <c r="I14" s="17">
        <v>6.1638091486430797E-2</v>
      </c>
      <c r="J14" s="17">
        <v>7.48989397365427E-2</v>
      </c>
      <c r="K14" s="17">
        <v>6.7594107331702596E-2</v>
      </c>
      <c r="L14" s="17">
        <v>8.7791608387681505E-2</v>
      </c>
      <c r="M14" s="17"/>
      <c r="N14" s="17">
        <v>5.9960760386834601E-2</v>
      </c>
      <c r="O14" s="17">
        <v>7.3884152454715704E-2</v>
      </c>
      <c r="P14" s="17">
        <v>6.9158103707895699E-2</v>
      </c>
      <c r="Q14" s="17">
        <v>9.6415452328516296E-2</v>
      </c>
      <c r="R14" s="17"/>
      <c r="S14" s="17">
        <v>7.1931987651474502E-2</v>
      </c>
      <c r="T14" s="17">
        <v>6.7493281246018694E-2</v>
      </c>
      <c r="U14" s="17">
        <v>5.0763681952511103E-2</v>
      </c>
      <c r="V14" s="17">
        <v>0.100055752550807</v>
      </c>
      <c r="W14" s="17">
        <v>0.104174786781286</v>
      </c>
      <c r="X14" s="17">
        <v>8.9614541598727906E-2</v>
      </c>
      <c r="Y14" s="17">
        <v>7.2670151859619198E-2</v>
      </c>
      <c r="Z14" s="17">
        <v>9.7156308721406501E-2</v>
      </c>
      <c r="AA14" s="17">
        <v>6.75846783278303E-2</v>
      </c>
      <c r="AB14" s="17">
        <v>4.5954317924307597E-2</v>
      </c>
      <c r="AC14" s="17">
        <v>7.1047721097813196E-2</v>
      </c>
      <c r="AD14" s="17">
        <v>8.3131399487738802E-2</v>
      </c>
      <c r="AE14" s="17"/>
      <c r="AF14" s="17">
        <v>0.284285975430841</v>
      </c>
      <c r="AG14" s="17">
        <v>7.9658925105088998E-2</v>
      </c>
      <c r="AH14" s="17">
        <v>0.116058053448944</v>
      </c>
      <c r="AI14" s="17">
        <v>0.158490257001036</v>
      </c>
      <c r="AJ14" s="17">
        <v>7.8630173028066103E-2</v>
      </c>
      <c r="AK14" s="17">
        <v>3.5693244124331398E-2</v>
      </c>
      <c r="AL14" s="17">
        <v>7.2087732596074205E-2</v>
      </c>
      <c r="AM14" s="17">
        <v>8.4314275257355104E-2</v>
      </c>
      <c r="AN14" s="17">
        <v>5.3729080668547501E-2</v>
      </c>
      <c r="AO14" s="17">
        <v>4.3152134956829902E-2</v>
      </c>
      <c r="AP14" s="17">
        <v>4.2799022165640098E-2</v>
      </c>
      <c r="AQ14" s="17">
        <v>3.5448342496108898E-2</v>
      </c>
      <c r="AR14" s="17">
        <v>5.3075779228577598E-2</v>
      </c>
      <c r="AS14" s="17">
        <v>5.9968950730508799E-2</v>
      </c>
      <c r="AT14" s="17">
        <v>8.6706541796760406E-2</v>
      </c>
      <c r="AU14" s="17">
        <v>4.3690516910438897E-2</v>
      </c>
      <c r="AV14" s="17"/>
      <c r="AW14" s="17">
        <v>6.6524662717249702E-2</v>
      </c>
      <c r="AX14" s="17">
        <v>8.6805862203334097E-2</v>
      </c>
      <c r="AY14" s="17"/>
      <c r="AZ14" s="17">
        <v>7.4959409925001802E-2</v>
      </c>
      <c r="BA14" s="17">
        <v>7.4482491068888504E-2</v>
      </c>
      <c r="BB14" s="17"/>
      <c r="BC14" s="17">
        <v>6.9081448243235102E-2</v>
      </c>
      <c r="BD14" s="17">
        <v>7.9762796600557295E-2</v>
      </c>
      <c r="BE14" s="17"/>
      <c r="BF14" s="17">
        <v>5.2930810828031402E-2</v>
      </c>
      <c r="BG14" s="17">
        <v>7.6308186602891806E-2</v>
      </c>
      <c r="BH14" s="17"/>
      <c r="BI14" s="17">
        <v>7.9556590633590496E-2</v>
      </c>
      <c r="BJ14" s="17">
        <v>5.16122365067938E-2</v>
      </c>
      <c r="BK14" s="17">
        <v>8.14456666053886E-2</v>
      </c>
      <c r="BL14" s="17">
        <v>7.9472218271728207E-2</v>
      </c>
      <c r="BM14" s="17">
        <v>6.43363521760663E-2</v>
      </c>
      <c r="BN14" s="17"/>
      <c r="BO14" s="17">
        <v>5.4338611030992398E-2</v>
      </c>
      <c r="BP14" s="17">
        <v>7.3525397709543305E-2</v>
      </c>
      <c r="BQ14" s="17">
        <v>5.8354996752192197E-2</v>
      </c>
      <c r="BR14" s="17">
        <v>5.3932043455175702E-2</v>
      </c>
      <c r="BS14" s="17">
        <v>7.3459302459730799E-2</v>
      </c>
      <c r="BT14" s="17">
        <v>0.15444374085314999</v>
      </c>
      <c r="BU14" s="17"/>
      <c r="BV14" s="17">
        <v>5.0670489147547203E-2</v>
      </c>
      <c r="BW14" s="17">
        <v>5.3358923110144701E-2</v>
      </c>
      <c r="BX14" s="17"/>
      <c r="BY14" s="17">
        <v>2.67153737644059E-2</v>
      </c>
      <c r="BZ14" s="17"/>
      <c r="CA14" s="17">
        <v>3.3998308085890702E-2</v>
      </c>
      <c r="CB14" s="17"/>
      <c r="CC14" s="17">
        <v>4.0328399643669702E-2</v>
      </c>
    </row>
    <row r="15" spans="2:81" x14ac:dyDescent="0.3">
      <c r="B15" s="18" t="s">
        <v>192</v>
      </c>
      <c r="C15" s="21">
        <v>0.54077429814186295</v>
      </c>
      <c r="D15" s="21">
        <v>0.54694557600035798</v>
      </c>
      <c r="E15" s="21">
        <v>0.53293728796192896</v>
      </c>
      <c r="F15" s="21"/>
      <c r="G15" s="21">
        <v>0.59211797315991599</v>
      </c>
      <c r="H15" s="21">
        <v>0.62816665502030999</v>
      </c>
      <c r="I15" s="21">
        <v>0.595158458985386</v>
      </c>
      <c r="J15" s="21">
        <v>0.50112038103676604</v>
      </c>
      <c r="K15" s="21">
        <v>0.44518798704693802</v>
      </c>
      <c r="L15" s="21">
        <v>0.48758442674293301</v>
      </c>
      <c r="M15" s="21"/>
      <c r="N15" s="21">
        <v>0.59002619106722298</v>
      </c>
      <c r="O15" s="21">
        <v>0.54291986851227603</v>
      </c>
      <c r="P15" s="21">
        <v>0.53451674700144802</v>
      </c>
      <c r="Q15" s="21">
        <v>0.49076371479583603</v>
      </c>
      <c r="R15" s="21"/>
      <c r="S15" s="21">
        <v>0.57917908296209197</v>
      </c>
      <c r="T15" s="21">
        <v>0.52690389759010403</v>
      </c>
      <c r="U15" s="21">
        <v>0.56191335675467002</v>
      </c>
      <c r="V15" s="21">
        <v>0.49616739793832898</v>
      </c>
      <c r="W15" s="21">
        <v>0.52042907648916004</v>
      </c>
      <c r="X15" s="21">
        <v>0.52016392668336497</v>
      </c>
      <c r="Y15" s="21">
        <v>0.51281365636406695</v>
      </c>
      <c r="Z15" s="21">
        <v>0.50365579978335395</v>
      </c>
      <c r="AA15" s="21">
        <v>0.55410985965052195</v>
      </c>
      <c r="AB15" s="21">
        <v>0.59428008254298303</v>
      </c>
      <c r="AC15" s="21">
        <v>0.56592296632970196</v>
      </c>
      <c r="AD15" s="21">
        <v>0.480822944896453</v>
      </c>
      <c r="AE15" s="21"/>
      <c r="AF15" s="21">
        <v>0.61129084330723404</v>
      </c>
      <c r="AG15" s="21">
        <v>0.56456968482341297</v>
      </c>
      <c r="AH15" s="21">
        <v>0.50514055555576998</v>
      </c>
      <c r="AI15" s="21">
        <v>0.44445133298866102</v>
      </c>
      <c r="AJ15" s="21">
        <v>0.54956716937278505</v>
      </c>
      <c r="AK15" s="21">
        <v>0.52354038781961398</v>
      </c>
      <c r="AL15" s="21">
        <v>0.53706149813546999</v>
      </c>
      <c r="AM15" s="21">
        <v>0.54846685908870896</v>
      </c>
      <c r="AN15" s="21">
        <v>0.50384087382892795</v>
      </c>
      <c r="AO15" s="21">
        <v>0.58512344447750397</v>
      </c>
      <c r="AP15" s="21">
        <v>0.59979215577508904</v>
      </c>
      <c r="AQ15" s="21">
        <v>0.56358909320540396</v>
      </c>
      <c r="AR15" s="21">
        <v>0.61895061656602202</v>
      </c>
      <c r="AS15" s="21">
        <v>0.49580991390360701</v>
      </c>
      <c r="AT15" s="21">
        <v>0.61685463532921603</v>
      </c>
      <c r="AU15" s="21">
        <v>0.65496678976070299</v>
      </c>
      <c r="AV15" s="21"/>
      <c r="AW15" s="21">
        <v>0.55316780401827603</v>
      </c>
      <c r="AX15" s="21">
        <v>0.52422428246573105</v>
      </c>
      <c r="AY15" s="21"/>
      <c r="AZ15" s="21">
        <v>0.57781884232952796</v>
      </c>
      <c r="BA15" s="21">
        <v>0.53252371239381802</v>
      </c>
      <c r="BB15" s="21"/>
      <c r="BC15" s="21">
        <v>0.60331615550150997</v>
      </c>
      <c r="BD15" s="21">
        <v>0.49911648327185598</v>
      </c>
      <c r="BE15" s="21"/>
      <c r="BF15" s="21">
        <v>0.61711261796372496</v>
      </c>
      <c r="BG15" s="21">
        <v>0.53463992743809197</v>
      </c>
      <c r="BH15" s="21"/>
      <c r="BI15" s="21">
        <v>0.45581459963488002</v>
      </c>
      <c r="BJ15" s="21">
        <v>0.64819156815203804</v>
      </c>
      <c r="BK15" s="21">
        <v>0.59537082961918297</v>
      </c>
      <c r="BL15" s="21">
        <v>0.440157236994899</v>
      </c>
      <c r="BM15" s="21">
        <v>0.56577897346542905</v>
      </c>
      <c r="BN15" s="21"/>
      <c r="BO15" s="21">
        <v>0.66815512259424403</v>
      </c>
      <c r="BP15" s="21">
        <v>0.49866321383007101</v>
      </c>
      <c r="BQ15" s="21">
        <v>0.56444052330359895</v>
      </c>
      <c r="BR15" s="21">
        <v>0.48580323777830597</v>
      </c>
      <c r="BS15" s="21">
        <v>0.61463831944865999</v>
      </c>
      <c r="BT15" s="21">
        <v>0.454861839235079</v>
      </c>
      <c r="BU15" s="21"/>
      <c r="BV15" s="21">
        <v>0.66537312134823301</v>
      </c>
      <c r="BW15" s="21">
        <v>0.61632443468158804</v>
      </c>
      <c r="BX15" s="21"/>
      <c r="BY15" s="21">
        <v>0.64904062376887395</v>
      </c>
      <c r="BZ15" s="21"/>
      <c r="CA15" s="21">
        <v>0.71848863780383898</v>
      </c>
      <c r="CB15" s="21"/>
      <c r="CC15" s="21">
        <v>0.67303654457701001</v>
      </c>
    </row>
    <row r="16" spans="2:81" x14ac:dyDescent="0.3">
      <c r="B16" s="18" t="s">
        <v>193</v>
      </c>
      <c r="C16" s="21">
        <v>0.133704018424735</v>
      </c>
      <c r="D16" s="21">
        <v>0.148349002683385</v>
      </c>
      <c r="E16" s="21">
        <v>0.119931792106482</v>
      </c>
      <c r="F16" s="21"/>
      <c r="G16" s="21">
        <v>7.5926030745577397E-2</v>
      </c>
      <c r="H16" s="21">
        <v>7.8550813820214893E-2</v>
      </c>
      <c r="I16" s="21">
        <v>0.115322973348611</v>
      </c>
      <c r="J16" s="21">
        <v>0.14257231747628199</v>
      </c>
      <c r="K16" s="21">
        <v>0.21394264540900501</v>
      </c>
      <c r="L16" s="21">
        <v>0.17104530463119999</v>
      </c>
      <c r="M16" s="21"/>
      <c r="N16" s="21">
        <v>0.133790342914234</v>
      </c>
      <c r="O16" s="21">
        <v>0.123258085215536</v>
      </c>
      <c r="P16" s="21">
        <v>0.157194024745515</v>
      </c>
      <c r="Q16" s="21">
        <v>0.121301256636167</v>
      </c>
      <c r="R16" s="21"/>
      <c r="S16" s="21">
        <v>0.102882035285478</v>
      </c>
      <c r="T16" s="21">
        <v>0.148576194557791</v>
      </c>
      <c r="U16" s="21">
        <v>0.119695058241203</v>
      </c>
      <c r="V16" s="21">
        <v>0.16757781990800599</v>
      </c>
      <c r="W16" s="21">
        <v>0.103829294293512</v>
      </c>
      <c r="X16" s="21">
        <v>0.15625457252310199</v>
      </c>
      <c r="Y16" s="21">
        <v>0.14285243526521399</v>
      </c>
      <c r="Z16" s="21">
        <v>0.169457549752945</v>
      </c>
      <c r="AA16" s="21">
        <v>0.113509156566375</v>
      </c>
      <c r="AB16" s="21">
        <v>0.13061136211187699</v>
      </c>
      <c r="AC16" s="21">
        <v>9.4236229626629295E-2</v>
      </c>
      <c r="AD16" s="21">
        <v>0.22770991546673899</v>
      </c>
      <c r="AE16" s="21"/>
      <c r="AF16" s="21">
        <v>0.104423181261926</v>
      </c>
      <c r="AG16" s="21">
        <v>7.6694175596510095E-2</v>
      </c>
      <c r="AH16" s="21">
        <v>0.12649079909427999</v>
      </c>
      <c r="AI16" s="21">
        <v>0.121525496533538</v>
      </c>
      <c r="AJ16" s="21">
        <v>0.12106871935838701</v>
      </c>
      <c r="AK16" s="21">
        <v>0.160395604207588</v>
      </c>
      <c r="AL16" s="21">
        <v>0.14963546969779201</v>
      </c>
      <c r="AM16" s="21">
        <v>0.13838159567029101</v>
      </c>
      <c r="AN16" s="21">
        <v>0.13683809237636299</v>
      </c>
      <c r="AO16" s="21">
        <v>0.13882432283082699</v>
      </c>
      <c r="AP16" s="21">
        <v>0.14515821705611101</v>
      </c>
      <c r="AQ16" s="21">
        <v>0.16590000218043799</v>
      </c>
      <c r="AR16" s="21">
        <v>0.102698158509236</v>
      </c>
      <c r="AS16" s="21">
        <v>0.22034638463886999</v>
      </c>
      <c r="AT16" s="21">
        <v>9.2399580377078905E-2</v>
      </c>
      <c r="AU16" s="21">
        <v>9.7159740399425501E-2</v>
      </c>
      <c r="AV16" s="21"/>
      <c r="AW16" s="21">
        <v>0.132230197920225</v>
      </c>
      <c r="AX16" s="21">
        <v>0.13316951730683599</v>
      </c>
      <c r="AY16" s="21"/>
      <c r="AZ16" s="21">
        <v>0.109460586601861</v>
      </c>
      <c r="BA16" s="21">
        <v>0.13910353183400301</v>
      </c>
      <c r="BB16" s="21"/>
      <c r="BC16" s="21">
        <v>0.10949307453924501</v>
      </c>
      <c r="BD16" s="21">
        <v>0.15044408212402099</v>
      </c>
      <c r="BE16" s="21"/>
      <c r="BF16" s="21">
        <v>8.8950637591203793E-2</v>
      </c>
      <c r="BG16" s="21">
        <v>0.137300296531465</v>
      </c>
      <c r="BH16" s="21"/>
      <c r="BI16" s="21">
        <v>0.198456302103687</v>
      </c>
      <c r="BJ16" s="21">
        <v>7.9381271576812407E-2</v>
      </c>
      <c r="BK16" s="21">
        <v>0.12565455842114001</v>
      </c>
      <c r="BL16" s="21">
        <v>0.19996450992065701</v>
      </c>
      <c r="BM16" s="21">
        <v>0.103655937378295</v>
      </c>
      <c r="BN16" s="21"/>
      <c r="BO16" s="21">
        <v>7.6931634036853699E-2</v>
      </c>
      <c r="BP16" s="21">
        <v>0.16186740925936699</v>
      </c>
      <c r="BQ16" s="21">
        <v>0.13663344143144199</v>
      </c>
      <c r="BR16" s="21">
        <v>0.19671887807428701</v>
      </c>
      <c r="BS16" s="21">
        <v>9.9512504568966195E-2</v>
      </c>
      <c r="BT16" s="21">
        <v>0.10178759859065099</v>
      </c>
      <c r="BU16" s="21"/>
      <c r="BV16" s="21">
        <v>7.9821016095757202E-2</v>
      </c>
      <c r="BW16" s="21">
        <v>7.85656644475793E-2</v>
      </c>
      <c r="BX16" s="21"/>
      <c r="BY16" s="21">
        <v>6.2961101863187097E-2</v>
      </c>
      <c r="BZ16" s="21"/>
      <c r="CA16" s="21">
        <v>5.9573622960510497E-2</v>
      </c>
      <c r="CB16" s="21"/>
      <c r="CC16" s="21">
        <v>6.7283191066516604E-2</v>
      </c>
    </row>
    <row r="17" spans="2:81" x14ac:dyDescent="0.3">
      <c r="B17" s="18" t="s">
        <v>194</v>
      </c>
      <c r="C17" s="22">
        <v>0.407070279717128</v>
      </c>
      <c r="D17" s="22">
        <v>0.39859657331697301</v>
      </c>
      <c r="E17" s="22">
        <v>0.41300549585544599</v>
      </c>
      <c r="F17" s="22"/>
      <c r="G17" s="22">
        <v>0.51619194241433797</v>
      </c>
      <c r="H17" s="22">
        <v>0.54961584120009499</v>
      </c>
      <c r="I17" s="22">
        <v>0.47983548563677503</v>
      </c>
      <c r="J17" s="22">
        <v>0.35854806356048502</v>
      </c>
      <c r="K17" s="22">
        <v>0.23124534163793301</v>
      </c>
      <c r="L17" s="22">
        <v>0.31653912211173302</v>
      </c>
      <c r="M17" s="22"/>
      <c r="N17" s="22">
        <v>0.45623584815298901</v>
      </c>
      <c r="O17" s="22">
        <v>0.41966178329674098</v>
      </c>
      <c r="P17" s="22">
        <v>0.377322722255933</v>
      </c>
      <c r="Q17" s="22">
        <v>0.36946245815966899</v>
      </c>
      <c r="R17" s="22"/>
      <c r="S17" s="22">
        <v>0.47629704767661402</v>
      </c>
      <c r="T17" s="22">
        <v>0.378327703032313</v>
      </c>
      <c r="U17" s="22">
        <v>0.442218298513467</v>
      </c>
      <c r="V17" s="22">
        <v>0.32858957803032302</v>
      </c>
      <c r="W17" s="22">
        <v>0.41659978219564803</v>
      </c>
      <c r="X17" s="22">
        <v>0.36390935416026399</v>
      </c>
      <c r="Y17" s="22">
        <v>0.36996122109885299</v>
      </c>
      <c r="Z17" s="22">
        <v>0.33419825003040798</v>
      </c>
      <c r="AA17" s="22">
        <v>0.44060070308414701</v>
      </c>
      <c r="AB17" s="22">
        <v>0.46366872043110702</v>
      </c>
      <c r="AC17" s="22">
        <v>0.47168673670307198</v>
      </c>
      <c r="AD17" s="22">
        <v>0.25311302942971398</v>
      </c>
      <c r="AE17" s="22"/>
      <c r="AF17" s="22">
        <v>0.50686766204530798</v>
      </c>
      <c r="AG17" s="22">
        <v>0.48787550922690298</v>
      </c>
      <c r="AH17" s="22">
        <v>0.37864975646149002</v>
      </c>
      <c r="AI17" s="22">
        <v>0.32292583645512302</v>
      </c>
      <c r="AJ17" s="22">
        <v>0.42849845001439801</v>
      </c>
      <c r="AK17" s="22">
        <v>0.36314478361202601</v>
      </c>
      <c r="AL17" s="22">
        <v>0.38742602843767698</v>
      </c>
      <c r="AM17" s="22">
        <v>0.410085263418418</v>
      </c>
      <c r="AN17" s="22">
        <v>0.36700278145256499</v>
      </c>
      <c r="AO17" s="22">
        <v>0.44629912164667701</v>
      </c>
      <c r="AP17" s="22">
        <v>0.454633938718978</v>
      </c>
      <c r="AQ17" s="22">
        <v>0.39768909102496602</v>
      </c>
      <c r="AR17" s="22">
        <v>0.51625245805678599</v>
      </c>
      <c r="AS17" s="22">
        <v>0.27546352926473699</v>
      </c>
      <c r="AT17" s="22">
        <v>0.52445505495213696</v>
      </c>
      <c r="AU17" s="22">
        <v>0.55780704936127801</v>
      </c>
      <c r="AV17" s="22"/>
      <c r="AW17" s="22">
        <v>0.42093760609805198</v>
      </c>
      <c r="AX17" s="22">
        <v>0.39105476515889498</v>
      </c>
      <c r="AY17" s="22"/>
      <c r="AZ17" s="22">
        <v>0.46835825572766698</v>
      </c>
      <c r="BA17" s="22">
        <v>0.39342018055981498</v>
      </c>
      <c r="BB17" s="22"/>
      <c r="BC17" s="22">
        <v>0.49382308096226502</v>
      </c>
      <c r="BD17" s="22">
        <v>0.34867240114783499</v>
      </c>
      <c r="BE17" s="22"/>
      <c r="BF17" s="22">
        <v>0.52816198037252104</v>
      </c>
      <c r="BG17" s="22">
        <v>0.397339630906626</v>
      </c>
      <c r="BH17" s="22"/>
      <c r="BI17" s="22">
        <v>0.25735829753119299</v>
      </c>
      <c r="BJ17" s="22">
        <v>0.56881029657522597</v>
      </c>
      <c r="BK17" s="22">
        <v>0.46971627119804199</v>
      </c>
      <c r="BL17" s="22">
        <v>0.240192727074242</v>
      </c>
      <c r="BM17" s="22">
        <v>0.46212303608713401</v>
      </c>
      <c r="BN17" s="22"/>
      <c r="BO17" s="22">
        <v>0.59122348855739004</v>
      </c>
      <c r="BP17" s="22">
        <v>0.33679580457070402</v>
      </c>
      <c r="BQ17" s="22">
        <v>0.42780708187215699</v>
      </c>
      <c r="BR17" s="22">
        <v>0.28908435970401902</v>
      </c>
      <c r="BS17" s="22">
        <v>0.515125814879694</v>
      </c>
      <c r="BT17" s="22">
        <v>0.35307424064442799</v>
      </c>
      <c r="BU17" s="22"/>
      <c r="BV17" s="22">
        <v>0.58555210525247603</v>
      </c>
      <c r="BW17" s="22">
        <v>0.53775877023400798</v>
      </c>
      <c r="BX17" s="22"/>
      <c r="BY17" s="22">
        <v>0.58607952190568602</v>
      </c>
      <c r="BZ17" s="22"/>
      <c r="CA17" s="22">
        <v>0.65891501484332804</v>
      </c>
      <c r="CB17" s="22"/>
      <c r="CC17" s="22">
        <v>0.60575335351049298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0.17331038174084801</v>
      </c>
      <c r="D9" s="17">
        <v>0.18644787021997</v>
      </c>
      <c r="E9" s="17">
        <v>0.15927661957841099</v>
      </c>
      <c r="F9" s="17"/>
      <c r="G9" s="17">
        <v>0.21139517176672601</v>
      </c>
      <c r="H9" s="17">
        <v>0.21881704190324899</v>
      </c>
      <c r="I9" s="17">
        <v>0.208457997238579</v>
      </c>
      <c r="J9" s="17">
        <v>0.16102081033718299</v>
      </c>
      <c r="K9" s="17">
        <v>0.124984136847646</v>
      </c>
      <c r="L9" s="17">
        <v>0.124764441489764</v>
      </c>
      <c r="M9" s="17"/>
      <c r="N9" s="17">
        <v>0.201299203024737</v>
      </c>
      <c r="O9" s="17">
        <v>0.16790713770490401</v>
      </c>
      <c r="P9" s="17">
        <v>0.14680517132938001</v>
      </c>
      <c r="Q9" s="17">
        <v>0.173420514546723</v>
      </c>
      <c r="R9" s="17"/>
      <c r="S9" s="17">
        <v>0.25140681027933398</v>
      </c>
      <c r="T9" s="17">
        <v>0.15082504855751999</v>
      </c>
      <c r="U9" s="17">
        <v>0.14707320671221899</v>
      </c>
      <c r="V9" s="17">
        <v>0.20115015439030901</v>
      </c>
      <c r="W9" s="17">
        <v>0.19341798511413</v>
      </c>
      <c r="X9" s="17">
        <v>0.161784531964864</v>
      </c>
      <c r="Y9" s="17">
        <v>0.144161579068981</v>
      </c>
      <c r="Z9" s="17">
        <v>0.13648992946117799</v>
      </c>
      <c r="AA9" s="17">
        <v>0.152802284742141</v>
      </c>
      <c r="AB9" s="17">
        <v>0.16062750094977399</v>
      </c>
      <c r="AC9" s="17">
        <v>0.15090957939542601</v>
      </c>
      <c r="AD9" s="17">
        <v>0.15811584475420201</v>
      </c>
      <c r="AE9" s="17"/>
      <c r="AF9" s="17">
        <v>0.40742940320832799</v>
      </c>
      <c r="AG9" s="17">
        <v>0.22516014733859599</v>
      </c>
      <c r="AH9" s="17">
        <v>0.210532391460035</v>
      </c>
      <c r="AI9" s="17">
        <v>0.14257032504293199</v>
      </c>
      <c r="AJ9" s="17">
        <v>0.17218910335726501</v>
      </c>
      <c r="AK9" s="17">
        <v>0.141420395196793</v>
      </c>
      <c r="AL9" s="17">
        <v>0.108613637115268</v>
      </c>
      <c r="AM9" s="17">
        <v>0.179346512522918</v>
      </c>
      <c r="AN9" s="17">
        <v>0.10195276996056001</v>
      </c>
      <c r="AO9" s="17">
        <v>0.24887597980069401</v>
      </c>
      <c r="AP9" s="17">
        <v>0.18060705017436801</v>
      </c>
      <c r="AQ9" s="17">
        <v>0.22323237983577399</v>
      </c>
      <c r="AR9" s="17">
        <v>0.16987640747244501</v>
      </c>
      <c r="AS9" s="17">
        <v>0.175434640702721</v>
      </c>
      <c r="AT9" s="17">
        <v>0.16432362044230001</v>
      </c>
      <c r="AU9" s="17">
        <v>0.30810812487463102</v>
      </c>
      <c r="AV9" s="17"/>
      <c r="AW9" s="17">
        <v>0.17274446362100301</v>
      </c>
      <c r="AX9" s="17">
        <v>0.17433253734590401</v>
      </c>
      <c r="AY9" s="17"/>
      <c r="AZ9" s="17">
        <v>0.20195728000447</v>
      </c>
      <c r="BA9" s="17">
        <v>0.166930125330021</v>
      </c>
      <c r="BB9" s="17"/>
      <c r="BC9" s="17">
        <v>0.22485105324919299</v>
      </c>
      <c r="BD9" s="17">
        <v>0.139515654895004</v>
      </c>
      <c r="BE9" s="17"/>
      <c r="BF9" s="17">
        <v>0.190964386789159</v>
      </c>
      <c r="BG9" s="17">
        <v>0.171891746753527</v>
      </c>
      <c r="BH9" s="17"/>
      <c r="BI9" s="17">
        <v>0.126212414049685</v>
      </c>
      <c r="BJ9" s="17">
        <v>0.202157190603548</v>
      </c>
      <c r="BK9" s="17">
        <v>0.203607370663103</v>
      </c>
      <c r="BL9" s="17">
        <v>0.16245052090825601</v>
      </c>
      <c r="BM9" s="17">
        <v>0.17509759642508599</v>
      </c>
      <c r="BN9" s="17"/>
      <c r="BO9" s="17">
        <v>0.21338871332308901</v>
      </c>
      <c r="BP9" s="17">
        <v>0.14387478117050101</v>
      </c>
      <c r="BQ9" s="17">
        <v>0.18418031745418501</v>
      </c>
      <c r="BR9" s="17">
        <v>0.19086939942613901</v>
      </c>
      <c r="BS9" s="17">
        <v>0.16210119581458099</v>
      </c>
      <c r="BT9" s="17">
        <v>0.101617594886678</v>
      </c>
      <c r="BU9" s="17"/>
      <c r="BV9" s="17">
        <v>0.208008399506944</v>
      </c>
      <c r="BW9" s="17">
        <v>0.19130478087325001</v>
      </c>
      <c r="BX9" s="17"/>
      <c r="BY9" s="17">
        <v>0.22040471735397699</v>
      </c>
      <c r="BZ9" s="17"/>
      <c r="CA9" s="17">
        <v>0.244599263982862</v>
      </c>
      <c r="CB9" s="17"/>
      <c r="CC9" s="17">
        <v>0.21713910453959501</v>
      </c>
    </row>
    <row r="10" spans="2:81" x14ac:dyDescent="0.3">
      <c r="B10" s="18" t="s">
        <v>231</v>
      </c>
      <c r="C10" s="17">
        <v>0.34829431775516401</v>
      </c>
      <c r="D10" s="17">
        <v>0.35403705355169202</v>
      </c>
      <c r="E10" s="17">
        <v>0.342006254521252</v>
      </c>
      <c r="F10" s="17"/>
      <c r="G10" s="17">
        <v>0.38149492914554001</v>
      </c>
      <c r="H10" s="17">
        <v>0.38817012049073701</v>
      </c>
      <c r="I10" s="17">
        <v>0.31156728055465099</v>
      </c>
      <c r="J10" s="17">
        <v>0.35732548232927802</v>
      </c>
      <c r="K10" s="17">
        <v>0.32652348678044701</v>
      </c>
      <c r="L10" s="17">
        <v>0.33075423756834499</v>
      </c>
      <c r="M10" s="17"/>
      <c r="N10" s="17">
        <v>0.36036754452095698</v>
      </c>
      <c r="O10" s="17">
        <v>0.34025006908394501</v>
      </c>
      <c r="P10" s="17">
        <v>0.36513159742173801</v>
      </c>
      <c r="Q10" s="17">
        <v>0.32539373715265502</v>
      </c>
      <c r="R10" s="17"/>
      <c r="S10" s="17">
        <v>0.31924000811226899</v>
      </c>
      <c r="T10" s="17">
        <v>0.36492521686295198</v>
      </c>
      <c r="U10" s="17">
        <v>0.37434319387229298</v>
      </c>
      <c r="V10" s="17">
        <v>0.27994358823311799</v>
      </c>
      <c r="W10" s="17">
        <v>0.29372060619249402</v>
      </c>
      <c r="X10" s="17">
        <v>0.357173125954177</v>
      </c>
      <c r="Y10" s="17">
        <v>0.32675622958911399</v>
      </c>
      <c r="Z10" s="17">
        <v>0.38604468757620403</v>
      </c>
      <c r="AA10" s="17">
        <v>0.395754292553609</v>
      </c>
      <c r="AB10" s="17">
        <v>0.39827229659806601</v>
      </c>
      <c r="AC10" s="17">
        <v>0.392776648605068</v>
      </c>
      <c r="AD10" s="17">
        <v>0.25659746465667299</v>
      </c>
      <c r="AE10" s="17"/>
      <c r="AF10" s="17">
        <v>0.39780003243761503</v>
      </c>
      <c r="AG10" s="17">
        <v>0.24746101982664301</v>
      </c>
      <c r="AH10" s="17">
        <v>0.33362242235398898</v>
      </c>
      <c r="AI10" s="17">
        <v>0.296411929639392</v>
      </c>
      <c r="AJ10" s="17">
        <v>0.36073119730362402</v>
      </c>
      <c r="AK10" s="17">
        <v>0.34811930704649902</v>
      </c>
      <c r="AL10" s="17">
        <v>0.43341664030973898</v>
      </c>
      <c r="AM10" s="17">
        <v>0.311992119871351</v>
      </c>
      <c r="AN10" s="17">
        <v>0.375871345101006</v>
      </c>
      <c r="AO10" s="17">
        <v>0.30048494033915302</v>
      </c>
      <c r="AP10" s="17">
        <v>0.42145555852375099</v>
      </c>
      <c r="AQ10" s="17">
        <v>0.33986590167629199</v>
      </c>
      <c r="AR10" s="17">
        <v>0.37788235278188298</v>
      </c>
      <c r="AS10" s="17">
        <v>0.37157214724055898</v>
      </c>
      <c r="AT10" s="17">
        <v>0.30852784013159401</v>
      </c>
      <c r="AU10" s="17">
        <v>0.37909754578587401</v>
      </c>
      <c r="AV10" s="17"/>
      <c r="AW10" s="17">
        <v>0.37275559826649002</v>
      </c>
      <c r="AX10" s="17">
        <v>0.311474294131521</v>
      </c>
      <c r="AY10" s="17"/>
      <c r="AZ10" s="17">
        <v>0.36459475404362102</v>
      </c>
      <c r="BA10" s="17">
        <v>0.34466387364314699</v>
      </c>
      <c r="BB10" s="17"/>
      <c r="BC10" s="17">
        <v>0.35725080765401901</v>
      </c>
      <c r="BD10" s="17">
        <v>0.34260558787901402</v>
      </c>
      <c r="BE10" s="17"/>
      <c r="BF10" s="17">
        <v>0.36490901883578603</v>
      </c>
      <c r="BG10" s="17">
        <v>0.34695919882932502</v>
      </c>
      <c r="BH10" s="17"/>
      <c r="BI10" s="17">
        <v>0.30232401099393202</v>
      </c>
      <c r="BJ10" s="17">
        <v>0.42929291125076102</v>
      </c>
      <c r="BK10" s="17">
        <v>0.35849930671451202</v>
      </c>
      <c r="BL10" s="17">
        <v>0.25848672162041703</v>
      </c>
      <c r="BM10" s="17">
        <v>0.36106276532645498</v>
      </c>
      <c r="BN10" s="17"/>
      <c r="BO10" s="17">
        <v>0.42492142067146299</v>
      </c>
      <c r="BP10" s="17">
        <v>0.34249841472794301</v>
      </c>
      <c r="BQ10" s="17">
        <v>0.36353312667405402</v>
      </c>
      <c r="BR10" s="17">
        <v>0.268821693575447</v>
      </c>
      <c r="BS10" s="17">
        <v>0.42560023171161998</v>
      </c>
      <c r="BT10" s="17">
        <v>0.348581649423025</v>
      </c>
      <c r="BU10" s="17"/>
      <c r="BV10" s="17">
        <v>0.428626854569438</v>
      </c>
      <c r="BW10" s="17">
        <v>0.43052826622246898</v>
      </c>
      <c r="BX10" s="17"/>
      <c r="BY10" s="17">
        <v>0.41969959958220798</v>
      </c>
      <c r="BZ10" s="17"/>
      <c r="CA10" s="17">
        <v>0.43204530268466301</v>
      </c>
      <c r="CB10" s="17"/>
      <c r="CC10" s="17">
        <v>0.44466813622078899</v>
      </c>
    </row>
    <row r="11" spans="2:81" x14ac:dyDescent="0.3">
      <c r="B11" s="18" t="s">
        <v>232</v>
      </c>
      <c r="C11" s="17">
        <v>0.25694356054856399</v>
      </c>
      <c r="D11" s="17">
        <v>0.245903450987462</v>
      </c>
      <c r="E11" s="17">
        <v>0.26873672834523998</v>
      </c>
      <c r="F11" s="17"/>
      <c r="G11" s="17">
        <v>0.26929275758976901</v>
      </c>
      <c r="H11" s="17">
        <v>0.22787695942386099</v>
      </c>
      <c r="I11" s="17">
        <v>0.25897784700728199</v>
      </c>
      <c r="J11" s="17">
        <v>0.25464085671398601</v>
      </c>
      <c r="K11" s="17">
        <v>0.25536638534170297</v>
      </c>
      <c r="L11" s="17">
        <v>0.27359089972730899</v>
      </c>
      <c r="M11" s="17"/>
      <c r="N11" s="17">
        <v>0.245834291962263</v>
      </c>
      <c r="O11" s="17">
        <v>0.27237013077637001</v>
      </c>
      <c r="P11" s="17">
        <v>0.26334524630863199</v>
      </c>
      <c r="Q11" s="17">
        <v>0.24931382457534701</v>
      </c>
      <c r="R11" s="17"/>
      <c r="S11" s="17">
        <v>0.27764373852990798</v>
      </c>
      <c r="T11" s="17">
        <v>0.25880213194212698</v>
      </c>
      <c r="U11" s="17">
        <v>0.22501443698396001</v>
      </c>
      <c r="V11" s="17">
        <v>0.28603379774057203</v>
      </c>
      <c r="W11" s="17">
        <v>0.27802143396950602</v>
      </c>
      <c r="X11" s="17">
        <v>0.23021456892145301</v>
      </c>
      <c r="Y11" s="17">
        <v>0.279463069897813</v>
      </c>
      <c r="Z11" s="17">
        <v>0.240140471918594</v>
      </c>
      <c r="AA11" s="17">
        <v>0.221009206716207</v>
      </c>
      <c r="AB11" s="17">
        <v>0.25267589408621499</v>
      </c>
      <c r="AC11" s="17">
        <v>0.263895911405575</v>
      </c>
      <c r="AD11" s="17">
        <v>0.27691757406491802</v>
      </c>
      <c r="AE11" s="17"/>
      <c r="AF11" s="17">
        <v>0</v>
      </c>
      <c r="AG11" s="17">
        <v>0.34923036899995802</v>
      </c>
      <c r="AH11" s="17">
        <v>0.22568564827962601</v>
      </c>
      <c r="AI11" s="17">
        <v>0.30594586106205401</v>
      </c>
      <c r="AJ11" s="17">
        <v>0.26863458175844301</v>
      </c>
      <c r="AK11" s="17">
        <v>0.26681676909556701</v>
      </c>
      <c r="AL11" s="17">
        <v>0.24999028649014801</v>
      </c>
      <c r="AM11" s="17">
        <v>0.25247491340468098</v>
      </c>
      <c r="AN11" s="17">
        <v>0.30923446474348298</v>
      </c>
      <c r="AO11" s="17">
        <v>0.19189855031836001</v>
      </c>
      <c r="AP11" s="17">
        <v>0.19876913059735901</v>
      </c>
      <c r="AQ11" s="17">
        <v>0.22971999616923999</v>
      </c>
      <c r="AR11" s="17">
        <v>0.289747119242656</v>
      </c>
      <c r="AS11" s="17">
        <v>0.23156604918666601</v>
      </c>
      <c r="AT11" s="17">
        <v>0.31651798583662</v>
      </c>
      <c r="AU11" s="17">
        <v>0.13194251959423101</v>
      </c>
      <c r="AV11" s="17"/>
      <c r="AW11" s="17">
        <v>0.24250942490602001</v>
      </c>
      <c r="AX11" s="17">
        <v>0.27979401940646698</v>
      </c>
      <c r="AY11" s="17"/>
      <c r="AZ11" s="17">
        <v>0.220987166529338</v>
      </c>
      <c r="BA11" s="17">
        <v>0.264951792760661</v>
      </c>
      <c r="BB11" s="17"/>
      <c r="BC11" s="17">
        <v>0.23146009847180599</v>
      </c>
      <c r="BD11" s="17">
        <v>0.27336404320997398</v>
      </c>
      <c r="BE11" s="17"/>
      <c r="BF11" s="17">
        <v>0.29750778402563099</v>
      </c>
      <c r="BG11" s="17">
        <v>0.25368391343162899</v>
      </c>
      <c r="BH11" s="17"/>
      <c r="BI11" s="17">
        <v>0.27374803457882801</v>
      </c>
      <c r="BJ11" s="17">
        <v>0.22042253307159701</v>
      </c>
      <c r="BK11" s="17">
        <v>0.25045506718351401</v>
      </c>
      <c r="BL11" s="17">
        <v>0.28579990482149398</v>
      </c>
      <c r="BM11" s="17">
        <v>0.281309668885872</v>
      </c>
      <c r="BN11" s="17"/>
      <c r="BO11" s="17">
        <v>0.21484150102756</v>
      </c>
      <c r="BP11" s="17">
        <v>0.254336162208189</v>
      </c>
      <c r="BQ11" s="17">
        <v>0.27420165836168697</v>
      </c>
      <c r="BR11" s="17">
        <v>0.28037331502733398</v>
      </c>
      <c r="BS11" s="17">
        <v>0.25483879311461299</v>
      </c>
      <c r="BT11" s="17">
        <v>0.26008905223981799</v>
      </c>
      <c r="BU11" s="17"/>
      <c r="BV11" s="17">
        <v>0.21279620159309001</v>
      </c>
      <c r="BW11" s="17">
        <v>0.234567314997909</v>
      </c>
      <c r="BX11" s="17"/>
      <c r="BY11" s="17">
        <v>0.25339326166011</v>
      </c>
      <c r="BZ11" s="17"/>
      <c r="CA11" s="17">
        <v>0.203089882367087</v>
      </c>
      <c r="CB11" s="17"/>
      <c r="CC11" s="17">
        <v>0.20472071011311199</v>
      </c>
    </row>
    <row r="12" spans="2:81" x14ac:dyDescent="0.3">
      <c r="B12" s="18" t="s">
        <v>233</v>
      </c>
      <c r="C12" s="17">
        <v>0.10962583004781799</v>
      </c>
      <c r="D12" s="17">
        <v>0.110582930840302</v>
      </c>
      <c r="E12" s="17">
        <v>0.109123689527144</v>
      </c>
      <c r="F12" s="17"/>
      <c r="G12" s="17">
        <v>7.2248424002367806E-2</v>
      </c>
      <c r="H12" s="17">
        <v>6.9785957595182593E-2</v>
      </c>
      <c r="I12" s="17">
        <v>0.10784443024914001</v>
      </c>
      <c r="J12" s="17">
        <v>0.113947767522924</v>
      </c>
      <c r="K12" s="17">
        <v>0.12630880736941899</v>
      </c>
      <c r="L12" s="17">
        <v>0.15371370744180801</v>
      </c>
      <c r="M12" s="17"/>
      <c r="N12" s="17">
        <v>0.101915007245224</v>
      </c>
      <c r="O12" s="17">
        <v>0.116509241151785</v>
      </c>
      <c r="P12" s="17">
        <v>0.102599791981438</v>
      </c>
      <c r="Q12" s="17">
        <v>0.116058664283358</v>
      </c>
      <c r="R12" s="17"/>
      <c r="S12" s="17">
        <v>7.2606281154435098E-2</v>
      </c>
      <c r="T12" s="17">
        <v>0.107478459076534</v>
      </c>
      <c r="U12" s="17">
        <v>0.147861497706408</v>
      </c>
      <c r="V12" s="17">
        <v>0.107163875443928</v>
      </c>
      <c r="W12" s="17">
        <v>0.10529513476133801</v>
      </c>
      <c r="X12" s="17">
        <v>0.109964962241245</v>
      </c>
      <c r="Y12" s="17">
        <v>0.13704753141927101</v>
      </c>
      <c r="Z12" s="17">
        <v>0.12867727487254699</v>
      </c>
      <c r="AA12" s="17">
        <v>0.11353108160167601</v>
      </c>
      <c r="AB12" s="17">
        <v>0.10250391254029</v>
      </c>
      <c r="AC12" s="17">
        <v>8.8934227555630505E-2</v>
      </c>
      <c r="AD12" s="17">
        <v>0.148838611128771</v>
      </c>
      <c r="AE12" s="17"/>
      <c r="AF12" s="17">
        <v>0</v>
      </c>
      <c r="AG12" s="17">
        <v>6.7429430051296396E-2</v>
      </c>
      <c r="AH12" s="17">
        <v>0.109262053480241</v>
      </c>
      <c r="AI12" s="17">
        <v>8.41359321626E-2</v>
      </c>
      <c r="AJ12" s="17">
        <v>7.5693505922368495E-2</v>
      </c>
      <c r="AK12" s="17">
        <v>0.136001298153821</v>
      </c>
      <c r="AL12" s="17">
        <v>0.13438169383405299</v>
      </c>
      <c r="AM12" s="17">
        <v>0.12310122864484301</v>
      </c>
      <c r="AN12" s="17">
        <v>0.117490380151676</v>
      </c>
      <c r="AO12" s="17">
        <v>0.15467080314144399</v>
      </c>
      <c r="AP12" s="17">
        <v>0.10984123088704199</v>
      </c>
      <c r="AQ12" s="17">
        <v>0.115387572404859</v>
      </c>
      <c r="AR12" s="17">
        <v>7.0547575974917801E-2</v>
      </c>
      <c r="AS12" s="17">
        <v>7.6270259798704096E-2</v>
      </c>
      <c r="AT12" s="17">
        <v>0.13011599396871701</v>
      </c>
      <c r="AU12" s="17">
        <v>9.57147409267389E-2</v>
      </c>
      <c r="AV12" s="17"/>
      <c r="AW12" s="17">
        <v>0.11163641093951999</v>
      </c>
      <c r="AX12" s="17">
        <v>0.10613966454853201</v>
      </c>
      <c r="AY12" s="17"/>
      <c r="AZ12" s="17">
        <v>9.4290564131274304E-2</v>
      </c>
      <c r="BA12" s="17">
        <v>0.113041310766721</v>
      </c>
      <c r="BB12" s="17"/>
      <c r="BC12" s="17">
        <v>8.9889619154821604E-2</v>
      </c>
      <c r="BD12" s="17">
        <v>0.121549396792067</v>
      </c>
      <c r="BE12" s="17"/>
      <c r="BF12" s="17">
        <v>6.9119739429802304E-2</v>
      </c>
      <c r="BG12" s="17">
        <v>0.11288080574274199</v>
      </c>
      <c r="BH12" s="17"/>
      <c r="BI12" s="17">
        <v>0.16873125468470701</v>
      </c>
      <c r="BJ12" s="17">
        <v>7.2844242741016405E-2</v>
      </c>
      <c r="BK12" s="17">
        <v>0.101694139605052</v>
      </c>
      <c r="BL12" s="17">
        <v>0.14260413156903501</v>
      </c>
      <c r="BM12" s="17">
        <v>9.1031755894856195E-2</v>
      </c>
      <c r="BN12" s="17"/>
      <c r="BO12" s="17">
        <v>6.9939439473626103E-2</v>
      </c>
      <c r="BP12" s="17">
        <v>0.13525025249035799</v>
      </c>
      <c r="BQ12" s="17">
        <v>0.104056587784876</v>
      </c>
      <c r="BR12" s="17">
        <v>0.142611236257672</v>
      </c>
      <c r="BS12" s="17">
        <v>6.8463983247838797E-2</v>
      </c>
      <c r="BT12" s="17">
        <v>0.12639631895588799</v>
      </c>
      <c r="BU12" s="17"/>
      <c r="BV12" s="17">
        <v>7.1584318978739903E-2</v>
      </c>
      <c r="BW12" s="17">
        <v>7.5181060503449595E-2</v>
      </c>
      <c r="BX12" s="17"/>
      <c r="BY12" s="17">
        <v>6.17864846395694E-2</v>
      </c>
      <c r="BZ12" s="17"/>
      <c r="CA12" s="17">
        <v>6.5323223907026995E-2</v>
      </c>
      <c r="CB12" s="17"/>
      <c r="CC12" s="17">
        <v>7.0942955320801596E-2</v>
      </c>
    </row>
    <row r="13" spans="2:81" x14ac:dyDescent="0.3">
      <c r="B13" s="18" t="s">
        <v>234</v>
      </c>
      <c r="C13" s="17">
        <v>4.2121623754348997E-2</v>
      </c>
      <c r="D13" s="17">
        <v>4.8948445388978197E-2</v>
      </c>
      <c r="E13" s="17">
        <v>3.56219489322009E-2</v>
      </c>
      <c r="F13" s="17"/>
      <c r="G13" s="17">
        <v>6.8926192369796798E-3</v>
      </c>
      <c r="H13" s="17">
        <v>2.73450177883738E-2</v>
      </c>
      <c r="I13" s="17">
        <v>4.2465265481898898E-2</v>
      </c>
      <c r="J13" s="17">
        <v>4.4220450289695699E-2</v>
      </c>
      <c r="K13" s="17">
        <v>9.1070509630144902E-2</v>
      </c>
      <c r="L13" s="17">
        <v>4.2877429069362802E-2</v>
      </c>
      <c r="M13" s="17"/>
      <c r="N13" s="17">
        <v>4.0306485942930501E-2</v>
      </c>
      <c r="O13" s="17">
        <v>3.26668617946494E-2</v>
      </c>
      <c r="P13" s="17">
        <v>5.2640974702875203E-2</v>
      </c>
      <c r="Q13" s="17">
        <v>4.4990632516109602E-2</v>
      </c>
      <c r="R13" s="17"/>
      <c r="S13" s="17">
        <v>1.8190777235848998E-2</v>
      </c>
      <c r="T13" s="17">
        <v>7.2128902154406802E-2</v>
      </c>
      <c r="U13" s="17">
        <v>5.2145137336377698E-2</v>
      </c>
      <c r="V13" s="17">
        <v>4.1359826626759903E-2</v>
      </c>
      <c r="W13" s="17">
        <v>2.7300805253981899E-2</v>
      </c>
      <c r="X13" s="17">
        <v>4.7517615546340403E-2</v>
      </c>
      <c r="Y13" s="17">
        <v>4.2509903077331899E-2</v>
      </c>
      <c r="Z13" s="17">
        <v>5.1583520859884303E-2</v>
      </c>
      <c r="AA13" s="17">
        <v>4.0651425907421199E-2</v>
      </c>
      <c r="AB13" s="17">
        <v>3.6930930746937998E-2</v>
      </c>
      <c r="AC13" s="17">
        <v>2.3348332419393401E-2</v>
      </c>
      <c r="AD13" s="17">
        <v>5.6068133468098101E-2</v>
      </c>
      <c r="AE13" s="17"/>
      <c r="AF13" s="17">
        <v>0.104423181261926</v>
      </c>
      <c r="AG13" s="17">
        <v>3.0421371437863699E-2</v>
      </c>
      <c r="AH13" s="17">
        <v>1.8197167780631001E-2</v>
      </c>
      <c r="AI13" s="17">
        <v>5.29034632014036E-2</v>
      </c>
      <c r="AJ13" s="17">
        <v>4.00568236405359E-2</v>
      </c>
      <c r="AK13" s="17">
        <v>5.5693873991182898E-2</v>
      </c>
      <c r="AL13" s="17">
        <v>1.6810657581299598E-2</v>
      </c>
      <c r="AM13" s="17">
        <v>5.6038702378067101E-2</v>
      </c>
      <c r="AN13" s="17">
        <v>3.5123344391051997E-2</v>
      </c>
      <c r="AO13" s="17">
        <v>4.8969563348243497E-2</v>
      </c>
      <c r="AP13" s="17">
        <v>3.4765131769471699E-2</v>
      </c>
      <c r="AQ13" s="17">
        <v>4.8680695547911601E-2</v>
      </c>
      <c r="AR13" s="17">
        <v>7.0501491334882704E-2</v>
      </c>
      <c r="AS13" s="17">
        <v>8.51879523408412E-2</v>
      </c>
      <c r="AT13" s="17">
        <v>4.36420444047705E-2</v>
      </c>
      <c r="AU13" s="17">
        <v>2.3412677420530201E-2</v>
      </c>
      <c r="AV13" s="17"/>
      <c r="AW13" s="17">
        <v>4.06396903631265E-2</v>
      </c>
      <c r="AX13" s="17">
        <v>4.3526404378495302E-2</v>
      </c>
      <c r="AY13" s="17"/>
      <c r="AZ13" s="17">
        <v>3.94583319793744E-2</v>
      </c>
      <c r="BA13" s="17">
        <v>4.2714793886236099E-2</v>
      </c>
      <c r="BB13" s="17"/>
      <c r="BC13" s="17">
        <v>3.1700196470494602E-2</v>
      </c>
      <c r="BD13" s="17">
        <v>4.85942059495518E-2</v>
      </c>
      <c r="BE13" s="17"/>
      <c r="BF13" s="17">
        <v>3.1325809244255202E-2</v>
      </c>
      <c r="BG13" s="17">
        <v>4.29891504225886E-2</v>
      </c>
      <c r="BH13" s="17"/>
      <c r="BI13" s="17">
        <v>6.5329223066537601E-2</v>
      </c>
      <c r="BJ13" s="17">
        <v>2.0029214679286401E-2</v>
      </c>
      <c r="BK13" s="17">
        <v>2.8171638178496699E-2</v>
      </c>
      <c r="BL13" s="17">
        <v>7.5585247926819796E-2</v>
      </c>
      <c r="BM13" s="17">
        <v>3.0124401808952098E-2</v>
      </c>
      <c r="BN13" s="17"/>
      <c r="BO13" s="17">
        <v>1.7098427760842399E-2</v>
      </c>
      <c r="BP13" s="17">
        <v>5.8247413113720899E-2</v>
      </c>
      <c r="BQ13" s="17">
        <v>3.13746491010439E-2</v>
      </c>
      <c r="BR13" s="17">
        <v>6.5090721438828797E-2</v>
      </c>
      <c r="BS13" s="17">
        <v>2.99390844515895E-2</v>
      </c>
      <c r="BT13" s="17">
        <v>2.0072848269108601E-2</v>
      </c>
      <c r="BU13" s="17"/>
      <c r="BV13" s="17">
        <v>1.7657084490854999E-2</v>
      </c>
      <c r="BW13" s="17">
        <v>2.4428874504032302E-2</v>
      </c>
      <c r="BX13" s="17"/>
      <c r="BY13" s="17">
        <v>9.6399252963972094E-3</v>
      </c>
      <c r="BZ13" s="17"/>
      <c r="CA13" s="17">
        <v>6.9325983358771897E-3</v>
      </c>
      <c r="CB13" s="17"/>
      <c r="CC13" s="17">
        <v>9.6912701956459804E-3</v>
      </c>
    </row>
    <row r="14" spans="2:81" x14ac:dyDescent="0.3">
      <c r="B14" s="18" t="s">
        <v>92</v>
      </c>
      <c r="C14" s="17">
        <v>6.9704286153256995E-2</v>
      </c>
      <c r="D14" s="17">
        <v>5.4080249011595097E-2</v>
      </c>
      <c r="E14" s="17">
        <v>8.5234759095751803E-2</v>
      </c>
      <c r="F14" s="17"/>
      <c r="G14" s="17">
        <v>5.86760982586177E-2</v>
      </c>
      <c r="H14" s="17">
        <v>6.8004902798596695E-2</v>
      </c>
      <c r="I14" s="17">
        <v>7.06871794684482E-2</v>
      </c>
      <c r="J14" s="17">
        <v>6.8844632806933495E-2</v>
      </c>
      <c r="K14" s="17">
        <v>7.5746674030640199E-2</v>
      </c>
      <c r="L14" s="17">
        <v>7.4299284703411295E-2</v>
      </c>
      <c r="M14" s="17"/>
      <c r="N14" s="17">
        <v>5.0277467303887498E-2</v>
      </c>
      <c r="O14" s="17">
        <v>7.0296559488346802E-2</v>
      </c>
      <c r="P14" s="17">
        <v>6.9477218255936002E-2</v>
      </c>
      <c r="Q14" s="17">
        <v>9.0822626925807004E-2</v>
      </c>
      <c r="R14" s="17"/>
      <c r="S14" s="17">
        <v>6.0912384688204098E-2</v>
      </c>
      <c r="T14" s="17">
        <v>4.5840241406460501E-2</v>
      </c>
      <c r="U14" s="17">
        <v>5.3562527388741302E-2</v>
      </c>
      <c r="V14" s="17">
        <v>8.4348757565313098E-2</v>
      </c>
      <c r="W14" s="17">
        <v>0.10224403470854899</v>
      </c>
      <c r="X14" s="17">
        <v>9.3345195371921999E-2</v>
      </c>
      <c r="Y14" s="17">
        <v>7.0061686947489502E-2</v>
      </c>
      <c r="Z14" s="17">
        <v>5.7064115311593597E-2</v>
      </c>
      <c r="AA14" s="17">
        <v>7.6251708478945496E-2</v>
      </c>
      <c r="AB14" s="17">
        <v>4.8989465078717202E-2</v>
      </c>
      <c r="AC14" s="17">
        <v>8.0135300618907807E-2</v>
      </c>
      <c r="AD14" s="17">
        <v>0.103462371927337</v>
      </c>
      <c r="AE14" s="17"/>
      <c r="AF14" s="17">
        <v>9.0347383092131098E-2</v>
      </c>
      <c r="AG14" s="17">
        <v>8.0297662345641799E-2</v>
      </c>
      <c r="AH14" s="17">
        <v>0.102700316645478</v>
      </c>
      <c r="AI14" s="17">
        <v>0.11803248889161901</v>
      </c>
      <c r="AJ14" s="17">
        <v>8.2694788017762894E-2</v>
      </c>
      <c r="AK14" s="17">
        <v>5.1948356516137599E-2</v>
      </c>
      <c r="AL14" s="17">
        <v>5.6787084669492401E-2</v>
      </c>
      <c r="AM14" s="17">
        <v>7.7046523178139897E-2</v>
      </c>
      <c r="AN14" s="17">
        <v>6.0327695652222298E-2</v>
      </c>
      <c r="AO14" s="17">
        <v>5.5100163052105897E-2</v>
      </c>
      <c r="AP14" s="17">
        <v>5.4561898048008498E-2</v>
      </c>
      <c r="AQ14" s="17">
        <v>4.3113454365923801E-2</v>
      </c>
      <c r="AR14" s="17">
        <v>2.1445053193215401E-2</v>
      </c>
      <c r="AS14" s="17">
        <v>5.9968950730508799E-2</v>
      </c>
      <c r="AT14" s="17">
        <v>3.6872515215997902E-2</v>
      </c>
      <c r="AU14" s="17">
        <v>6.1724391397994398E-2</v>
      </c>
      <c r="AV14" s="17"/>
      <c r="AW14" s="17">
        <v>5.9714411903839498E-2</v>
      </c>
      <c r="AX14" s="17">
        <v>8.4733080189080698E-2</v>
      </c>
      <c r="AY14" s="17"/>
      <c r="AZ14" s="17">
        <v>7.8711903311922404E-2</v>
      </c>
      <c r="BA14" s="17">
        <v>6.7698103613214294E-2</v>
      </c>
      <c r="BB14" s="17"/>
      <c r="BC14" s="17">
        <v>6.4848224999665305E-2</v>
      </c>
      <c r="BD14" s="17">
        <v>7.4371111274389404E-2</v>
      </c>
      <c r="BE14" s="17"/>
      <c r="BF14" s="17">
        <v>4.6173261675366797E-2</v>
      </c>
      <c r="BG14" s="17">
        <v>7.1595184820187799E-2</v>
      </c>
      <c r="BH14" s="17"/>
      <c r="BI14" s="17">
        <v>6.3655062626310904E-2</v>
      </c>
      <c r="BJ14" s="17">
        <v>5.5253907653791103E-2</v>
      </c>
      <c r="BK14" s="17">
        <v>5.7572477655321898E-2</v>
      </c>
      <c r="BL14" s="17">
        <v>7.5073473153978706E-2</v>
      </c>
      <c r="BM14" s="17">
        <v>6.1373811658777498E-2</v>
      </c>
      <c r="BN14" s="17"/>
      <c r="BO14" s="17">
        <v>5.9810497743418803E-2</v>
      </c>
      <c r="BP14" s="17">
        <v>6.5792976289288499E-2</v>
      </c>
      <c r="BQ14" s="17">
        <v>4.2653660624153898E-2</v>
      </c>
      <c r="BR14" s="17">
        <v>5.2233634274578999E-2</v>
      </c>
      <c r="BS14" s="17">
        <v>5.9056711659757899E-2</v>
      </c>
      <c r="BT14" s="17">
        <v>0.143242536225482</v>
      </c>
      <c r="BU14" s="17"/>
      <c r="BV14" s="17">
        <v>6.1327140860932702E-2</v>
      </c>
      <c r="BW14" s="17">
        <v>4.3989702898890398E-2</v>
      </c>
      <c r="BX14" s="17"/>
      <c r="BY14" s="17">
        <v>3.5076011467738998E-2</v>
      </c>
      <c r="BZ14" s="17"/>
      <c r="CA14" s="17">
        <v>4.8009728722482999E-2</v>
      </c>
      <c r="CB14" s="17"/>
      <c r="CC14" s="17">
        <v>5.2837823610057399E-2</v>
      </c>
    </row>
    <row r="15" spans="2:81" x14ac:dyDescent="0.3">
      <c r="B15" s="18" t="s">
        <v>192</v>
      </c>
      <c r="C15" s="21">
        <v>0.52160469949601196</v>
      </c>
      <c r="D15" s="21">
        <v>0.54048492377166302</v>
      </c>
      <c r="E15" s="21">
        <v>0.50128287409966399</v>
      </c>
      <c r="F15" s="21"/>
      <c r="G15" s="21">
        <v>0.59289010091226602</v>
      </c>
      <c r="H15" s="21">
        <v>0.60698716239398598</v>
      </c>
      <c r="I15" s="21">
        <v>0.52002527779323005</v>
      </c>
      <c r="J15" s="21">
        <v>0.51834629266646104</v>
      </c>
      <c r="K15" s="21">
        <v>0.45150762362809299</v>
      </c>
      <c r="L15" s="21">
        <v>0.455518679058109</v>
      </c>
      <c r="M15" s="21"/>
      <c r="N15" s="21">
        <v>0.56166674754569401</v>
      </c>
      <c r="O15" s="21">
        <v>0.50815720678884901</v>
      </c>
      <c r="P15" s="21">
        <v>0.51193676875111904</v>
      </c>
      <c r="Q15" s="21">
        <v>0.49881425169937799</v>
      </c>
      <c r="R15" s="21"/>
      <c r="S15" s="21">
        <v>0.57064681839160303</v>
      </c>
      <c r="T15" s="21">
        <v>0.51575026542047198</v>
      </c>
      <c r="U15" s="21">
        <v>0.521416400584512</v>
      </c>
      <c r="V15" s="21">
        <v>0.48109374262342702</v>
      </c>
      <c r="W15" s="21">
        <v>0.48713859130662401</v>
      </c>
      <c r="X15" s="21">
        <v>0.51895765791904003</v>
      </c>
      <c r="Y15" s="21">
        <v>0.47091780865809502</v>
      </c>
      <c r="Z15" s="21">
        <v>0.52253461703738102</v>
      </c>
      <c r="AA15" s="21">
        <v>0.54855657729575102</v>
      </c>
      <c r="AB15" s="21">
        <v>0.55889979754784003</v>
      </c>
      <c r="AC15" s="21">
        <v>0.54368622800049304</v>
      </c>
      <c r="AD15" s="21">
        <v>0.41471330941087498</v>
      </c>
      <c r="AE15" s="21"/>
      <c r="AF15" s="21">
        <v>0.80522943564594296</v>
      </c>
      <c r="AG15" s="21">
        <v>0.47262116716524</v>
      </c>
      <c r="AH15" s="21">
        <v>0.54415481381402298</v>
      </c>
      <c r="AI15" s="21">
        <v>0.43898225468232299</v>
      </c>
      <c r="AJ15" s="21">
        <v>0.53292030066089002</v>
      </c>
      <c r="AK15" s="21">
        <v>0.48953970224329202</v>
      </c>
      <c r="AL15" s="21">
        <v>0.54203027742500698</v>
      </c>
      <c r="AM15" s="21">
        <v>0.491338632394269</v>
      </c>
      <c r="AN15" s="21">
        <v>0.47782411506156602</v>
      </c>
      <c r="AO15" s="21">
        <v>0.54936092013984605</v>
      </c>
      <c r="AP15" s="21">
        <v>0.60206260869811901</v>
      </c>
      <c r="AQ15" s="21">
        <v>0.56309828151206598</v>
      </c>
      <c r="AR15" s="21">
        <v>0.54775876025432801</v>
      </c>
      <c r="AS15" s="21">
        <v>0.54700678794327995</v>
      </c>
      <c r="AT15" s="21">
        <v>0.47285146057389399</v>
      </c>
      <c r="AU15" s="21">
        <v>0.68720567066050497</v>
      </c>
      <c r="AV15" s="21"/>
      <c r="AW15" s="21">
        <v>0.545500061887494</v>
      </c>
      <c r="AX15" s="21">
        <v>0.48580683147742598</v>
      </c>
      <c r="AY15" s="21"/>
      <c r="AZ15" s="21">
        <v>0.56655203404809096</v>
      </c>
      <c r="BA15" s="21">
        <v>0.51159399897316704</v>
      </c>
      <c r="BB15" s="21"/>
      <c r="BC15" s="21">
        <v>0.58210186090321203</v>
      </c>
      <c r="BD15" s="21">
        <v>0.48212124277401802</v>
      </c>
      <c r="BE15" s="21"/>
      <c r="BF15" s="21">
        <v>0.55587340562494403</v>
      </c>
      <c r="BG15" s="21">
        <v>0.51885094558285305</v>
      </c>
      <c r="BH15" s="21"/>
      <c r="BI15" s="21">
        <v>0.428536425043616</v>
      </c>
      <c r="BJ15" s="21">
        <v>0.63145010185430905</v>
      </c>
      <c r="BK15" s="21">
        <v>0.56210667737761499</v>
      </c>
      <c r="BL15" s="21">
        <v>0.42093724252867298</v>
      </c>
      <c r="BM15" s="21">
        <v>0.53616036175154203</v>
      </c>
      <c r="BN15" s="21"/>
      <c r="BO15" s="21">
        <v>0.63831013399455205</v>
      </c>
      <c r="BP15" s="21">
        <v>0.48637319589844402</v>
      </c>
      <c r="BQ15" s="21">
        <v>0.54771344412823897</v>
      </c>
      <c r="BR15" s="21">
        <v>0.459691093001586</v>
      </c>
      <c r="BS15" s="21">
        <v>0.58770142752620003</v>
      </c>
      <c r="BT15" s="21">
        <v>0.45019924430970298</v>
      </c>
      <c r="BU15" s="21"/>
      <c r="BV15" s="21">
        <v>0.636635254076382</v>
      </c>
      <c r="BW15" s="21">
        <v>0.62183304709571896</v>
      </c>
      <c r="BX15" s="21"/>
      <c r="BY15" s="21">
        <v>0.64010431693618497</v>
      </c>
      <c r="BZ15" s="21"/>
      <c r="CA15" s="21">
        <v>0.67664456666752604</v>
      </c>
      <c r="CB15" s="21"/>
      <c r="CC15" s="21">
        <v>0.661807240760383</v>
      </c>
    </row>
    <row r="16" spans="2:81" x14ac:dyDescent="0.3">
      <c r="B16" s="18" t="s">
        <v>193</v>
      </c>
      <c r="C16" s="21">
        <v>0.151747453802167</v>
      </c>
      <c r="D16" s="21">
        <v>0.15953137622927999</v>
      </c>
      <c r="E16" s="21">
        <v>0.14474563845934499</v>
      </c>
      <c r="F16" s="21"/>
      <c r="G16" s="21">
        <v>7.9141043239347494E-2</v>
      </c>
      <c r="H16" s="21">
        <v>9.7130975383556403E-2</v>
      </c>
      <c r="I16" s="21">
        <v>0.150309695731039</v>
      </c>
      <c r="J16" s="21">
        <v>0.158168217812619</v>
      </c>
      <c r="K16" s="21">
        <v>0.217379316999564</v>
      </c>
      <c r="L16" s="21">
        <v>0.19659113651117099</v>
      </c>
      <c r="M16" s="21"/>
      <c r="N16" s="21">
        <v>0.142221493188155</v>
      </c>
      <c r="O16" s="21">
        <v>0.14917610294643499</v>
      </c>
      <c r="P16" s="21">
        <v>0.155240766684313</v>
      </c>
      <c r="Q16" s="21">
        <v>0.161049296799467</v>
      </c>
      <c r="R16" s="21"/>
      <c r="S16" s="21">
        <v>9.0797058390284097E-2</v>
      </c>
      <c r="T16" s="21">
        <v>0.17960736123094101</v>
      </c>
      <c r="U16" s="21">
        <v>0.20000663504278601</v>
      </c>
      <c r="V16" s="21">
        <v>0.14852370207068799</v>
      </c>
      <c r="W16" s="21">
        <v>0.13259594001531999</v>
      </c>
      <c r="X16" s="21">
        <v>0.15748257778758501</v>
      </c>
      <c r="Y16" s="21">
        <v>0.179557434496603</v>
      </c>
      <c r="Z16" s="21">
        <v>0.18026079573243101</v>
      </c>
      <c r="AA16" s="21">
        <v>0.15418250750909701</v>
      </c>
      <c r="AB16" s="21">
        <v>0.13943484328722799</v>
      </c>
      <c r="AC16" s="21">
        <v>0.112282559975024</v>
      </c>
      <c r="AD16" s="21">
        <v>0.204906744596869</v>
      </c>
      <c r="AE16" s="21"/>
      <c r="AF16" s="21">
        <v>0.104423181261926</v>
      </c>
      <c r="AG16" s="21">
        <v>9.7850801489160102E-2</v>
      </c>
      <c r="AH16" s="21">
        <v>0.127459221260872</v>
      </c>
      <c r="AI16" s="21">
        <v>0.137039395364004</v>
      </c>
      <c r="AJ16" s="21">
        <v>0.115750329562904</v>
      </c>
      <c r="AK16" s="21">
        <v>0.19169517214500401</v>
      </c>
      <c r="AL16" s="21">
        <v>0.151192351415353</v>
      </c>
      <c r="AM16" s="21">
        <v>0.17913993102291001</v>
      </c>
      <c r="AN16" s="21">
        <v>0.15261372454272801</v>
      </c>
      <c r="AO16" s="21">
        <v>0.203640366489688</v>
      </c>
      <c r="AP16" s="21">
        <v>0.144606362656513</v>
      </c>
      <c r="AQ16" s="21">
        <v>0.16406826795276999</v>
      </c>
      <c r="AR16" s="21">
        <v>0.14104906730980099</v>
      </c>
      <c r="AS16" s="21">
        <v>0.161458212139545</v>
      </c>
      <c r="AT16" s="21">
        <v>0.17375803837348699</v>
      </c>
      <c r="AU16" s="21">
        <v>0.119127418347269</v>
      </c>
      <c r="AV16" s="21"/>
      <c r="AW16" s="21">
        <v>0.15227610130264699</v>
      </c>
      <c r="AX16" s="21">
        <v>0.149666068927027</v>
      </c>
      <c r="AY16" s="21"/>
      <c r="AZ16" s="21">
        <v>0.133748896110649</v>
      </c>
      <c r="BA16" s="21">
        <v>0.155756104652957</v>
      </c>
      <c r="BB16" s="21"/>
      <c r="BC16" s="21">
        <v>0.121589815625316</v>
      </c>
      <c r="BD16" s="21">
        <v>0.17014360274161899</v>
      </c>
      <c r="BE16" s="21"/>
      <c r="BF16" s="21">
        <v>0.100445548674057</v>
      </c>
      <c r="BG16" s="21">
        <v>0.155869956165331</v>
      </c>
      <c r="BH16" s="21"/>
      <c r="BI16" s="21">
        <v>0.234060477751245</v>
      </c>
      <c r="BJ16" s="21">
        <v>9.2873457420302799E-2</v>
      </c>
      <c r="BK16" s="21">
        <v>0.12986577778354899</v>
      </c>
      <c r="BL16" s="21">
        <v>0.21818937949585401</v>
      </c>
      <c r="BM16" s="21">
        <v>0.121156157703808</v>
      </c>
      <c r="BN16" s="21"/>
      <c r="BO16" s="21">
        <v>8.7037867234468394E-2</v>
      </c>
      <c r="BP16" s="21">
        <v>0.193497665604078</v>
      </c>
      <c r="BQ16" s="21">
        <v>0.13543123688591999</v>
      </c>
      <c r="BR16" s="21">
        <v>0.20770195769650099</v>
      </c>
      <c r="BS16" s="21">
        <v>9.8403067699428401E-2</v>
      </c>
      <c r="BT16" s="21">
        <v>0.146469167224997</v>
      </c>
      <c r="BU16" s="21"/>
      <c r="BV16" s="21">
        <v>8.9241403469594902E-2</v>
      </c>
      <c r="BW16" s="21">
        <v>9.9609935007481804E-2</v>
      </c>
      <c r="BX16" s="21"/>
      <c r="BY16" s="21">
        <v>7.1426409935966606E-2</v>
      </c>
      <c r="BZ16" s="21"/>
      <c r="CA16" s="21">
        <v>7.2255822242904194E-2</v>
      </c>
      <c r="CB16" s="21"/>
      <c r="CC16" s="21">
        <v>8.06342255164475E-2</v>
      </c>
    </row>
    <row r="17" spans="2:81" x14ac:dyDescent="0.3">
      <c r="B17" s="18" t="s">
        <v>194</v>
      </c>
      <c r="C17" s="22">
        <v>0.36985724569384498</v>
      </c>
      <c r="D17" s="22">
        <v>0.38095354754238298</v>
      </c>
      <c r="E17" s="22">
        <v>0.35653723564031897</v>
      </c>
      <c r="F17" s="22"/>
      <c r="G17" s="22">
        <v>0.51374905767291801</v>
      </c>
      <c r="H17" s="22">
        <v>0.50985618701043001</v>
      </c>
      <c r="I17" s="22">
        <v>0.36971558206219102</v>
      </c>
      <c r="J17" s="22">
        <v>0.36017807485384201</v>
      </c>
      <c r="K17" s="22">
        <v>0.23412830662852899</v>
      </c>
      <c r="L17" s="22">
        <v>0.258927542546939</v>
      </c>
      <c r="M17" s="22"/>
      <c r="N17" s="22">
        <v>0.41944525435753899</v>
      </c>
      <c r="O17" s="22">
        <v>0.358981103842414</v>
      </c>
      <c r="P17" s="22">
        <v>0.35669600206680502</v>
      </c>
      <c r="Q17" s="22">
        <v>0.33776495489991099</v>
      </c>
      <c r="R17" s="22"/>
      <c r="S17" s="22">
        <v>0.47984976000131901</v>
      </c>
      <c r="T17" s="22">
        <v>0.33614290418953102</v>
      </c>
      <c r="U17" s="22">
        <v>0.32140976554172601</v>
      </c>
      <c r="V17" s="22">
        <v>0.33257004055273898</v>
      </c>
      <c r="W17" s="22">
        <v>0.35454265129130402</v>
      </c>
      <c r="X17" s="22">
        <v>0.36147508013145502</v>
      </c>
      <c r="Y17" s="22">
        <v>0.29136037416149202</v>
      </c>
      <c r="Z17" s="22">
        <v>0.34227382130494999</v>
      </c>
      <c r="AA17" s="22">
        <v>0.39437406978665301</v>
      </c>
      <c r="AB17" s="22">
        <v>0.41946495426061198</v>
      </c>
      <c r="AC17" s="22">
        <v>0.43140366802546898</v>
      </c>
      <c r="AD17" s="22">
        <v>0.209806564814006</v>
      </c>
      <c r="AE17" s="22"/>
      <c r="AF17" s="22">
        <v>0.700806254384018</v>
      </c>
      <c r="AG17" s="22">
        <v>0.37477036567608002</v>
      </c>
      <c r="AH17" s="22">
        <v>0.41669559255315097</v>
      </c>
      <c r="AI17" s="22">
        <v>0.30194285931831999</v>
      </c>
      <c r="AJ17" s="22">
        <v>0.41716997109798498</v>
      </c>
      <c r="AK17" s="22">
        <v>0.29784453009828799</v>
      </c>
      <c r="AL17" s="22">
        <v>0.390837926009655</v>
      </c>
      <c r="AM17" s="22">
        <v>0.31219870137136002</v>
      </c>
      <c r="AN17" s="22">
        <v>0.32521039051883699</v>
      </c>
      <c r="AO17" s="22">
        <v>0.34572055365015902</v>
      </c>
      <c r="AP17" s="22">
        <v>0.45745624604160601</v>
      </c>
      <c r="AQ17" s="22">
        <v>0.39903001355929602</v>
      </c>
      <c r="AR17" s="22">
        <v>0.40670969294452702</v>
      </c>
      <c r="AS17" s="22">
        <v>0.38554857580373397</v>
      </c>
      <c r="AT17" s="22">
        <v>0.29909342220040702</v>
      </c>
      <c r="AU17" s="22">
        <v>0.56807825231323605</v>
      </c>
      <c r="AV17" s="22"/>
      <c r="AW17" s="22">
        <v>0.39322396058484699</v>
      </c>
      <c r="AX17" s="22">
        <v>0.33614076255039899</v>
      </c>
      <c r="AY17" s="22"/>
      <c r="AZ17" s="22">
        <v>0.43280313793744302</v>
      </c>
      <c r="BA17" s="22">
        <v>0.35583789432021001</v>
      </c>
      <c r="BB17" s="22"/>
      <c r="BC17" s="22">
        <v>0.46051204527789602</v>
      </c>
      <c r="BD17" s="22">
        <v>0.31197764003239797</v>
      </c>
      <c r="BE17" s="22"/>
      <c r="BF17" s="22">
        <v>0.455427856950887</v>
      </c>
      <c r="BG17" s="22">
        <v>0.36298098941752199</v>
      </c>
      <c r="BH17" s="22"/>
      <c r="BI17" s="22">
        <v>0.194475947292372</v>
      </c>
      <c r="BJ17" s="22">
        <v>0.53857664443400599</v>
      </c>
      <c r="BK17" s="22">
        <v>0.43224089959406597</v>
      </c>
      <c r="BL17" s="22">
        <v>0.202747863032818</v>
      </c>
      <c r="BM17" s="22">
        <v>0.41500420404773403</v>
      </c>
      <c r="BN17" s="22"/>
      <c r="BO17" s="22">
        <v>0.55127226676008401</v>
      </c>
      <c r="BP17" s="22">
        <v>0.29287553029436603</v>
      </c>
      <c r="BQ17" s="22">
        <v>0.41228220724231901</v>
      </c>
      <c r="BR17" s="22">
        <v>0.25198913530508499</v>
      </c>
      <c r="BS17" s="22">
        <v>0.489298359826772</v>
      </c>
      <c r="BT17" s="22">
        <v>0.30373007708470601</v>
      </c>
      <c r="BU17" s="22"/>
      <c r="BV17" s="22">
        <v>0.54739385060678802</v>
      </c>
      <c r="BW17" s="22">
        <v>0.52222311208823702</v>
      </c>
      <c r="BX17" s="22"/>
      <c r="BY17" s="22">
        <v>0.56867790700021803</v>
      </c>
      <c r="BZ17" s="22"/>
      <c r="CA17" s="22">
        <v>0.60438874442462098</v>
      </c>
      <c r="CB17" s="22"/>
      <c r="CC17" s="22">
        <v>0.58117301524393605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0.15512409676393901</v>
      </c>
      <c r="D9" s="17">
        <v>0.19884453587293099</v>
      </c>
      <c r="E9" s="17">
        <v>0.112011172341132</v>
      </c>
      <c r="F9" s="17"/>
      <c r="G9" s="17">
        <v>0.18179516792755901</v>
      </c>
      <c r="H9" s="17">
        <v>0.226433277834444</v>
      </c>
      <c r="I9" s="17">
        <v>0.18190562576487701</v>
      </c>
      <c r="J9" s="17">
        <v>0.151996008766459</v>
      </c>
      <c r="K9" s="17">
        <v>0.112056394161807</v>
      </c>
      <c r="L9" s="17">
        <v>8.9066145338163705E-2</v>
      </c>
      <c r="M9" s="17"/>
      <c r="N9" s="17">
        <v>0.171964039686367</v>
      </c>
      <c r="O9" s="17">
        <v>0.13806928467318699</v>
      </c>
      <c r="P9" s="17">
        <v>0.184420740545438</v>
      </c>
      <c r="Q9" s="17">
        <v>0.13012574309143601</v>
      </c>
      <c r="R9" s="17"/>
      <c r="S9" s="17">
        <v>0.24289415625799199</v>
      </c>
      <c r="T9" s="17">
        <v>8.7317146958882097E-2</v>
      </c>
      <c r="U9" s="17">
        <v>0.12812007591576199</v>
      </c>
      <c r="V9" s="17">
        <v>0.15693954716118799</v>
      </c>
      <c r="W9" s="17">
        <v>0.178647137573785</v>
      </c>
      <c r="X9" s="17">
        <v>0.17730646823650401</v>
      </c>
      <c r="Y9" s="17">
        <v>0.13493066420939101</v>
      </c>
      <c r="Z9" s="17">
        <v>0.17737282988283101</v>
      </c>
      <c r="AA9" s="17">
        <v>0.151585428048641</v>
      </c>
      <c r="AB9" s="17">
        <v>0.15965026197983501</v>
      </c>
      <c r="AC9" s="17">
        <v>0.111404651559303</v>
      </c>
      <c r="AD9" s="17">
        <v>8.10047527286087E-2</v>
      </c>
      <c r="AE9" s="17"/>
      <c r="AF9" s="17">
        <v>0.22247231512528501</v>
      </c>
      <c r="AG9" s="17">
        <v>0.200973540521174</v>
      </c>
      <c r="AH9" s="17">
        <v>8.6421819837159297E-2</v>
      </c>
      <c r="AI9" s="17">
        <v>0.12998440665671601</v>
      </c>
      <c r="AJ9" s="17">
        <v>0.128654093078861</v>
      </c>
      <c r="AK9" s="17">
        <v>0.14144290678919799</v>
      </c>
      <c r="AL9" s="17">
        <v>0.142594805697142</v>
      </c>
      <c r="AM9" s="17">
        <v>0.15747058966417901</v>
      </c>
      <c r="AN9" s="17">
        <v>8.3246263021254402E-2</v>
      </c>
      <c r="AO9" s="17">
        <v>0.22621852100648199</v>
      </c>
      <c r="AP9" s="17">
        <v>0.18127008224053401</v>
      </c>
      <c r="AQ9" s="17">
        <v>0.14910691477810201</v>
      </c>
      <c r="AR9" s="17">
        <v>0.16135950032986801</v>
      </c>
      <c r="AS9" s="17">
        <v>0.28447198054560802</v>
      </c>
      <c r="AT9" s="17">
        <v>0.192114660945157</v>
      </c>
      <c r="AU9" s="17">
        <v>0.31354095117131098</v>
      </c>
      <c r="AV9" s="17"/>
      <c r="AW9" s="17">
        <v>0.158709249978183</v>
      </c>
      <c r="AX9" s="17">
        <v>0.14963551708683601</v>
      </c>
      <c r="AY9" s="17"/>
      <c r="AZ9" s="17">
        <v>0.186538346394477</v>
      </c>
      <c r="BA9" s="17">
        <v>0.148127493999056</v>
      </c>
      <c r="BB9" s="17"/>
      <c r="BC9" s="17">
        <v>0.19338289221291199</v>
      </c>
      <c r="BD9" s="17">
        <v>0.12734821639232999</v>
      </c>
      <c r="BE9" s="17"/>
      <c r="BF9" s="17">
        <v>0.21470653333800399</v>
      </c>
      <c r="BG9" s="17">
        <v>0.150336190058209</v>
      </c>
      <c r="BH9" s="17"/>
      <c r="BI9" s="17">
        <v>0.14200256567864</v>
      </c>
      <c r="BJ9" s="17">
        <v>0.174598333149285</v>
      </c>
      <c r="BK9" s="17">
        <v>0.13505282931358101</v>
      </c>
      <c r="BL9" s="17">
        <v>0.15539446483989999</v>
      </c>
      <c r="BM9" s="17">
        <v>0.186023641714718</v>
      </c>
      <c r="BN9" s="17"/>
      <c r="BO9" s="17">
        <v>0.18257794923871801</v>
      </c>
      <c r="BP9" s="17">
        <v>0.14168514266547899</v>
      </c>
      <c r="BQ9" s="17">
        <v>0.173659760619503</v>
      </c>
      <c r="BR9" s="17">
        <v>0.16986705720912501</v>
      </c>
      <c r="BS9" s="17">
        <v>0.16370253827381501</v>
      </c>
      <c r="BT9" s="17">
        <v>5.8212432225987203E-2</v>
      </c>
      <c r="BU9" s="17"/>
      <c r="BV9" s="17">
        <v>0.17547339214693</v>
      </c>
      <c r="BW9" s="17">
        <v>0.17297533541712201</v>
      </c>
      <c r="BX9" s="17"/>
      <c r="BY9" s="17">
        <v>0.22879401391132201</v>
      </c>
      <c r="BZ9" s="17"/>
      <c r="CA9" s="17">
        <v>0.231245445749412</v>
      </c>
      <c r="CB9" s="17"/>
      <c r="CC9" s="17">
        <v>0.209330440030874</v>
      </c>
    </row>
    <row r="10" spans="2:81" x14ac:dyDescent="0.3">
      <c r="B10" s="18" t="s">
        <v>231</v>
      </c>
      <c r="C10" s="17">
        <v>0.33234667657908001</v>
      </c>
      <c r="D10" s="17">
        <v>0.33297805256986701</v>
      </c>
      <c r="E10" s="17">
        <v>0.332021993234355</v>
      </c>
      <c r="F10" s="17"/>
      <c r="G10" s="17">
        <v>0.36759581163962601</v>
      </c>
      <c r="H10" s="17">
        <v>0.35518102316608102</v>
      </c>
      <c r="I10" s="17">
        <v>0.38031067449011802</v>
      </c>
      <c r="J10" s="17">
        <v>0.316329605152676</v>
      </c>
      <c r="K10" s="17">
        <v>0.287102607449775</v>
      </c>
      <c r="L10" s="17">
        <v>0.29468686293769297</v>
      </c>
      <c r="M10" s="17"/>
      <c r="N10" s="17">
        <v>0.36128762338175902</v>
      </c>
      <c r="O10" s="17">
        <v>0.34407024916254803</v>
      </c>
      <c r="P10" s="17">
        <v>0.28405464155008497</v>
      </c>
      <c r="Q10" s="17">
        <v>0.332005368641768</v>
      </c>
      <c r="R10" s="17"/>
      <c r="S10" s="17">
        <v>0.32457968865672698</v>
      </c>
      <c r="T10" s="17">
        <v>0.36978923579836898</v>
      </c>
      <c r="U10" s="17">
        <v>0.323969608342001</v>
      </c>
      <c r="V10" s="17">
        <v>0.30322676703892398</v>
      </c>
      <c r="W10" s="17">
        <v>0.32255021750748702</v>
      </c>
      <c r="X10" s="17">
        <v>0.26469685131647203</v>
      </c>
      <c r="Y10" s="17">
        <v>0.34437184559860601</v>
      </c>
      <c r="Z10" s="17">
        <v>0.31543126325232002</v>
      </c>
      <c r="AA10" s="17">
        <v>0.38929626758571001</v>
      </c>
      <c r="AB10" s="17">
        <v>0.34376237757387301</v>
      </c>
      <c r="AC10" s="17">
        <v>0.28839257152986703</v>
      </c>
      <c r="AD10" s="17">
        <v>0.36244458298891102</v>
      </c>
      <c r="AE10" s="17"/>
      <c r="AF10" s="17">
        <v>0.28286604620156103</v>
      </c>
      <c r="AG10" s="17">
        <v>0.33082034122048898</v>
      </c>
      <c r="AH10" s="17">
        <v>0.32032188994993199</v>
      </c>
      <c r="AI10" s="17">
        <v>0.329332357557031</v>
      </c>
      <c r="AJ10" s="17">
        <v>0.36124619005442699</v>
      </c>
      <c r="AK10" s="17">
        <v>0.37381074241691598</v>
      </c>
      <c r="AL10" s="17">
        <v>0.33684769507864498</v>
      </c>
      <c r="AM10" s="17">
        <v>0.28567244812522502</v>
      </c>
      <c r="AN10" s="17">
        <v>0.37624999912159002</v>
      </c>
      <c r="AO10" s="17">
        <v>0.296492157360561</v>
      </c>
      <c r="AP10" s="17">
        <v>0.34316699957235502</v>
      </c>
      <c r="AQ10" s="17">
        <v>0.328974917082757</v>
      </c>
      <c r="AR10" s="17">
        <v>0.33722661516874203</v>
      </c>
      <c r="AS10" s="17">
        <v>0.30308626818441903</v>
      </c>
      <c r="AT10" s="17">
        <v>0.28968117653410502</v>
      </c>
      <c r="AU10" s="17">
        <v>0.377524465639061</v>
      </c>
      <c r="AV10" s="17"/>
      <c r="AW10" s="17">
        <v>0.34376328671598</v>
      </c>
      <c r="AX10" s="17">
        <v>0.31710618027008602</v>
      </c>
      <c r="AY10" s="17"/>
      <c r="AZ10" s="17">
        <v>0.30950699680285998</v>
      </c>
      <c r="BA10" s="17">
        <v>0.33743354539023301</v>
      </c>
      <c r="BB10" s="17"/>
      <c r="BC10" s="17">
        <v>0.334430438866753</v>
      </c>
      <c r="BD10" s="17">
        <v>0.33202057391955297</v>
      </c>
      <c r="BE10" s="17"/>
      <c r="BF10" s="17">
        <v>0.29960808008917</v>
      </c>
      <c r="BG10" s="17">
        <v>0.33497747442292802</v>
      </c>
      <c r="BH10" s="17"/>
      <c r="BI10" s="17">
        <v>0.28516695513020102</v>
      </c>
      <c r="BJ10" s="17">
        <v>0.38640089450460602</v>
      </c>
      <c r="BK10" s="17">
        <v>0.33626992354875401</v>
      </c>
      <c r="BL10" s="17">
        <v>0.32516915654137102</v>
      </c>
      <c r="BM10" s="17">
        <v>0.31767739272318002</v>
      </c>
      <c r="BN10" s="17"/>
      <c r="BO10" s="17">
        <v>0.41224060107990002</v>
      </c>
      <c r="BP10" s="17">
        <v>0.33130706398971199</v>
      </c>
      <c r="BQ10" s="17">
        <v>0.31307661347316901</v>
      </c>
      <c r="BR10" s="17">
        <v>0.30463567038202199</v>
      </c>
      <c r="BS10" s="17">
        <v>0.37467921183611302</v>
      </c>
      <c r="BT10" s="17">
        <v>0.26962340385565797</v>
      </c>
      <c r="BU10" s="17"/>
      <c r="BV10" s="17">
        <v>0.41425073874965002</v>
      </c>
      <c r="BW10" s="17">
        <v>0.33474696697233502</v>
      </c>
      <c r="BX10" s="17"/>
      <c r="BY10" s="17">
        <v>0.381528110721708</v>
      </c>
      <c r="BZ10" s="17"/>
      <c r="CA10" s="17">
        <v>0.391462683339169</v>
      </c>
      <c r="CB10" s="17"/>
      <c r="CC10" s="17">
        <v>0.39622970277546399</v>
      </c>
    </row>
    <row r="11" spans="2:81" x14ac:dyDescent="0.3">
      <c r="B11" s="18" t="s">
        <v>232</v>
      </c>
      <c r="C11" s="17">
        <v>0.28704985728530502</v>
      </c>
      <c r="D11" s="17">
        <v>0.27651756121412302</v>
      </c>
      <c r="E11" s="17">
        <v>0.29758261926472201</v>
      </c>
      <c r="F11" s="17"/>
      <c r="G11" s="17">
        <v>0.27006831918916502</v>
      </c>
      <c r="H11" s="17">
        <v>0.230924559338264</v>
      </c>
      <c r="I11" s="17">
        <v>0.21408574261796301</v>
      </c>
      <c r="J11" s="17">
        <v>0.29836783902577801</v>
      </c>
      <c r="K11" s="17">
        <v>0.34004526473652402</v>
      </c>
      <c r="L11" s="17">
        <v>0.35843344067274202</v>
      </c>
      <c r="M11" s="17"/>
      <c r="N11" s="17">
        <v>0.24682560959694499</v>
      </c>
      <c r="O11" s="17">
        <v>0.31337282061968402</v>
      </c>
      <c r="P11" s="17">
        <v>0.31257260263294001</v>
      </c>
      <c r="Q11" s="17">
        <v>0.279374381513532</v>
      </c>
      <c r="R11" s="17"/>
      <c r="S11" s="17">
        <v>0.25025226110862497</v>
      </c>
      <c r="T11" s="17">
        <v>0.30908909968561998</v>
      </c>
      <c r="U11" s="17">
        <v>0.31901772997239902</v>
      </c>
      <c r="V11" s="17">
        <v>0.23690688546233901</v>
      </c>
      <c r="W11" s="17">
        <v>0.295389720011212</v>
      </c>
      <c r="X11" s="17">
        <v>0.292193149198683</v>
      </c>
      <c r="Y11" s="17">
        <v>0.28005958522263302</v>
      </c>
      <c r="Z11" s="17">
        <v>0.34022647578126902</v>
      </c>
      <c r="AA11" s="17">
        <v>0.29083247415638902</v>
      </c>
      <c r="AB11" s="17">
        <v>0.30852757798540298</v>
      </c>
      <c r="AC11" s="17">
        <v>0.29130520868533299</v>
      </c>
      <c r="AD11" s="17">
        <v>0.25604630862493399</v>
      </c>
      <c r="AE11" s="17"/>
      <c r="AF11" s="17">
        <v>0.18495708808304301</v>
      </c>
      <c r="AG11" s="17">
        <v>0.31710562394629399</v>
      </c>
      <c r="AH11" s="17">
        <v>0.33140177280469002</v>
      </c>
      <c r="AI11" s="17">
        <v>0.28035739414182897</v>
      </c>
      <c r="AJ11" s="17">
        <v>0.33804227150548</v>
      </c>
      <c r="AK11" s="17">
        <v>0.25093269163774901</v>
      </c>
      <c r="AL11" s="17">
        <v>0.27961841242906199</v>
      </c>
      <c r="AM11" s="17">
        <v>0.34044355416737399</v>
      </c>
      <c r="AN11" s="17">
        <v>0.28598325594999402</v>
      </c>
      <c r="AO11" s="17">
        <v>0.27117446687852698</v>
      </c>
      <c r="AP11" s="17">
        <v>0.26421030777485299</v>
      </c>
      <c r="AQ11" s="17">
        <v>0.27873889202107499</v>
      </c>
      <c r="AR11" s="17">
        <v>0.26984632090483002</v>
      </c>
      <c r="AS11" s="17">
        <v>0.232185149381858</v>
      </c>
      <c r="AT11" s="17">
        <v>0.25646496643331701</v>
      </c>
      <c r="AU11" s="17">
        <v>0.17773730452501499</v>
      </c>
      <c r="AV11" s="17"/>
      <c r="AW11" s="17">
        <v>0.27888510526285798</v>
      </c>
      <c r="AX11" s="17">
        <v>0.29743388805076998</v>
      </c>
      <c r="AY11" s="17"/>
      <c r="AZ11" s="17">
        <v>0.25578729249656401</v>
      </c>
      <c r="BA11" s="17">
        <v>0.29401267670040299</v>
      </c>
      <c r="BB11" s="17"/>
      <c r="BC11" s="17">
        <v>0.26574817187883898</v>
      </c>
      <c r="BD11" s="17">
        <v>0.30016380692921402</v>
      </c>
      <c r="BE11" s="17"/>
      <c r="BF11" s="17">
        <v>0.29055600727464698</v>
      </c>
      <c r="BG11" s="17">
        <v>0.28676811118678203</v>
      </c>
      <c r="BH11" s="17"/>
      <c r="BI11" s="17">
        <v>0.35347408194570001</v>
      </c>
      <c r="BJ11" s="17">
        <v>0.26892977849803001</v>
      </c>
      <c r="BK11" s="17">
        <v>0.27726414054909199</v>
      </c>
      <c r="BL11" s="17">
        <v>0.22771745969367299</v>
      </c>
      <c r="BM11" s="17">
        <v>0.282851094917558</v>
      </c>
      <c r="BN11" s="17"/>
      <c r="BO11" s="17">
        <v>0.26296594364281001</v>
      </c>
      <c r="BP11" s="17">
        <v>0.29846775009599003</v>
      </c>
      <c r="BQ11" s="17">
        <v>0.28501859416923198</v>
      </c>
      <c r="BR11" s="17">
        <v>0.28630400104676401</v>
      </c>
      <c r="BS11" s="17">
        <v>0.217299877044731</v>
      </c>
      <c r="BT11" s="17">
        <v>0.34294073783245699</v>
      </c>
      <c r="BU11" s="17"/>
      <c r="BV11" s="17">
        <v>0.26800944998280302</v>
      </c>
      <c r="BW11" s="17">
        <v>0.27063673893964402</v>
      </c>
      <c r="BX11" s="17"/>
      <c r="BY11" s="17">
        <v>0.25230932422365498</v>
      </c>
      <c r="BZ11" s="17"/>
      <c r="CA11" s="17">
        <v>0.22292216938725001</v>
      </c>
      <c r="CB11" s="17"/>
      <c r="CC11" s="17">
        <v>0.25056329794098903</v>
      </c>
    </row>
    <row r="12" spans="2:81" x14ac:dyDescent="0.3">
      <c r="B12" s="18" t="s">
        <v>233</v>
      </c>
      <c r="C12" s="17">
        <v>0.115705787245171</v>
      </c>
      <c r="D12" s="17">
        <v>0.10789884879103701</v>
      </c>
      <c r="E12" s="17">
        <v>0.123784967007963</v>
      </c>
      <c r="F12" s="17"/>
      <c r="G12" s="17">
        <v>9.6379625526504795E-2</v>
      </c>
      <c r="H12" s="17">
        <v>9.1273233013468097E-2</v>
      </c>
      <c r="I12" s="17">
        <v>0.11079451414368199</v>
      </c>
      <c r="J12" s="17">
        <v>0.117700553390053</v>
      </c>
      <c r="K12" s="17">
        <v>0.12556773223520801</v>
      </c>
      <c r="L12" s="17">
        <v>0.144215275172206</v>
      </c>
      <c r="M12" s="17"/>
      <c r="N12" s="17">
        <v>0.13478659502323301</v>
      </c>
      <c r="O12" s="17">
        <v>0.108016406004181</v>
      </c>
      <c r="P12" s="17">
        <v>0.103363801627515</v>
      </c>
      <c r="Q12" s="17">
        <v>0.112524871255489</v>
      </c>
      <c r="R12" s="17"/>
      <c r="S12" s="17">
        <v>9.9312037893417998E-2</v>
      </c>
      <c r="T12" s="17">
        <v>0.122200184908084</v>
      </c>
      <c r="U12" s="17">
        <v>9.6446051683622094E-2</v>
      </c>
      <c r="V12" s="17">
        <v>0.16352710846212601</v>
      </c>
      <c r="W12" s="17">
        <v>0.108912657450859</v>
      </c>
      <c r="X12" s="17">
        <v>0.1595375566402</v>
      </c>
      <c r="Y12" s="17">
        <v>0.12455777787653</v>
      </c>
      <c r="Z12" s="17">
        <v>6.3968017957159298E-2</v>
      </c>
      <c r="AA12" s="17">
        <v>9.6620796172901299E-2</v>
      </c>
      <c r="AB12" s="17">
        <v>6.5534101464415101E-2</v>
      </c>
      <c r="AC12" s="17">
        <v>0.155760591113212</v>
      </c>
      <c r="AD12" s="17">
        <v>0.15539316788743199</v>
      </c>
      <c r="AE12" s="17"/>
      <c r="AF12" s="17">
        <v>0.114933986236054</v>
      </c>
      <c r="AG12" s="17">
        <v>5.3742921245907502E-2</v>
      </c>
      <c r="AH12" s="17">
        <v>9.3088675674356497E-2</v>
      </c>
      <c r="AI12" s="17">
        <v>8.9582625915664502E-2</v>
      </c>
      <c r="AJ12" s="17">
        <v>9.4701284276983197E-2</v>
      </c>
      <c r="AK12" s="17">
        <v>0.129585730421204</v>
      </c>
      <c r="AL12" s="17">
        <v>0.12550785627295499</v>
      </c>
      <c r="AM12" s="17">
        <v>0.12902853935128</v>
      </c>
      <c r="AN12" s="17">
        <v>0.158055424875093</v>
      </c>
      <c r="AO12" s="17">
        <v>0.116472120564931</v>
      </c>
      <c r="AP12" s="17">
        <v>0.110790598206831</v>
      </c>
      <c r="AQ12" s="17">
        <v>0.157883995474354</v>
      </c>
      <c r="AR12" s="17">
        <v>0.15622894778690199</v>
      </c>
      <c r="AS12" s="17">
        <v>9.2307639756136997E-2</v>
      </c>
      <c r="AT12" s="17">
        <v>0.149012955968778</v>
      </c>
      <c r="AU12" s="17">
        <v>7.7506903159381996E-2</v>
      </c>
      <c r="AV12" s="17"/>
      <c r="AW12" s="17">
        <v>0.115391858487562</v>
      </c>
      <c r="AX12" s="17">
        <v>0.115770361574489</v>
      </c>
      <c r="AY12" s="17"/>
      <c r="AZ12" s="17">
        <v>0.119101078531775</v>
      </c>
      <c r="BA12" s="17">
        <v>0.114949585690691</v>
      </c>
      <c r="BB12" s="17"/>
      <c r="BC12" s="17">
        <v>0.104137609662892</v>
      </c>
      <c r="BD12" s="17">
        <v>0.12429902709975101</v>
      </c>
      <c r="BE12" s="17"/>
      <c r="BF12" s="17">
        <v>0.105944678247511</v>
      </c>
      <c r="BG12" s="17">
        <v>0.11649016737315</v>
      </c>
      <c r="BH12" s="17"/>
      <c r="BI12" s="17">
        <v>0.126363080708041</v>
      </c>
      <c r="BJ12" s="17">
        <v>9.8307433322023602E-2</v>
      </c>
      <c r="BK12" s="17">
        <v>0.16772412764178701</v>
      </c>
      <c r="BL12" s="17">
        <v>0.15692656323351001</v>
      </c>
      <c r="BM12" s="17">
        <v>9.0727718655198797E-2</v>
      </c>
      <c r="BN12" s="17"/>
      <c r="BO12" s="17">
        <v>7.7685713694617395E-2</v>
      </c>
      <c r="BP12" s="17">
        <v>0.121317515455998</v>
      </c>
      <c r="BQ12" s="17">
        <v>0.15949932412333301</v>
      </c>
      <c r="BR12" s="17">
        <v>0.13604866181548</v>
      </c>
      <c r="BS12" s="17">
        <v>0.112923468353266</v>
      </c>
      <c r="BT12" s="17">
        <v>0.153776650191639</v>
      </c>
      <c r="BU12" s="17"/>
      <c r="BV12" s="17">
        <v>7.9844963289252502E-2</v>
      </c>
      <c r="BW12" s="17">
        <v>0.13255032102898801</v>
      </c>
      <c r="BX12" s="17"/>
      <c r="BY12" s="17">
        <v>9.5704915090264395E-2</v>
      </c>
      <c r="BZ12" s="17"/>
      <c r="CA12" s="17">
        <v>0.10651939801013199</v>
      </c>
      <c r="CB12" s="17"/>
      <c r="CC12" s="17">
        <v>0.102456636684358</v>
      </c>
    </row>
    <row r="13" spans="2:81" x14ac:dyDescent="0.3">
      <c r="B13" s="18" t="s">
        <v>234</v>
      </c>
      <c r="C13" s="17">
        <v>3.2947963650557299E-2</v>
      </c>
      <c r="D13" s="17">
        <v>3.3734622146129399E-2</v>
      </c>
      <c r="E13" s="17">
        <v>3.23098120932181E-2</v>
      </c>
      <c r="F13" s="17"/>
      <c r="G13" s="17">
        <v>8.1108011014263803E-3</v>
      </c>
      <c r="H13" s="17">
        <v>3.3247853086175297E-2</v>
      </c>
      <c r="I13" s="17">
        <v>6.8532573002003296E-3</v>
      </c>
      <c r="J13" s="17">
        <v>2.5291704878647001E-2</v>
      </c>
      <c r="K13" s="17">
        <v>7.8625136335131698E-2</v>
      </c>
      <c r="L13" s="17">
        <v>4.6030256878086102E-2</v>
      </c>
      <c r="M13" s="17"/>
      <c r="N13" s="17">
        <v>2.69603900834995E-2</v>
      </c>
      <c r="O13" s="17">
        <v>2.6774929903547001E-2</v>
      </c>
      <c r="P13" s="17">
        <v>3.8511404577732597E-2</v>
      </c>
      <c r="Q13" s="17">
        <v>4.1198946403747397E-2</v>
      </c>
      <c r="R13" s="17"/>
      <c r="S13" s="17">
        <v>9.8308952657106003E-3</v>
      </c>
      <c r="T13" s="17">
        <v>6.13173305335614E-2</v>
      </c>
      <c r="U13" s="17">
        <v>2.83709568565777E-2</v>
      </c>
      <c r="V13" s="17">
        <v>5.9316709903617801E-2</v>
      </c>
      <c r="W13" s="17">
        <v>2.0221337052259199E-2</v>
      </c>
      <c r="X13" s="17">
        <v>9.8047175663639394E-3</v>
      </c>
      <c r="Y13" s="17">
        <v>6.5325569058589703E-2</v>
      </c>
      <c r="Z13" s="17">
        <v>2.0478803464675399E-2</v>
      </c>
      <c r="AA13" s="17">
        <v>3.5845448756318E-3</v>
      </c>
      <c r="AB13" s="17">
        <v>3.6560844586492697E-2</v>
      </c>
      <c r="AC13" s="17">
        <v>4.3786507783190397E-2</v>
      </c>
      <c r="AD13" s="17">
        <v>5.89850690388437E-2</v>
      </c>
      <c r="AE13" s="17"/>
      <c r="AF13" s="17">
        <v>0.104423181261926</v>
      </c>
      <c r="AG13" s="17">
        <v>8.8250773768801596E-3</v>
      </c>
      <c r="AH13" s="17">
        <v>3.0515272468967101E-2</v>
      </c>
      <c r="AI13" s="17">
        <v>7.6235184397411795E-2</v>
      </c>
      <c r="AJ13" s="17">
        <v>2.8649607077916601E-2</v>
      </c>
      <c r="AK13" s="17">
        <v>5.3400325864861903E-2</v>
      </c>
      <c r="AL13" s="17">
        <v>2.2424923599339099E-2</v>
      </c>
      <c r="AM13" s="17">
        <v>2.7503426091062301E-2</v>
      </c>
      <c r="AN13" s="17">
        <v>2.3456832854511701E-2</v>
      </c>
      <c r="AO13" s="17">
        <v>3.58996318577584E-2</v>
      </c>
      <c r="AP13" s="17">
        <v>1.0847296042029501E-2</v>
      </c>
      <c r="AQ13" s="17">
        <v>6.0066837777023999E-2</v>
      </c>
      <c r="AR13" s="17">
        <v>1.0768075845759799E-2</v>
      </c>
      <c r="AS13" s="17">
        <v>0</v>
      </c>
      <c r="AT13" s="17">
        <v>4.27634268107141E-2</v>
      </c>
      <c r="AU13" s="17">
        <v>3.08106841705762E-2</v>
      </c>
      <c r="AV13" s="17"/>
      <c r="AW13" s="17">
        <v>3.4289714594487701E-2</v>
      </c>
      <c r="AX13" s="17">
        <v>3.1237001435904299E-2</v>
      </c>
      <c r="AY13" s="17"/>
      <c r="AZ13" s="17">
        <v>3.6976662649566498E-2</v>
      </c>
      <c r="BA13" s="17">
        <v>3.2050689105188303E-2</v>
      </c>
      <c r="BB13" s="17"/>
      <c r="BC13" s="17">
        <v>2.4862732970280899E-2</v>
      </c>
      <c r="BD13" s="17">
        <v>3.8289726132060699E-2</v>
      </c>
      <c r="BE13" s="17"/>
      <c r="BF13" s="17">
        <v>2.0628720729027501E-2</v>
      </c>
      <c r="BG13" s="17">
        <v>3.3937909500123098E-2</v>
      </c>
      <c r="BH13" s="17"/>
      <c r="BI13" s="17">
        <v>3.59191432369542E-2</v>
      </c>
      <c r="BJ13" s="17">
        <v>1.17625556140552E-2</v>
      </c>
      <c r="BK13" s="17">
        <v>1.7566591785897201E-2</v>
      </c>
      <c r="BL13" s="17">
        <v>8.3795457142989596E-2</v>
      </c>
      <c r="BM13" s="17">
        <v>9.9536361241563901E-3</v>
      </c>
      <c r="BN13" s="17"/>
      <c r="BO13" s="17">
        <v>1.0890251640717699E-2</v>
      </c>
      <c r="BP13" s="17">
        <v>4.5779113858461701E-2</v>
      </c>
      <c r="BQ13" s="17">
        <v>1.68796103266661E-2</v>
      </c>
      <c r="BR13" s="17">
        <v>6.1688586502179697E-2</v>
      </c>
      <c r="BS13" s="17">
        <v>1.77195819739592E-2</v>
      </c>
      <c r="BT13" s="17">
        <v>1.4614999012341401E-2</v>
      </c>
      <c r="BU13" s="17"/>
      <c r="BV13" s="17">
        <v>1.05131111393567E-2</v>
      </c>
      <c r="BW13" s="17">
        <v>1.40799371327385E-2</v>
      </c>
      <c r="BX13" s="17"/>
      <c r="BY13" s="17">
        <v>1.0418892215381901E-2</v>
      </c>
      <c r="BZ13" s="17"/>
      <c r="CA13" s="17">
        <v>3.3883627792735301E-3</v>
      </c>
      <c r="CB13" s="17"/>
      <c r="CC13" s="17">
        <v>6.2439849296369102E-3</v>
      </c>
    </row>
    <row r="14" spans="2:81" x14ac:dyDescent="0.3">
      <c r="B14" s="18" t="s">
        <v>92</v>
      </c>
      <c r="C14" s="17">
        <v>7.6825618475947294E-2</v>
      </c>
      <c r="D14" s="17">
        <v>5.0026379405912598E-2</v>
      </c>
      <c r="E14" s="17">
        <v>0.102289436058609</v>
      </c>
      <c r="F14" s="17"/>
      <c r="G14" s="17">
        <v>7.6050274615717894E-2</v>
      </c>
      <c r="H14" s="17">
        <v>6.2940053561567399E-2</v>
      </c>
      <c r="I14" s="17">
        <v>0.10605018568316001</v>
      </c>
      <c r="J14" s="17">
        <v>9.0314288786387004E-2</v>
      </c>
      <c r="K14" s="17">
        <v>5.6602865081554397E-2</v>
      </c>
      <c r="L14" s="17">
        <v>6.7568019001109494E-2</v>
      </c>
      <c r="M14" s="17"/>
      <c r="N14" s="17">
        <v>5.8175742228195999E-2</v>
      </c>
      <c r="O14" s="17">
        <v>6.9696309636854095E-2</v>
      </c>
      <c r="P14" s="17">
        <v>7.7076809066289706E-2</v>
      </c>
      <c r="Q14" s="17">
        <v>0.10477068909402699</v>
      </c>
      <c r="R14" s="17"/>
      <c r="S14" s="17">
        <v>7.3130960817527096E-2</v>
      </c>
      <c r="T14" s="17">
        <v>5.0287002115483502E-2</v>
      </c>
      <c r="U14" s="17">
        <v>0.10407557722963801</v>
      </c>
      <c r="V14" s="17">
        <v>8.0082981971805606E-2</v>
      </c>
      <c r="W14" s="17">
        <v>7.4278930404396898E-2</v>
      </c>
      <c r="X14" s="17">
        <v>9.6461257041777104E-2</v>
      </c>
      <c r="Y14" s="17">
        <v>5.0754558034250503E-2</v>
      </c>
      <c r="Z14" s="17">
        <v>8.2522609661745794E-2</v>
      </c>
      <c r="AA14" s="17">
        <v>6.8080489160727106E-2</v>
      </c>
      <c r="AB14" s="17">
        <v>8.5964836409981996E-2</v>
      </c>
      <c r="AC14" s="17">
        <v>0.10935046932909499</v>
      </c>
      <c r="AD14" s="17">
        <v>8.6126118731270795E-2</v>
      </c>
      <c r="AE14" s="17"/>
      <c r="AF14" s="17">
        <v>9.0347383092131098E-2</v>
      </c>
      <c r="AG14" s="17">
        <v>8.8532495689256294E-2</v>
      </c>
      <c r="AH14" s="17">
        <v>0.13825056926489601</v>
      </c>
      <c r="AI14" s="17">
        <v>9.4508031331347803E-2</v>
      </c>
      <c r="AJ14" s="17">
        <v>4.87065540063326E-2</v>
      </c>
      <c r="AK14" s="17">
        <v>5.08276028700715E-2</v>
      </c>
      <c r="AL14" s="17">
        <v>9.3006306922855997E-2</v>
      </c>
      <c r="AM14" s="17">
        <v>5.9881442600879402E-2</v>
      </c>
      <c r="AN14" s="17">
        <v>7.3008224177557798E-2</v>
      </c>
      <c r="AO14" s="17">
        <v>5.3743102331740997E-2</v>
      </c>
      <c r="AP14" s="17">
        <v>8.9714716163397795E-2</v>
      </c>
      <c r="AQ14" s="17">
        <v>2.5228442866687101E-2</v>
      </c>
      <c r="AR14" s="17">
        <v>6.4570539963898194E-2</v>
      </c>
      <c r="AS14" s="17">
        <v>8.7948962131977906E-2</v>
      </c>
      <c r="AT14" s="17">
        <v>6.9962813307928598E-2</v>
      </c>
      <c r="AU14" s="17">
        <v>2.28796913346552E-2</v>
      </c>
      <c r="AV14" s="17"/>
      <c r="AW14" s="17">
        <v>6.8960784960929403E-2</v>
      </c>
      <c r="AX14" s="17">
        <v>8.8817051581914205E-2</v>
      </c>
      <c r="AY14" s="17"/>
      <c r="AZ14" s="17">
        <v>9.2089623124757505E-2</v>
      </c>
      <c r="BA14" s="17">
        <v>7.34260091144288E-2</v>
      </c>
      <c r="BB14" s="17"/>
      <c r="BC14" s="17">
        <v>7.7438154408323107E-2</v>
      </c>
      <c r="BD14" s="17">
        <v>7.7878649527091101E-2</v>
      </c>
      <c r="BE14" s="17"/>
      <c r="BF14" s="17">
        <v>6.8555980321640106E-2</v>
      </c>
      <c r="BG14" s="17">
        <v>7.7490147458808695E-2</v>
      </c>
      <c r="BH14" s="17"/>
      <c r="BI14" s="17">
        <v>5.7074173300463903E-2</v>
      </c>
      <c r="BJ14" s="17">
        <v>6.0001004912000402E-2</v>
      </c>
      <c r="BK14" s="17">
        <v>6.6122387160889501E-2</v>
      </c>
      <c r="BL14" s="17">
        <v>5.0996898548557601E-2</v>
      </c>
      <c r="BM14" s="17">
        <v>0.112766515865188</v>
      </c>
      <c r="BN14" s="17"/>
      <c r="BO14" s="17">
        <v>5.36395407032383E-2</v>
      </c>
      <c r="BP14" s="17">
        <v>6.1443413934358801E-2</v>
      </c>
      <c r="BQ14" s="17">
        <v>5.1866097288097497E-2</v>
      </c>
      <c r="BR14" s="17">
        <v>4.1456023044429698E-2</v>
      </c>
      <c r="BS14" s="17">
        <v>0.113675322518115</v>
      </c>
      <c r="BT14" s="17">
        <v>0.16083177688191699</v>
      </c>
      <c r="BU14" s="17"/>
      <c r="BV14" s="17">
        <v>5.1908344692007898E-2</v>
      </c>
      <c r="BW14" s="17">
        <v>7.5010700509172898E-2</v>
      </c>
      <c r="BX14" s="17"/>
      <c r="BY14" s="17">
        <v>3.1244743837668201E-2</v>
      </c>
      <c r="BZ14" s="17"/>
      <c r="CA14" s="17">
        <v>4.4461940734763401E-2</v>
      </c>
      <c r="CB14" s="17"/>
      <c r="CC14" s="17">
        <v>3.5175937638678198E-2</v>
      </c>
    </row>
    <row r="15" spans="2:81" x14ac:dyDescent="0.3">
      <c r="B15" s="18" t="s">
        <v>192</v>
      </c>
      <c r="C15" s="21">
        <v>0.48747077334301903</v>
      </c>
      <c r="D15" s="21">
        <v>0.53182258844279795</v>
      </c>
      <c r="E15" s="21">
        <v>0.444033165575487</v>
      </c>
      <c r="F15" s="21"/>
      <c r="G15" s="21">
        <v>0.54939097956718497</v>
      </c>
      <c r="H15" s="21">
        <v>0.58161430100052502</v>
      </c>
      <c r="I15" s="21">
        <v>0.56221630025499503</v>
      </c>
      <c r="J15" s="21">
        <v>0.46832561391913502</v>
      </c>
      <c r="K15" s="21">
        <v>0.39915900161158202</v>
      </c>
      <c r="L15" s="21">
        <v>0.38375300827585601</v>
      </c>
      <c r="M15" s="21"/>
      <c r="N15" s="21">
        <v>0.53325166306812599</v>
      </c>
      <c r="O15" s="21">
        <v>0.48213953383573399</v>
      </c>
      <c r="P15" s="21">
        <v>0.46847538209552297</v>
      </c>
      <c r="Q15" s="21">
        <v>0.46213111173320398</v>
      </c>
      <c r="R15" s="21"/>
      <c r="S15" s="21">
        <v>0.56747384491471897</v>
      </c>
      <c r="T15" s="21">
        <v>0.45710638275725202</v>
      </c>
      <c r="U15" s="21">
        <v>0.45208968425776302</v>
      </c>
      <c r="V15" s="21">
        <v>0.460166314200112</v>
      </c>
      <c r="W15" s="21">
        <v>0.50119735508127194</v>
      </c>
      <c r="X15" s="21">
        <v>0.442003319552976</v>
      </c>
      <c r="Y15" s="21">
        <v>0.47930250980799699</v>
      </c>
      <c r="Z15" s="21">
        <v>0.492804093135151</v>
      </c>
      <c r="AA15" s="21">
        <v>0.54088169563435096</v>
      </c>
      <c r="AB15" s="21">
        <v>0.50341263955370796</v>
      </c>
      <c r="AC15" s="21">
        <v>0.39979722308916898</v>
      </c>
      <c r="AD15" s="21">
        <v>0.44344933571751999</v>
      </c>
      <c r="AE15" s="21"/>
      <c r="AF15" s="21">
        <v>0.50533836132684595</v>
      </c>
      <c r="AG15" s="21">
        <v>0.53179388174166198</v>
      </c>
      <c r="AH15" s="21">
        <v>0.40674370978709101</v>
      </c>
      <c r="AI15" s="21">
        <v>0.45931676421374701</v>
      </c>
      <c r="AJ15" s="21">
        <v>0.48990028313328798</v>
      </c>
      <c r="AK15" s="21">
        <v>0.51525364920611405</v>
      </c>
      <c r="AL15" s="21">
        <v>0.47944250077578798</v>
      </c>
      <c r="AM15" s="21">
        <v>0.443143037789404</v>
      </c>
      <c r="AN15" s="21">
        <v>0.459496262142844</v>
      </c>
      <c r="AO15" s="21">
        <v>0.52271067836704199</v>
      </c>
      <c r="AP15" s="21">
        <v>0.52443708181288895</v>
      </c>
      <c r="AQ15" s="21">
        <v>0.47808183186086001</v>
      </c>
      <c r="AR15" s="21">
        <v>0.49858611549860898</v>
      </c>
      <c r="AS15" s="21">
        <v>0.58755824873002704</v>
      </c>
      <c r="AT15" s="21">
        <v>0.48179583747926202</v>
      </c>
      <c r="AU15" s="21">
        <v>0.69106541681037204</v>
      </c>
      <c r="AV15" s="21"/>
      <c r="AW15" s="21">
        <v>0.50247253669416303</v>
      </c>
      <c r="AX15" s="21">
        <v>0.466741697356922</v>
      </c>
      <c r="AY15" s="21"/>
      <c r="AZ15" s="21">
        <v>0.49604534319733801</v>
      </c>
      <c r="BA15" s="21">
        <v>0.48556103938928902</v>
      </c>
      <c r="BB15" s="21"/>
      <c r="BC15" s="21">
        <v>0.52781333107966499</v>
      </c>
      <c r="BD15" s="21">
        <v>0.45936879031188299</v>
      </c>
      <c r="BE15" s="21"/>
      <c r="BF15" s="21">
        <v>0.51431461342717499</v>
      </c>
      <c r="BG15" s="21">
        <v>0.485313664481137</v>
      </c>
      <c r="BH15" s="21"/>
      <c r="BI15" s="21">
        <v>0.42716952080884102</v>
      </c>
      <c r="BJ15" s="21">
        <v>0.56099922765389099</v>
      </c>
      <c r="BK15" s="21">
        <v>0.47132275286233499</v>
      </c>
      <c r="BL15" s="21">
        <v>0.48056362138127101</v>
      </c>
      <c r="BM15" s="21">
        <v>0.50370103443789804</v>
      </c>
      <c r="BN15" s="21"/>
      <c r="BO15" s="21">
        <v>0.59481855031861697</v>
      </c>
      <c r="BP15" s="21">
        <v>0.47299220665519098</v>
      </c>
      <c r="BQ15" s="21">
        <v>0.48673637409267101</v>
      </c>
      <c r="BR15" s="21">
        <v>0.47450272759114698</v>
      </c>
      <c r="BS15" s="21">
        <v>0.53838175010992795</v>
      </c>
      <c r="BT15" s="21">
        <v>0.32783583608164601</v>
      </c>
      <c r="BU15" s="21"/>
      <c r="BV15" s="21">
        <v>0.58972413089658005</v>
      </c>
      <c r="BW15" s="21">
        <v>0.50772230238945704</v>
      </c>
      <c r="BX15" s="21"/>
      <c r="BY15" s="21">
        <v>0.61032212463303104</v>
      </c>
      <c r="BZ15" s="21"/>
      <c r="CA15" s="21">
        <v>0.62270812908858098</v>
      </c>
      <c r="CB15" s="21"/>
      <c r="CC15" s="21">
        <v>0.60556014280633896</v>
      </c>
    </row>
    <row r="16" spans="2:81" x14ac:dyDescent="0.3">
      <c r="B16" s="18" t="s">
        <v>193</v>
      </c>
      <c r="C16" s="21">
        <v>0.14865375089572799</v>
      </c>
      <c r="D16" s="21">
        <v>0.141633470937166</v>
      </c>
      <c r="E16" s="21">
        <v>0.156094779101182</v>
      </c>
      <c r="F16" s="21"/>
      <c r="G16" s="21">
        <v>0.104490426627931</v>
      </c>
      <c r="H16" s="21">
        <v>0.12452108609964301</v>
      </c>
      <c r="I16" s="21">
        <v>0.117647771443882</v>
      </c>
      <c r="J16" s="21">
        <v>0.14299225826869999</v>
      </c>
      <c r="K16" s="21">
        <v>0.20419286857034</v>
      </c>
      <c r="L16" s="21">
        <v>0.19024553205029199</v>
      </c>
      <c r="M16" s="21"/>
      <c r="N16" s="21">
        <v>0.16174698510673299</v>
      </c>
      <c r="O16" s="21">
        <v>0.13479133590772799</v>
      </c>
      <c r="P16" s="21">
        <v>0.14187520620524699</v>
      </c>
      <c r="Q16" s="21">
        <v>0.15372381765923601</v>
      </c>
      <c r="R16" s="21"/>
      <c r="S16" s="21">
        <v>0.109142933159129</v>
      </c>
      <c r="T16" s="21">
        <v>0.18351751544164499</v>
      </c>
      <c r="U16" s="21">
        <v>0.1248170085402</v>
      </c>
      <c r="V16" s="21">
        <v>0.22284381836574399</v>
      </c>
      <c r="W16" s="21">
        <v>0.12913399450311899</v>
      </c>
      <c r="X16" s="21">
        <v>0.169342274206563</v>
      </c>
      <c r="Y16" s="21">
        <v>0.18988334693511999</v>
      </c>
      <c r="Z16" s="21">
        <v>8.4446821421834697E-2</v>
      </c>
      <c r="AA16" s="21">
        <v>0.100205341048533</v>
      </c>
      <c r="AB16" s="21">
        <v>0.10209494605090801</v>
      </c>
      <c r="AC16" s="21">
        <v>0.19954709889640301</v>
      </c>
      <c r="AD16" s="21">
        <v>0.214378236926275</v>
      </c>
      <c r="AE16" s="21"/>
      <c r="AF16" s="21">
        <v>0.21935716749798001</v>
      </c>
      <c r="AG16" s="21">
        <v>6.2567998622787696E-2</v>
      </c>
      <c r="AH16" s="21">
        <v>0.123603948143324</v>
      </c>
      <c r="AI16" s="21">
        <v>0.16581781031307599</v>
      </c>
      <c r="AJ16" s="21">
        <v>0.1233508913549</v>
      </c>
      <c r="AK16" s="21">
        <v>0.18298605628606601</v>
      </c>
      <c r="AL16" s="21">
        <v>0.147932779872294</v>
      </c>
      <c r="AM16" s="21">
        <v>0.15653196544234199</v>
      </c>
      <c r="AN16" s="21">
        <v>0.181512257729604</v>
      </c>
      <c r="AO16" s="21">
        <v>0.15237175242268899</v>
      </c>
      <c r="AP16" s="21">
        <v>0.12163789424886</v>
      </c>
      <c r="AQ16" s="21">
        <v>0.21795083325137801</v>
      </c>
      <c r="AR16" s="21">
        <v>0.166997023632662</v>
      </c>
      <c r="AS16" s="21">
        <v>9.2307639756136997E-2</v>
      </c>
      <c r="AT16" s="21">
        <v>0.19177638277949199</v>
      </c>
      <c r="AU16" s="21">
        <v>0.108317587329958</v>
      </c>
      <c r="AV16" s="21"/>
      <c r="AW16" s="21">
        <v>0.14968157308204999</v>
      </c>
      <c r="AX16" s="21">
        <v>0.14700736301039299</v>
      </c>
      <c r="AY16" s="21"/>
      <c r="AZ16" s="21">
        <v>0.15607774118134099</v>
      </c>
      <c r="BA16" s="21">
        <v>0.14700027479587899</v>
      </c>
      <c r="BB16" s="21"/>
      <c r="BC16" s="21">
        <v>0.129000342633173</v>
      </c>
      <c r="BD16" s="21">
        <v>0.16258875323181199</v>
      </c>
      <c r="BE16" s="21"/>
      <c r="BF16" s="21">
        <v>0.12657339897653799</v>
      </c>
      <c r="BG16" s="21">
        <v>0.150428076873273</v>
      </c>
      <c r="BH16" s="21"/>
      <c r="BI16" s="21">
        <v>0.162282223944995</v>
      </c>
      <c r="BJ16" s="21">
        <v>0.110069988936079</v>
      </c>
      <c r="BK16" s="21">
        <v>0.18529071942768399</v>
      </c>
      <c r="BL16" s="21">
        <v>0.24072202037649901</v>
      </c>
      <c r="BM16" s="21">
        <v>0.100681354779355</v>
      </c>
      <c r="BN16" s="21"/>
      <c r="BO16" s="21">
        <v>8.85759653353351E-2</v>
      </c>
      <c r="BP16" s="21">
        <v>0.16709662931446001</v>
      </c>
      <c r="BQ16" s="21">
        <v>0.176378934449999</v>
      </c>
      <c r="BR16" s="21">
        <v>0.19773724831766001</v>
      </c>
      <c r="BS16" s="21">
        <v>0.13064305032722501</v>
      </c>
      <c r="BT16" s="21">
        <v>0.168391649203981</v>
      </c>
      <c r="BU16" s="21"/>
      <c r="BV16" s="21">
        <v>9.03580744286092E-2</v>
      </c>
      <c r="BW16" s="21">
        <v>0.14663025816172601</v>
      </c>
      <c r="BX16" s="21"/>
      <c r="BY16" s="21">
        <v>0.106123807305646</v>
      </c>
      <c r="BZ16" s="21"/>
      <c r="CA16" s="21">
        <v>0.10990776078940501</v>
      </c>
      <c r="CB16" s="21"/>
      <c r="CC16" s="21">
        <v>0.10870062161399401</v>
      </c>
    </row>
    <row r="17" spans="2:81" x14ac:dyDescent="0.3">
      <c r="B17" s="18" t="s">
        <v>194</v>
      </c>
      <c r="C17" s="22">
        <v>0.33881702244729101</v>
      </c>
      <c r="D17" s="22">
        <v>0.39018911750563101</v>
      </c>
      <c r="E17" s="22">
        <v>0.28793838647430597</v>
      </c>
      <c r="F17" s="22"/>
      <c r="G17" s="22">
        <v>0.44490055293925401</v>
      </c>
      <c r="H17" s="22">
        <v>0.45709321490088201</v>
      </c>
      <c r="I17" s="22">
        <v>0.44456852881111197</v>
      </c>
      <c r="J17" s="22">
        <v>0.32533335565043597</v>
      </c>
      <c r="K17" s="22">
        <v>0.194966133041242</v>
      </c>
      <c r="L17" s="22">
        <v>0.193507476225564</v>
      </c>
      <c r="M17" s="22"/>
      <c r="N17" s="22">
        <v>0.37150467796139303</v>
      </c>
      <c r="O17" s="22">
        <v>0.34734819792800697</v>
      </c>
      <c r="P17" s="22">
        <v>0.32660017589027601</v>
      </c>
      <c r="Q17" s="22">
        <v>0.308407294073968</v>
      </c>
      <c r="R17" s="22"/>
      <c r="S17" s="22">
        <v>0.45833091175559099</v>
      </c>
      <c r="T17" s="22">
        <v>0.273588867315606</v>
      </c>
      <c r="U17" s="22">
        <v>0.32727267571756302</v>
      </c>
      <c r="V17" s="22">
        <v>0.23732249583436699</v>
      </c>
      <c r="W17" s="22">
        <v>0.37206336057815398</v>
      </c>
      <c r="X17" s="22">
        <v>0.272661045346413</v>
      </c>
      <c r="Y17" s="22">
        <v>0.289419162872877</v>
      </c>
      <c r="Z17" s="22">
        <v>0.40835727171331598</v>
      </c>
      <c r="AA17" s="22">
        <v>0.440676354585818</v>
      </c>
      <c r="AB17" s="22">
        <v>0.4013176935028</v>
      </c>
      <c r="AC17" s="22">
        <v>0.200250124192767</v>
      </c>
      <c r="AD17" s="22">
        <v>0.22907109879124499</v>
      </c>
      <c r="AE17" s="22"/>
      <c r="AF17" s="22">
        <v>0.285981193828866</v>
      </c>
      <c r="AG17" s="22">
        <v>0.46922588311887498</v>
      </c>
      <c r="AH17" s="22">
        <v>0.28313976164376697</v>
      </c>
      <c r="AI17" s="22">
        <v>0.29349895390066999</v>
      </c>
      <c r="AJ17" s="22">
        <v>0.36654939177838802</v>
      </c>
      <c r="AK17" s="22">
        <v>0.33226759292004798</v>
      </c>
      <c r="AL17" s="22">
        <v>0.33150972090349401</v>
      </c>
      <c r="AM17" s="22">
        <v>0.28661107234706201</v>
      </c>
      <c r="AN17" s="22">
        <v>0.27798400441324</v>
      </c>
      <c r="AO17" s="22">
        <v>0.37033892594435303</v>
      </c>
      <c r="AP17" s="22">
        <v>0.40279918756402799</v>
      </c>
      <c r="AQ17" s="22">
        <v>0.26013099860948102</v>
      </c>
      <c r="AR17" s="22">
        <v>0.33158909186594698</v>
      </c>
      <c r="AS17" s="22">
        <v>0.49525060897389001</v>
      </c>
      <c r="AT17" s="22">
        <v>0.29001945469976997</v>
      </c>
      <c r="AU17" s="22">
        <v>0.58274782948041304</v>
      </c>
      <c r="AV17" s="22"/>
      <c r="AW17" s="22">
        <v>0.35279096361211298</v>
      </c>
      <c r="AX17" s="22">
        <v>0.31973433434652898</v>
      </c>
      <c r="AY17" s="22"/>
      <c r="AZ17" s="22">
        <v>0.33996760201599702</v>
      </c>
      <c r="BA17" s="22">
        <v>0.338560764593409</v>
      </c>
      <c r="BB17" s="22"/>
      <c r="BC17" s="22">
        <v>0.39881298844649199</v>
      </c>
      <c r="BD17" s="22">
        <v>0.296780037080071</v>
      </c>
      <c r="BE17" s="22"/>
      <c r="BF17" s="22">
        <v>0.38774121445063597</v>
      </c>
      <c r="BG17" s="22">
        <v>0.33488558760786402</v>
      </c>
      <c r="BH17" s="22"/>
      <c r="BI17" s="22">
        <v>0.26488729686384599</v>
      </c>
      <c r="BJ17" s="22">
        <v>0.45092923871781299</v>
      </c>
      <c r="BK17" s="22">
        <v>0.286032033434651</v>
      </c>
      <c r="BL17" s="22">
        <v>0.239841601004771</v>
      </c>
      <c r="BM17" s="22">
        <v>0.40301967965854302</v>
      </c>
      <c r="BN17" s="22"/>
      <c r="BO17" s="22">
        <v>0.50624258498328201</v>
      </c>
      <c r="BP17" s="22">
        <v>0.30589557734073097</v>
      </c>
      <c r="BQ17" s="22">
        <v>0.31035743964267298</v>
      </c>
      <c r="BR17" s="22">
        <v>0.27676547927348699</v>
      </c>
      <c r="BS17" s="22">
        <v>0.407738699782703</v>
      </c>
      <c r="BT17" s="22">
        <v>0.15944418687766501</v>
      </c>
      <c r="BU17" s="22"/>
      <c r="BV17" s="22">
        <v>0.499366056467971</v>
      </c>
      <c r="BW17" s="22">
        <v>0.361092044227732</v>
      </c>
      <c r="BX17" s="22"/>
      <c r="BY17" s="22">
        <v>0.50419831732738396</v>
      </c>
      <c r="BZ17" s="22"/>
      <c r="CA17" s="22">
        <v>0.51280036829917597</v>
      </c>
      <c r="CB17" s="22"/>
      <c r="CC17" s="22">
        <v>0.496859521192344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0.20676872902778501</v>
      </c>
      <c r="D9" s="17">
        <v>0.23456322124520501</v>
      </c>
      <c r="E9" s="17">
        <v>0.17943892935355299</v>
      </c>
      <c r="F9" s="17"/>
      <c r="G9" s="17">
        <v>0.24056764407654399</v>
      </c>
      <c r="H9" s="17">
        <v>0.29592445797078398</v>
      </c>
      <c r="I9" s="17">
        <v>0.23851603071827901</v>
      </c>
      <c r="J9" s="17">
        <v>0.19445788774487899</v>
      </c>
      <c r="K9" s="17">
        <v>0.16208349418779699</v>
      </c>
      <c r="L9" s="17">
        <v>0.12595140813014799</v>
      </c>
      <c r="M9" s="17"/>
      <c r="N9" s="17">
        <v>0.25038421501770702</v>
      </c>
      <c r="O9" s="17">
        <v>0.189225856231657</v>
      </c>
      <c r="P9" s="17">
        <v>0.18195469671088901</v>
      </c>
      <c r="Q9" s="17">
        <v>0.19904655989851</v>
      </c>
      <c r="R9" s="17"/>
      <c r="S9" s="17">
        <v>0.28985473546699497</v>
      </c>
      <c r="T9" s="17">
        <v>0.18016315473085601</v>
      </c>
      <c r="U9" s="17">
        <v>0.15675197777723099</v>
      </c>
      <c r="V9" s="17">
        <v>0.170428686283463</v>
      </c>
      <c r="W9" s="17">
        <v>0.17448539341153099</v>
      </c>
      <c r="X9" s="17">
        <v>0.25749863161134601</v>
      </c>
      <c r="Y9" s="17">
        <v>0.15581214019315101</v>
      </c>
      <c r="Z9" s="17">
        <v>0.25680566348616102</v>
      </c>
      <c r="AA9" s="17">
        <v>0.21258770460333801</v>
      </c>
      <c r="AB9" s="17">
        <v>0.226823752784551</v>
      </c>
      <c r="AC9" s="17">
        <v>0.17252810737271801</v>
      </c>
      <c r="AD9" s="17">
        <v>0.144692440797831</v>
      </c>
      <c r="AE9" s="17"/>
      <c r="AF9" s="17">
        <v>0.42633375522418998</v>
      </c>
      <c r="AG9" s="17">
        <v>0.21991084384416701</v>
      </c>
      <c r="AH9" s="17">
        <v>0.21451908305739001</v>
      </c>
      <c r="AI9" s="17">
        <v>0.197937315605345</v>
      </c>
      <c r="AJ9" s="17">
        <v>0.21052451883159201</v>
      </c>
      <c r="AK9" s="17">
        <v>0.167016719866207</v>
      </c>
      <c r="AL9" s="17">
        <v>0.20255036007924601</v>
      </c>
      <c r="AM9" s="17">
        <v>0.18738369320215501</v>
      </c>
      <c r="AN9" s="17">
        <v>0.136786579467884</v>
      </c>
      <c r="AO9" s="17">
        <v>0.32823980458475699</v>
      </c>
      <c r="AP9" s="17">
        <v>0.20395229108610799</v>
      </c>
      <c r="AQ9" s="17">
        <v>0.18673939347766</v>
      </c>
      <c r="AR9" s="17">
        <v>0.19713366215740599</v>
      </c>
      <c r="AS9" s="17">
        <v>0.36359788882358501</v>
      </c>
      <c r="AT9" s="17">
        <v>0.16373311049405601</v>
      </c>
      <c r="AU9" s="17">
        <v>0.37137175297853797</v>
      </c>
      <c r="AV9" s="17"/>
      <c r="AW9" s="17">
        <v>0.21516287787664001</v>
      </c>
      <c r="AX9" s="17">
        <v>0.19330449150284401</v>
      </c>
      <c r="AY9" s="17"/>
      <c r="AZ9" s="17">
        <v>0.23923095392322</v>
      </c>
      <c r="BA9" s="17">
        <v>0.19953872050843799</v>
      </c>
      <c r="BB9" s="17"/>
      <c r="BC9" s="17">
        <v>0.25374508513871902</v>
      </c>
      <c r="BD9" s="17">
        <v>0.17433269214272501</v>
      </c>
      <c r="BE9" s="17"/>
      <c r="BF9" s="17">
        <v>0.25715297905801898</v>
      </c>
      <c r="BG9" s="17">
        <v>0.20271996730446901</v>
      </c>
      <c r="BH9" s="17"/>
      <c r="BI9" s="17">
        <v>0.16227248311289</v>
      </c>
      <c r="BJ9" s="17">
        <v>0.249676866532313</v>
      </c>
      <c r="BK9" s="17">
        <v>0.23480543029384801</v>
      </c>
      <c r="BL9" s="17">
        <v>0.166203026492208</v>
      </c>
      <c r="BM9" s="17">
        <v>0.24046666877980599</v>
      </c>
      <c r="BN9" s="17"/>
      <c r="BO9" s="17">
        <v>0.26996932096087201</v>
      </c>
      <c r="BP9" s="17">
        <v>0.17086782283994401</v>
      </c>
      <c r="BQ9" s="17">
        <v>0.246005323576132</v>
      </c>
      <c r="BR9" s="17">
        <v>0.19317311163152501</v>
      </c>
      <c r="BS9" s="17">
        <v>0.25497547663783299</v>
      </c>
      <c r="BT9" s="17">
        <v>0.102178964487975</v>
      </c>
      <c r="BU9" s="17"/>
      <c r="BV9" s="17">
        <v>0.25342965976020398</v>
      </c>
      <c r="BW9" s="17">
        <v>0.242716450246625</v>
      </c>
      <c r="BX9" s="17"/>
      <c r="BY9" s="17">
        <v>0.27974703893538</v>
      </c>
      <c r="BZ9" s="17"/>
      <c r="CA9" s="17">
        <v>0.27052203434153499</v>
      </c>
      <c r="CB9" s="17"/>
      <c r="CC9" s="17">
        <v>0.26288803838890901</v>
      </c>
    </row>
    <row r="10" spans="2:81" x14ac:dyDescent="0.3">
      <c r="B10" s="18" t="s">
        <v>231</v>
      </c>
      <c r="C10" s="17">
        <v>0.427738297664367</v>
      </c>
      <c r="D10" s="17">
        <v>0.41309666124347899</v>
      </c>
      <c r="E10" s="17">
        <v>0.442838385814108</v>
      </c>
      <c r="F10" s="17"/>
      <c r="G10" s="17">
        <v>0.43930902340410499</v>
      </c>
      <c r="H10" s="17">
        <v>0.39097513140475598</v>
      </c>
      <c r="I10" s="17">
        <v>0.45500233294942499</v>
      </c>
      <c r="J10" s="17">
        <v>0.41671405007715001</v>
      </c>
      <c r="K10" s="17">
        <v>0.398300414373566</v>
      </c>
      <c r="L10" s="17">
        <v>0.45644614516995402</v>
      </c>
      <c r="M10" s="17"/>
      <c r="N10" s="17">
        <v>0.42243990689604999</v>
      </c>
      <c r="O10" s="17">
        <v>0.44077542652190999</v>
      </c>
      <c r="P10" s="17">
        <v>0.444869253487093</v>
      </c>
      <c r="Q10" s="17">
        <v>0.40617772348525999</v>
      </c>
      <c r="R10" s="17"/>
      <c r="S10" s="17">
        <v>0.43424166563322603</v>
      </c>
      <c r="T10" s="17">
        <v>0.43351878465966698</v>
      </c>
      <c r="U10" s="17">
        <v>0.42433899213961501</v>
      </c>
      <c r="V10" s="17">
        <v>0.42038930947433301</v>
      </c>
      <c r="W10" s="17">
        <v>0.45287998477802899</v>
      </c>
      <c r="X10" s="17">
        <v>0.38500776779090501</v>
      </c>
      <c r="Y10" s="17">
        <v>0.41055504579390001</v>
      </c>
      <c r="Z10" s="17">
        <v>0.33408631740192701</v>
      </c>
      <c r="AA10" s="17">
        <v>0.44758651866450999</v>
      </c>
      <c r="AB10" s="17">
        <v>0.460991404490871</v>
      </c>
      <c r="AC10" s="17">
        <v>0.45032152188236702</v>
      </c>
      <c r="AD10" s="17">
        <v>0.433589634833072</v>
      </c>
      <c r="AE10" s="17"/>
      <c r="AF10" s="17">
        <v>0.29010458885042001</v>
      </c>
      <c r="AG10" s="17">
        <v>0.39391888344937498</v>
      </c>
      <c r="AH10" s="17">
        <v>0.37117221463051803</v>
      </c>
      <c r="AI10" s="17">
        <v>0.391499169807697</v>
      </c>
      <c r="AJ10" s="17">
        <v>0.46083845316265998</v>
      </c>
      <c r="AK10" s="17">
        <v>0.43633714244281502</v>
      </c>
      <c r="AL10" s="17">
        <v>0.439273320897764</v>
      </c>
      <c r="AM10" s="17">
        <v>0.38385684523942598</v>
      </c>
      <c r="AN10" s="17">
        <v>0.47157642827743901</v>
      </c>
      <c r="AO10" s="17">
        <v>0.33766053215824199</v>
      </c>
      <c r="AP10" s="17">
        <v>0.44061705434564302</v>
      </c>
      <c r="AQ10" s="17">
        <v>0.477991176031138</v>
      </c>
      <c r="AR10" s="17">
        <v>0.52647014457233299</v>
      </c>
      <c r="AS10" s="17">
        <v>0.329137991862401</v>
      </c>
      <c r="AT10" s="17">
        <v>0.46297127662847998</v>
      </c>
      <c r="AU10" s="17">
        <v>0.47316491140629202</v>
      </c>
      <c r="AV10" s="17"/>
      <c r="AW10" s="17">
        <v>0.448891872020937</v>
      </c>
      <c r="AX10" s="17">
        <v>0.39664833736049698</v>
      </c>
      <c r="AY10" s="17"/>
      <c r="AZ10" s="17">
        <v>0.44855482630291699</v>
      </c>
      <c r="BA10" s="17">
        <v>0.42310202643265898</v>
      </c>
      <c r="BB10" s="17"/>
      <c r="BC10" s="17">
        <v>0.43531983793398299</v>
      </c>
      <c r="BD10" s="17">
        <v>0.42244793146225201</v>
      </c>
      <c r="BE10" s="17"/>
      <c r="BF10" s="17">
        <v>0.423598651058885</v>
      </c>
      <c r="BG10" s="17">
        <v>0.42807095008480101</v>
      </c>
      <c r="BH10" s="17"/>
      <c r="BI10" s="17">
        <v>0.39969967128678202</v>
      </c>
      <c r="BJ10" s="17">
        <v>0.49188793365624001</v>
      </c>
      <c r="BK10" s="17">
        <v>0.46572789113901603</v>
      </c>
      <c r="BL10" s="17">
        <v>0.34656516433110901</v>
      </c>
      <c r="BM10" s="17">
        <v>0.35083364773353998</v>
      </c>
      <c r="BN10" s="17"/>
      <c r="BO10" s="17">
        <v>0.48020021894027998</v>
      </c>
      <c r="BP10" s="17">
        <v>0.43279668466721899</v>
      </c>
      <c r="BQ10" s="17">
        <v>0.45924998751705298</v>
      </c>
      <c r="BR10" s="17">
        <v>0.38206826438920199</v>
      </c>
      <c r="BS10" s="17">
        <v>0.41079952178832901</v>
      </c>
      <c r="BT10" s="17">
        <v>0.44780568191481102</v>
      </c>
      <c r="BU10" s="17"/>
      <c r="BV10" s="17">
        <v>0.49026237942263801</v>
      </c>
      <c r="BW10" s="17">
        <v>0.49490289703784601</v>
      </c>
      <c r="BX10" s="17"/>
      <c r="BY10" s="17">
        <v>0.497588064523455</v>
      </c>
      <c r="BZ10" s="17"/>
      <c r="CA10" s="17">
        <v>0.49240472416678599</v>
      </c>
      <c r="CB10" s="17"/>
      <c r="CC10" s="17">
        <v>0.48872197006470403</v>
      </c>
    </row>
    <row r="11" spans="2:81" x14ac:dyDescent="0.3">
      <c r="B11" s="18" t="s">
        <v>232</v>
      </c>
      <c r="C11" s="17">
        <v>0.22426477500529601</v>
      </c>
      <c r="D11" s="17">
        <v>0.21174518723437299</v>
      </c>
      <c r="E11" s="17">
        <v>0.23531912071384001</v>
      </c>
      <c r="F11" s="17"/>
      <c r="G11" s="17">
        <v>0.20473607348533401</v>
      </c>
      <c r="H11" s="17">
        <v>0.183103801520445</v>
      </c>
      <c r="I11" s="17">
        <v>0.18235851847173801</v>
      </c>
      <c r="J11" s="17">
        <v>0.233384295431912</v>
      </c>
      <c r="K11" s="17">
        <v>0.26759355486777697</v>
      </c>
      <c r="L11" s="17">
        <v>0.26828421957236098</v>
      </c>
      <c r="M11" s="17"/>
      <c r="N11" s="17">
        <v>0.18984843041327701</v>
      </c>
      <c r="O11" s="17">
        <v>0.23844865390727599</v>
      </c>
      <c r="P11" s="17">
        <v>0.22688291302682101</v>
      </c>
      <c r="Q11" s="17">
        <v>0.242601631372689</v>
      </c>
      <c r="R11" s="17"/>
      <c r="S11" s="17">
        <v>0.162651686917133</v>
      </c>
      <c r="T11" s="17">
        <v>0.219003237029888</v>
      </c>
      <c r="U11" s="17">
        <v>0.25490019903715899</v>
      </c>
      <c r="V11" s="17">
        <v>0.232420435903506</v>
      </c>
      <c r="W11" s="17">
        <v>0.24667772434997001</v>
      </c>
      <c r="X11" s="17">
        <v>0.20608813529696901</v>
      </c>
      <c r="Y11" s="17">
        <v>0.31234609854540002</v>
      </c>
      <c r="Z11" s="17">
        <v>0.26985579285816902</v>
      </c>
      <c r="AA11" s="17">
        <v>0.23323814004875201</v>
      </c>
      <c r="AB11" s="17">
        <v>0.188189238968032</v>
      </c>
      <c r="AC11" s="17">
        <v>0.23295120301410899</v>
      </c>
      <c r="AD11" s="17">
        <v>0.195568607035634</v>
      </c>
      <c r="AE11" s="17"/>
      <c r="AF11" s="17">
        <v>0</v>
      </c>
      <c r="AG11" s="17">
        <v>0.26379754840410602</v>
      </c>
      <c r="AH11" s="17">
        <v>0.26705108339674399</v>
      </c>
      <c r="AI11" s="17">
        <v>0.224269241885757</v>
      </c>
      <c r="AJ11" s="17">
        <v>0.237458790794874</v>
      </c>
      <c r="AK11" s="17">
        <v>0.24005232424402601</v>
      </c>
      <c r="AL11" s="17">
        <v>0.21967881706460499</v>
      </c>
      <c r="AM11" s="17">
        <v>0.28462580485099698</v>
      </c>
      <c r="AN11" s="17">
        <v>0.25369700265641099</v>
      </c>
      <c r="AO11" s="17">
        <v>0.179021656602806</v>
      </c>
      <c r="AP11" s="17">
        <v>0.20314182026352601</v>
      </c>
      <c r="AQ11" s="17">
        <v>0.20130062417997599</v>
      </c>
      <c r="AR11" s="17">
        <v>0.17466411370788601</v>
      </c>
      <c r="AS11" s="17">
        <v>0.15716219625762201</v>
      </c>
      <c r="AT11" s="17">
        <v>0.18311205612867901</v>
      </c>
      <c r="AU11" s="17">
        <v>0.118591501236298</v>
      </c>
      <c r="AV11" s="17"/>
      <c r="AW11" s="17">
        <v>0.21132886628977901</v>
      </c>
      <c r="AX11" s="17">
        <v>0.243644055425351</v>
      </c>
      <c r="AY11" s="17"/>
      <c r="AZ11" s="17">
        <v>0.184009896832594</v>
      </c>
      <c r="BA11" s="17">
        <v>0.23323036849346099</v>
      </c>
      <c r="BB11" s="17"/>
      <c r="BC11" s="17">
        <v>0.19427911304259399</v>
      </c>
      <c r="BD11" s="17">
        <v>0.24583851528499701</v>
      </c>
      <c r="BE11" s="17"/>
      <c r="BF11" s="17">
        <v>0.23040135981211499</v>
      </c>
      <c r="BG11" s="17">
        <v>0.22377165325270801</v>
      </c>
      <c r="BH11" s="17"/>
      <c r="BI11" s="17">
        <v>0.27879606288340503</v>
      </c>
      <c r="BJ11" s="17">
        <v>0.18319588786316601</v>
      </c>
      <c r="BK11" s="17">
        <v>0.191870859079777</v>
      </c>
      <c r="BL11" s="17">
        <v>0.26087397089244901</v>
      </c>
      <c r="BM11" s="17">
        <v>0.239075688032374</v>
      </c>
      <c r="BN11" s="17"/>
      <c r="BO11" s="17">
        <v>0.179152046681883</v>
      </c>
      <c r="BP11" s="17">
        <v>0.25545951057861099</v>
      </c>
      <c r="BQ11" s="17">
        <v>0.15443906392469001</v>
      </c>
      <c r="BR11" s="17">
        <v>0.25476665154975398</v>
      </c>
      <c r="BS11" s="17">
        <v>0.23123729561506301</v>
      </c>
      <c r="BT11" s="17">
        <v>0.24550923263935501</v>
      </c>
      <c r="BU11" s="17"/>
      <c r="BV11" s="17">
        <v>0.186709799380891</v>
      </c>
      <c r="BW11" s="17">
        <v>0.17667853253096599</v>
      </c>
      <c r="BX11" s="17"/>
      <c r="BY11" s="17">
        <v>0.16477013628380399</v>
      </c>
      <c r="BZ11" s="17"/>
      <c r="CA11" s="17">
        <v>0.15234550717327899</v>
      </c>
      <c r="CB11" s="17"/>
      <c r="CC11" s="17">
        <v>0.16458441192366199</v>
      </c>
    </row>
    <row r="12" spans="2:81" x14ac:dyDescent="0.3">
      <c r="B12" s="18" t="s">
        <v>233</v>
      </c>
      <c r="C12" s="17">
        <v>7.1932984506796194E-2</v>
      </c>
      <c r="D12" s="17">
        <v>7.1896989632602104E-2</v>
      </c>
      <c r="E12" s="17">
        <v>7.22518490993031E-2</v>
      </c>
      <c r="F12" s="17"/>
      <c r="G12" s="17">
        <v>6.2391403559227003E-2</v>
      </c>
      <c r="H12" s="17">
        <v>6.4065668511757698E-2</v>
      </c>
      <c r="I12" s="17">
        <v>6.7123933252878396E-2</v>
      </c>
      <c r="J12" s="17">
        <v>7.9795742768458494E-2</v>
      </c>
      <c r="K12" s="17">
        <v>6.9792407174868301E-2</v>
      </c>
      <c r="L12" s="17">
        <v>8.3654991966688297E-2</v>
      </c>
      <c r="M12" s="17"/>
      <c r="N12" s="17">
        <v>8.4559022241467496E-2</v>
      </c>
      <c r="O12" s="17">
        <v>7.5410977072798202E-2</v>
      </c>
      <c r="P12" s="17">
        <v>5.0347228138667398E-2</v>
      </c>
      <c r="Q12" s="17">
        <v>7.4256995578861798E-2</v>
      </c>
      <c r="R12" s="17"/>
      <c r="S12" s="17">
        <v>6.8278056038925394E-2</v>
      </c>
      <c r="T12" s="17">
        <v>9.2923132058231203E-2</v>
      </c>
      <c r="U12" s="17">
        <v>7.0120806119024506E-2</v>
      </c>
      <c r="V12" s="17">
        <v>8.4113169293777504E-2</v>
      </c>
      <c r="W12" s="17">
        <v>6.3906602779395499E-2</v>
      </c>
      <c r="X12" s="17">
        <v>6.3567995478174405E-2</v>
      </c>
      <c r="Y12" s="17">
        <v>7.8171958602794106E-2</v>
      </c>
      <c r="Z12" s="17">
        <v>6.3440186857641606E-2</v>
      </c>
      <c r="AA12" s="17">
        <v>4.64975429051908E-2</v>
      </c>
      <c r="AB12" s="17">
        <v>7.0412771698825594E-2</v>
      </c>
      <c r="AC12" s="17">
        <v>4.7008436888197801E-2</v>
      </c>
      <c r="AD12" s="17">
        <v>0.144221892841773</v>
      </c>
      <c r="AE12" s="17"/>
      <c r="AF12" s="17">
        <v>8.8791091571332595E-2</v>
      </c>
      <c r="AG12" s="17">
        <v>5.6135851164328898E-2</v>
      </c>
      <c r="AH12" s="17">
        <v>7.4309519110852901E-2</v>
      </c>
      <c r="AI12" s="17">
        <v>7.3844501484015307E-2</v>
      </c>
      <c r="AJ12" s="17">
        <v>1.64725231277973E-2</v>
      </c>
      <c r="AK12" s="17">
        <v>8.3962526808275206E-2</v>
      </c>
      <c r="AL12" s="17">
        <v>7.4110533348275304E-2</v>
      </c>
      <c r="AM12" s="17">
        <v>9.6026639122467394E-2</v>
      </c>
      <c r="AN12" s="17">
        <v>8.6313892866632005E-2</v>
      </c>
      <c r="AO12" s="17">
        <v>8.98023341363684E-2</v>
      </c>
      <c r="AP12" s="17">
        <v>8.7605813204374106E-2</v>
      </c>
      <c r="AQ12" s="17">
        <v>9.3622959032992906E-2</v>
      </c>
      <c r="AR12" s="17">
        <v>5.4900685955423599E-2</v>
      </c>
      <c r="AS12" s="17">
        <v>7.1005879535671307E-2</v>
      </c>
      <c r="AT12" s="17">
        <v>0.12363377596498901</v>
      </c>
      <c r="AU12" s="17">
        <v>1.8074539173785101E-2</v>
      </c>
      <c r="AV12" s="17"/>
      <c r="AW12" s="17">
        <v>6.0981164933939597E-2</v>
      </c>
      <c r="AX12" s="17">
        <v>8.8376340703868503E-2</v>
      </c>
      <c r="AY12" s="17"/>
      <c r="AZ12" s="17">
        <v>7.3767321477972006E-2</v>
      </c>
      <c r="BA12" s="17">
        <v>7.1524439745256504E-2</v>
      </c>
      <c r="BB12" s="17"/>
      <c r="BC12" s="17">
        <v>6.1842802610469698E-2</v>
      </c>
      <c r="BD12" s="17">
        <v>7.8673291442243498E-2</v>
      </c>
      <c r="BE12" s="17"/>
      <c r="BF12" s="17">
        <v>5.8139633808126298E-2</v>
      </c>
      <c r="BG12" s="17">
        <v>7.3041386245663503E-2</v>
      </c>
      <c r="BH12" s="17"/>
      <c r="BI12" s="17">
        <v>0.100172783544013</v>
      </c>
      <c r="BJ12" s="17">
        <v>3.6652465834717103E-2</v>
      </c>
      <c r="BK12" s="17">
        <v>5.5258424675037297E-2</v>
      </c>
      <c r="BL12" s="17">
        <v>0.10799312882760199</v>
      </c>
      <c r="BM12" s="17">
        <v>7.6121515531744899E-2</v>
      </c>
      <c r="BN12" s="17"/>
      <c r="BO12" s="17">
        <v>3.1917404302460303E-2</v>
      </c>
      <c r="BP12" s="17">
        <v>8.8555784998370995E-2</v>
      </c>
      <c r="BQ12" s="17">
        <v>8.2930752192200793E-2</v>
      </c>
      <c r="BR12" s="17">
        <v>8.3489008453035807E-2</v>
      </c>
      <c r="BS12" s="17">
        <v>4.4051404289157298E-2</v>
      </c>
      <c r="BT12" s="17">
        <v>8.75073690699113E-2</v>
      </c>
      <c r="BU12" s="17"/>
      <c r="BV12" s="17">
        <v>3.4512126604584102E-2</v>
      </c>
      <c r="BW12" s="17">
        <v>4.0622216132600197E-2</v>
      </c>
      <c r="BX12" s="17"/>
      <c r="BY12" s="17">
        <v>3.5200199240665003E-2</v>
      </c>
      <c r="BZ12" s="17"/>
      <c r="CA12" s="17">
        <v>4.5617372204868903E-2</v>
      </c>
      <c r="CB12" s="17"/>
      <c r="CC12" s="17">
        <v>5.4218450533845802E-2</v>
      </c>
    </row>
    <row r="13" spans="2:81" x14ac:dyDescent="0.3">
      <c r="B13" s="18" t="s">
        <v>234</v>
      </c>
      <c r="C13" s="17">
        <v>2.5968503612891901E-2</v>
      </c>
      <c r="D13" s="17">
        <v>3.4568956041945702E-2</v>
      </c>
      <c r="E13" s="17">
        <v>1.7673317754222699E-2</v>
      </c>
      <c r="F13" s="17"/>
      <c r="G13" s="17">
        <v>1.6105170629135999E-2</v>
      </c>
      <c r="H13" s="17">
        <v>2.1004083816943402E-2</v>
      </c>
      <c r="I13" s="17">
        <v>1.1276413360850401E-2</v>
      </c>
      <c r="J13" s="17">
        <v>2.6642211056469901E-2</v>
      </c>
      <c r="K13" s="17">
        <v>5.5097072057202198E-2</v>
      </c>
      <c r="L13" s="17">
        <v>2.8431817177472399E-2</v>
      </c>
      <c r="M13" s="17"/>
      <c r="N13" s="17">
        <v>1.35301380895421E-2</v>
      </c>
      <c r="O13" s="17">
        <v>2.0969527772181799E-2</v>
      </c>
      <c r="P13" s="17">
        <v>4.9880917477313803E-2</v>
      </c>
      <c r="Q13" s="17">
        <v>2.3757170465712799E-2</v>
      </c>
      <c r="R13" s="17"/>
      <c r="S13" s="17">
        <v>7.2188134523270102E-3</v>
      </c>
      <c r="T13" s="17">
        <v>4.3965416369497301E-2</v>
      </c>
      <c r="U13" s="17">
        <v>4.1070139451455101E-2</v>
      </c>
      <c r="V13" s="17">
        <v>3.3670999732028001E-2</v>
      </c>
      <c r="W13" s="17">
        <v>2.14248200716129E-2</v>
      </c>
      <c r="X13" s="17">
        <v>7.4245254402033299E-3</v>
      </c>
      <c r="Y13" s="17">
        <v>2.5321336588410098E-2</v>
      </c>
      <c r="Z13" s="17">
        <v>2.24010201665777E-2</v>
      </c>
      <c r="AA13" s="17">
        <v>1.6881690094107199E-2</v>
      </c>
      <c r="AB13" s="17">
        <v>2.89029538442638E-2</v>
      </c>
      <c r="AC13" s="17">
        <v>4.2939564659234798E-2</v>
      </c>
      <c r="AD13" s="17">
        <v>4.1098030795927699E-2</v>
      </c>
      <c r="AE13" s="17"/>
      <c r="AF13" s="17">
        <v>0.104423181261926</v>
      </c>
      <c r="AG13" s="17">
        <v>1.35360816670256E-2</v>
      </c>
      <c r="AH13" s="17">
        <v>6.0180131306412001E-3</v>
      </c>
      <c r="AI13" s="17">
        <v>4.4329407674397803E-2</v>
      </c>
      <c r="AJ13" s="17">
        <v>3.7270507983018099E-2</v>
      </c>
      <c r="AK13" s="17">
        <v>4.45400150950769E-2</v>
      </c>
      <c r="AL13" s="17">
        <v>2.3962191594262501E-2</v>
      </c>
      <c r="AM13" s="17">
        <v>5.5167846806010896E-3</v>
      </c>
      <c r="AN13" s="17">
        <v>1.5056879637196799E-2</v>
      </c>
      <c r="AO13" s="17">
        <v>2.8052338934542599E-2</v>
      </c>
      <c r="AP13" s="17">
        <v>1.7575382796576802E-2</v>
      </c>
      <c r="AQ13" s="17">
        <v>4.0345847278232899E-2</v>
      </c>
      <c r="AR13" s="17">
        <v>1.9254017893784101E-2</v>
      </c>
      <c r="AS13" s="17">
        <v>4.3155743571309899E-2</v>
      </c>
      <c r="AT13" s="17">
        <v>2.96772655677978E-2</v>
      </c>
      <c r="AU13" s="17">
        <v>0</v>
      </c>
      <c r="AV13" s="17"/>
      <c r="AW13" s="17">
        <v>2.2762589891376101E-2</v>
      </c>
      <c r="AX13" s="17">
        <v>3.0817653674545E-2</v>
      </c>
      <c r="AY13" s="17"/>
      <c r="AZ13" s="17">
        <v>1.3672406069247E-2</v>
      </c>
      <c r="BA13" s="17">
        <v>2.8707098711706701E-2</v>
      </c>
      <c r="BB13" s="17"/>
      <c r="BC13" s="17">
        <v>1.6496283903299599E-2</v>
      </c>
      <c r="BD13" s="17">
        <v>3.11143596557284E-2</v>
      </c>
      <c r="BE13" s="17"/>
      <c r="BF13" s="17">
        <v>6.4485975513236902E-3</v>
      </c>
      <c r="BG13" s="17">
        <v>2.7537078087204001E-2</v>
      </c>
      <c r="BH13" s="17"/>
      <c r="BI13" s="17">
        <v>2.8172157933539398E-2</v>
      </c>
      <c r="BJ13" s="17">
        <v>8.4562575480521592E-3</v>
      </c>
      <c r="BK13" s="17">
        <v>1.0920408551406999E-2</v>
      </c>
      <c r="BL13" s="17">
        <v>7.1557687248539004E-2</v>
      </c>
      <c r="BM13" s="17">
        <v>3.2292696179380499E-2</v>
      </c>
      <c r="BN13" s="17"/>
      <c r="BO13" s="17">
        <v>8.7270053508043E-3</v>
      </c>
      <c r="BP13" s="17">
        <v>2.12618379348299E-2</v>
      </c>
      <c r="BQ13" s="17">
        <v>2.0498930194691699E-2</v>
      </c>
      <c r="BR13" s="17">
        <v>4.9301475504375102E-2</v>
      </c>
      <c r="BS13" s="17">
        <v>1.7158679004624401E-2</v>
      </c>
      <c r="BT13" s="17">
        <v>1.9881437436519201E-2</v>
      </c>
      <c r="BU13" s="17"/>
      <c r="BV13" s="17">
        <v>8.0237852006527898E-3</v>
      </c>
      <c r="BW13" s="17">
        <v>9.2583767662324703E-3</v>
      </c>
      <c r="BX13" s="17"/>
      <c r="BY13" s="17">
        <v>4.9954906323276902E-3</v>
      </c>
      <c r="BZ13" s="17"/>
      <c r="CA13" s="17">
        <v>6.9325983358771897E-3</v>
      </c>
      <c r="CB13" s="17"/>
      <c r="CC13" s="17">
        <v>6.8206333294244404E-3</v>
      </c>
    </row>
    <row r="14" spans="2:81" x14ac:dyDescent="0.3">
      <c r="B14" s="18" t="s">
        <v>92</v>
      </c>
      <c r="C14" s="17">
        <v>4.33267101828647E-2</v>
      </c>
      <c r="D14" s="17">
        <v>3.4128984602396099E-2</v>
      </c>
      <c r="E14" s="17">
        <v>5.2478397264973102E-2</v>
      </c>
      <c r="F14" s="17"/>
      <c r="G14" s="17">
        <v>3.6890684845654803E-2</v>
      </c>
      <c r="H14" s="17">
        <v>4.4926856775314002E-2</v>
      </c>
      <c r="I14" s="17">
        <v>4.5722771246829198E-2</v>
      </c>
      <c r="J14" s="17">
        <v>4.9005812921130001E-2</v>
      </c>
      <c r="K14" s="17">
        <v>4.7133057338788899E-2</v>
      </c>
      <c r="L14" s="17">
        <v>3.7231417983377001E-2</v>
      </c>
      <c r="M14" s="17"/>
      <c r="N14" s="17">
        <v>3.9238287341956397E-2</v>
      </c>
      <c r="O14" s="17">
        <v>3.5169558494176897E-2</v>
      </c>
      <c r="P14" s="17">
        <v>4.6064991159215897E-2</v>
      </c>
      <c r="Q14" s="17">
        <v>5.41599191989659E-2</v>
      </c>
      <c r="R14" s="17"/>
      <c r="S14" s="17">
        <v>3.7755042491392998E-2</v>
      </c>
      <c r="T14" s="17">
        <v>3.04262751518596E-2</v>
      </c>
      <c r="U14" s="17">
        <v>5.2817885475515199E-2</v>
      </c>
      <c r="V14" s="17">
        <v>5.8977399312893503E-2</v>
      </c>
      <c r="W14" s="17">
        <v>4.0625474609461497E-2</v>
      </c>
      <c r="X14" s="17">
        <v>8.0412944382401097E-2</v>
      </c>
      <c r="Y14" s="17">
        <v>1.7793420276344899E-2</v>
      </c>
      <c r="Z14" s="17">
        <v>5.3411019229524299E-2</v>
      </c>
      <c r="AA14" s="17">
        <v>4.32084036841019E-2</v>
      </c>
      <c r="AB14" s="17">
        <v>2.4679878213457601E-2</v>
      </c>
      <c r="AC14" s="17">
        <v>5.4251166183372203E-2</v>
      </c>
      <c r="AD14" s="17">
        <v>4.0829393695763598E-2</v>
      </c>
      <c r="AE14" s="17"/>
      <c r="AF14" s="17">
        <v>9.0347383092131098E-2</v>
      </c>
      <c r="AG14" s="17">
        <v>5.2700791470997703E-2</v>
      </c>
      <c r="AH14" s="17">
        <v>6.6930086673853903E-2</v>
      </c>
      <c r="AI14" s="17">
        <v>6.8120363542788206E-2</v>
      </c>
      <c r="AJ14" s="17">
        <v>3.7435206100059099E-2</v>
      </c>
      <c r="AK14" s="17">
        <v>2.8091271543599999E-2</v>
      </c>
      <c r="AL14" s="17">
        <v>4.0424777015846201E-2</v>
      </c>
      <c r="AM14" s="17">
        <v>4.2590232904353403E-2</v>
      </c>
      <c r="AN14" s="17">
        <v>3.6569217094437202E-2</v>
      </c>
      <c r="AO14" s="17">
        <v>3.7223333583284501E-2</v>
      </c>
      <c r="AP14" s="17">
        <v>4.7107638303772598E-2</v>
      </c>
      <c r="AQ14" s="17">
        <v>0</v>
      </c>
      <c r="AR14" s="17">
        <v>2.7577375713167498E-2</v>
      </c>
      <c r="AS14" s="17">
        <v>3.59402999494111E-2</v>
      </c>
      <c r="AT14" s="17">
        <v>3.6872515215997902E-2</v>
      </c>
      <c r="AU14" s="17">
        <v>1.8797295205088001E-2</v>
      </c>
      <c r="AV14" s="17"/>
      <c r="AW14" s="17">
        <v>4.0872628987327901E-2</v>
      </c>
      <c r="AX14" s="17">
        <v>4.72091213328951E-2</v>
      </c>
      <c r="AY14" s="17"/>
      <c r="AZ14" s="17">
        <v>4.0764595394049599E-2</v>
      </c>
      <c r="BA14" s="17">
        <v>4.3897346108478001E-2</v>
      </c>
      <c r="BB14" s="17"/>
      <c r="BC14" s="17">
        <v>3.8316877370934803E-2</v>
      </c>
      <c r="BD14" s="17">
        <v>4.7593210012054701E-2</v>
      </c>
      <c r="BE14" s="17"/>
      <c r="BF14" s="17">
        <v>2.4258778711531499E-2</v>
      </c>
      <c r="BG14" s="17">
        <v>4.4858965025153803E-2</v>
      </c>
      <c r="BH14" s="17"/>
      <c r="BI14" s="17">
        <v>3.08868412393703E-2</v>
      </c>
      <c r="BJ14" s="17">
        <v>3.01305885655117E-2</v>
      </c>
      <c r="BK14" s="17">
        <v>4.1416986260914598E-2</v>
      </c>
      <c r="BL14" s="17">
        <v>4.6807022208093498E-2</v>
      </c>
      <c r="BM14" s="17">
        <v>6.1209783743153799E-2</v>
      </c>
      <c r="BN14" s="17"/>
      <c r="BO14" s="17">
        <v>3.0034003763700801E-2</v>
      </c>
      <c r="BP14" s="17">
        <v>3.1058358981024999E-2</v>
      </c>
      <c r="BQ14" s="17">
        <v>3.68759425952329E-2</v>
      </c>
      <c r="BR14" s="17">
        <v>3.7201488472107497E-2</v>
      </c>
      <c r="BS14" s="17">
        <v>4.1777622664993401E-2</v>
      </c>
      <c r="BT14" s="17">
        <v>9.7117314451427794E-2</v>
      </c>
      <c r="BU14" s="17"/>
      <c r="BV14" s="17">
        <v>2.70622496310296E-2</v>
      </c>
      <c r="BW14" s="17">
        <v>3.5821527285730501E-2</v>
      </c>
      <c r="BX14" s="17"/>
      <c r="BY14" s="17">
        <v>1.76990703843675E-2</v>
      </c>
      <c r="BZ14" s="17"/>
      <c r="CA14" s="17">
        <v>3.2177763777654099E-2</v>
      </c>
      <c r="CB14" s="17"/>
      <c r="CC14" s="17">
        <v>2.27664957594545E-2</v>
      </c>
    </row>
    <row r="15" spans="2:81" x14ac:dyDescent="0.3">
      <c r="B15" s="18" t="s">
        <v>192</v>
      </c>
      <c r="C15" s="21">
        <v>0.63450702669215198</v>
      </c>
      <c r="D15" s="21">
        <v>0.647659882488683</v>
      </c>
      <c r="E15" s="21">
        <v>0.62227731516766105</v>
      </c>
      <c r="F15" s="21"/>
      <c r="G15" s="21">
        <v>0.67987666748064801</v>
      </c>
      <c r="H15" s="21">
        <v>0.68689958937553997</v>
      </c>
      <c r="I15" s="21">
        <v>0.69351836366770403</v>
      </c>
      <c r="J15" s="21">
        <v>0.61117193782202905</v>
      </c>
      <c r="K15" s="21">
        <v>0.560383908561364</v>
      </c>
      <c r="L15" s="21">
        <v>0.58239755330010201</v>
      </c>
      <c r="M15" s="21"/>
      <c r="N15" s="21">
        <v>0.67282412191375696</v>
      </c>
      <c r="O15" s="21">
        <v>0.63000128275356704</v>
      </c>
      <c r="P15" s="21">
        <v>0.62682395019798198</v>
      </c>
      <c r="Q15" s="21">
        <v>0.60522428338377099</v>
      </c>
      <c r="R15" s="21"/>
      <c r="S15" s="21">
        <v>0.724096401100222</v>
      </c>
      <c r="T15" s="21">
        <v>0.61368193939052396</v>
      </c>
      <c r="U15" s="21">
        <v>0.58109096991684595</v>
      </c>
      <c r="V15" s="21">
        <v>0.59081799575779503</v>
      </c>
      <c r="W15" s="21">
        <v>0.62736537818955995</v>
      </c>
      <c r="X15" s="21">
        <v>0.64250639940225196</v>
      </c>
      <c r="Y15" s="21">
        <v>0.56636718598705105</v>
      </c>
      <c r="Z15" s="21">
        <v>0.59089198088808703</v>
      </c>
      <c r="AA15" s="21">
        <v>0.66017422326784803</v>
      </c>
      <c r="AB15" s="21">
        <v>0.68781515727542097</v>
      </c>
      <c r="AC15" s="21">
        <v>0.62284962925508602</v>
      </c>
      <c r="AD15" s="21">
        <v>0.57828207563090195</v>
      </c>
      <c r="AE15" s="21"/>
      <c r="AF15" s="21">
        <v>0.71643834407461104</v>
      </c>
      <c r="AG15" s="21">
        <v>0.61382972729354202</v>
      </c>
      <c r="AH15" s="21">
        <v>0.58569129768790795</v>
      </c>
      <c r="AI15" s="21">
        <v>0.58943648541304094</v>
      </c>
      <c r="AJ15" s="21">
        <v>0.67136297199425199</v>
      </c>
      <c r="AK15" s="21">
        <v>0.60335386230902199</v>
      </c>
      <c r="AL15" s="21">
        <v>0.64182368097701004</v>
      </c>
      <c r="AM15" s="21">
        <v>0.57124053844158096</v>
      </c>
      <c r="AN15" s="21">
        <v>0.60836300774532304</v>
      </c>
      <c r="AO15" s="21">
        <v>0.66590033674299898</v>
      </c>
      <c r="AP15" s="21">
        <v>0.64456934543175104</v>
      </c>
      <c r="AQ15" s="21">
        <v>0.66473056950879805</v>
      </c>
      <c r="AR15" s="21">
        <v>0.72360380672973801</v>
      </c>
      <c r="AS15" s="21">
        <v>0.69273588068598602</v>
      </c>
      <c r="AT15" s="21">
        <v>0.62670438712253596</v>
      </c>
      <c r="AU15" s="21">
        <v>0.84453666438482899</v>
      </c>
      <c r="AV15" s="21"/>
      <c r="AW15" s="21">
        <v>0.66405474989757796</v>
      </c>
      <c r="AX15" s="21">
        <v>0.58995282886334099</v>
      </c>
      <c r="AY15" s="21"/>
      <c r="AZ15" s="21">
        <v>0.68778578022613801</v>
      </c>
      <c r="BA15" s="21">
        <v>0.62264074694109794</v>
      </c>
      <c r="BB15" s="21"/>
      <c r="BC15" s="21">
        <v>0.68906492307270195</v>
      </c>
      <c r="BD15" s="21">
        <v>0.59678062360497697</v>
      </c>
      <c r="BE15" s="21"/>
      <c r="BF15" s="21">
        <v>0.68075163011690398</v>
      </c>
      <c r="BG15" s="21">
        <v>0.63079091738927096</v>
      </c>
      <c r="BH15" s="21"/>
      <c r="BI15" s="21">
        <v>0.56197215439967196</v>
      </c>
      <c r="BJ15" s="21">
        <v>0.74156480018855297</v>
      </c>
      <c r="BK15" s="21">
        <v>0.70053332143286395</v>
      </c>
      <c r="BL15" s="21">
        <v>0.51276819082331604</v>
      </c>
      <c r="BM15" s="21">
        <v>0.59130031651334602</v>
      </c>
      <c r="BN15" s="21"/>
      <c r="BO15" s="21">
        <v>0.75016953990115198</v>
      </c>
      <c r="BP15" s="21">
        <v>0.60366450750716305</v>
      </c>
      <c r="BQ15" s="21">
        <v>0.70525531109318496</v>
      </c>
      <c r="BR15" s="21">
        <v>0.575241376020727</v>
      </c>
      <c r="BS15" s="21">
        <v>0.66577499842616195</v>
      </c>
      <c r="BT15" s="21">
        <v>0.54998464640278599</v>
      </c>
      <c r="BU15" s="21"/>
      <c r="BV15" s="21">
        <v>0.74369203918284299</v>
      </c>
      <c r="BW15" s="21">
        <v>0.73761934728447098</v>
      </c>
      <c r="BX15" s="21"/>
      <c r="BY15" s="21">
        <v>0.77733510345883605</v>
      </c>
      <c r="BZ15" s="21"/>
      <c r="CA15" s="21">
        <v>0.76292675850832103</v>
      </c>
      <c r="CB15" s="21"/>
      <c r="CC15" s="21">
        <v>0.75161000845361303</v>
      </c>
    </row>
    <row r="16" spans="2:81" x14ac:dyDescent="0.3">
      <c r="B16" s="18" t="s">
        <v>193</v>
      </c>
      <c r="C16" s="21">
        <v>9.7901488119688004E-2</v>
      </c>
      <c r="D16" s="21">
        <v>0.10646594567454799</v>
      </c>
      <c r="E16" s="21">
        <v>8.9925166853525806E-2</v>
      </c>
      <c r="F16" s="21"/>
      <c r="G16" s="21">
        <v>7.8496574188363005E-2</v>
      </c>
      <c r="H16" s="21">
        <v>8.5069752328701106E-2</v>
      </c>
      <c r="I16" s="21">
        <v>7.84003466137288E-2</v>
      </c>
      <c r="J16" s="21">
        <v>0.106437953824928</v>
      </c>
      <c r="K16" s="21">
        <v>0.124889479232071</v>
      </c>
      <c r="L16" s="21">
        <v>0.112086809144161</v>
      </c>
      <c r="M16" s="21"/>
      <c r="N16" s="21">
        <v>9.8089160331009506E-2</v>
      </c>
      <c r="O16" s="21">
        <v>9.6380504844979994E-2</v>
      </c>
      <c r="P16" s="21">
        <v>0.10022814561598101</v>
      </c>
      <c r="Q16" s="21">
        <v>9.8014166044574594E-2</v>
      </c>
      <c r="R16" s="21"/>
      <c r="S16" s="21">
        <v>7.5496869491252394E-2</v>
      </c>
      <c r="T16" s="21">
        <v>0.13688854842772799</v>
      </c>
      <c r="U16" s="21">
        <v>0.11119094557048</v>
      </c>
      <c r="V16" s="21">
        <v>0.11778416902580501</v>
      </c>
      <c r="W16" s="21">
        <v>8.5331422851008504E-2</v>
      </c>
      <c r="X16" s="21">
        <v>7.0992520918377794E-2</v>
      </c>
      <c r="Y16" s="21">
        <v>0.103493295191204</v>
      </c>
      <c r="Z16" s="21">
        <v>8.5841207024219296E-2</v>
      </c>
      <c r="AA16" s="21">
        <v>6.3379232999298096E-2</v>
      </c>
      <c r="AB16" s="21">
        <v>9.93157255430894E-2</v>
      </c>
      <c r="AC16" s="21">
        <v>8.9948001547432599E-2</v>
      </c>
      <c r="AD16" s="21">
        <v>0.185319923637701</v>
      </c>
      <c r="AE16" s="21"/>
      <c r="AF16" s="21">
        <v>0.19321427283325801</v>
      </c>
      <c r="AG16" s="21">
        <v>6.9671932831354602E-2</v>
      </c>
      <c r="AH16" s="21">
        <v>8.0327532241494207E-2</v>
      </c>
      <c r="AI16" s="21">
        <v>0.118173909158413</v>
      </c>
      <c r="AJ16" s="21">
        <v>5.3743031110815402E-2</v>
      </c>
      <c r="AK16" s="21">
        <v>0.128502541903352</v>
      </c>
      <c r="AL16" s="21">
        <v>9.8072724942537895E-2</v>
      </c>
      <c r="AM16" s="21">
        <v>0.10154342380306799</v>
      </c>
      <c r="AN16" s="21">
        <v>0.101370772503829</v>
      </c>
      <c r="AO16" s="21">
        <v>0.11785467307091101</v>
      </c>
      <c r="AP16" s="21">
        <v>0.10518119600095099</v>
      </c>
      <c r="AQ16" s="21">
        <v>0.13396880631122601</v>
      </c>
      <c r="AR16" s="21">
        <v>7.4154703849207596E-2</v>
      </c>
      <c r="AS16" s="21">
        <v>0.114161623106981</v>
      </c>
      <c r="AT16" s="21">
        <v>0.15331104153278699</v>
      </c>
      <c r="AU16" s="21">
        <v>1.8074539173785101E-2</v>
      </c>
      <c r="AV16" s="21"/>
      <c r="AW16" s="21">
        <v>8.3743754825315694E-2</v>
      </c>
      <c r="AX16" s="21">
        <v>0.11919399437841301</v>
      </c>
      <c r="AY16" s="21"/>
      <c r="AZ16" s="21">
        <v>8.7439727547219001E-2</v>
      </c>
      <c r="BA16" s="21">
        <v>0.100231538456963</v>
      </c>
      <c r="BB16" s="21"/>
      <c r="BC16" s="21">
        <v>7.8339086513769293E-2</v>
      </c>
      <c r="BD16" s="21">
        <v>0.10978765109797201</v>
      </c>
      <c r="BE16" s="21"/>
      <c r="BF16" s="21">
        <v>6.4588231359449993E-2</v>
      </c>
      <c r="BG16" s="21">
        <v>0.100578464332868</v>
      </c>
      <c r="BH16" s="21"/>
      <c r="BI16" s="21">
        <v>0.12834494147755299</v>
      </c>
      <c r="BJ16" s="21">
        <v>4.5108723382769202E-2</v>
      </c>
      <c r="BK16" s="21">
        <v>6.6178833226444203E-2</v>
      </c>
      <c r="BL16" s="21">
        <v>0.17955081607614101</v>
      </c>
      <c r="BM16" s="21">
        <v>0.108414211711125</v>
      </c>
      <c r="BN16" s="21"/>
      <c r="BO16" s="21">
        <v>4.0644409653264602E-2</v>
      </c>
      <c r="BP16" s="21">
        <v>0.10981762293320101</v>
      </c>
      <c r="BQ16" s="21">
        <v>0.103429682386893</v>
      </c>
      <c r="BR16" s="21">
        <v>0.132790483957411</v>
      </c>
      <c r="BS16" s="21">
        <v>6.1210083293781699E-2</v>
      </c>
      <c r="BT16" s="21">
        <v>0.107388806506431</v>
      </c>
      <c r="BU16" s="21"/>
      <c r="BV16" s="21">
        <v>4.2535911805236901E-2</v>
      </c>
      <c r="BW16" s="21">
        <v>4.9880592898832697E-2</v>
      </c>
      <c r="BX16" s="21"/>
      <c r="BY16" s="21">
        <v>4.0195689872992699E-2</v>
      </c>
      <c r="BZ16" s="21"/>
      <c r="CA16" s="21">
        <v>5.2549970540746102E-2</v>
      </c>
      <c r="CB16" s="21"/>
      <c r="CC16" s="21">
        <v>6.1039083863270199E-2</v>
      </c>
    </row>
    <row r="17" spans="2:81" x14ac:dyDescent="0.3">
      <c r="B17" s="18" t="s">
        <v>194</v>
      </c>
      <c r="C17" s="22">
        <v>0.53660553857246396</v>
      </c>
      <c r="D17" s="22">
        <v>0.54119393681413497</v>
      </c>
      <c r="E17" s="22">
        <v>0.53235214831413502</v>
      </c>
      <c r="F17" s="22"/>
      <c r="G17" s="22">
        <v>0.60138009329228503</v>
      </c>
      <c r="H17" s="22">
        <v>0.60182983704683901</v>
      </c>
      <c r="I17" s="22">
        <v>0.61511801705397595</v>
      </c>
      <c r="J17" s="22">
        <v>0.50473398399710101</v>
      </c>
      <c r="K17" s="22">
        <v>0.435494429329293</v>
      </c>
      <c r="L17" s="22">
        <v>0.47031074415594099</v>
      </c>
      <c r="M17" s="22"/>
      <c r="N17" s="22">
        <v>0.57473496158274695</v>
      </c>
      <c r="O17" s="22">
        <v>0.53362077790858697</v>
      </c>
      <c r="P17" s="22">
        <v>0.52659580458200095</v>
      </c>
      <c r="Q17" s="22">
        <v>0.50721011733919596</v>
      </c>
      <c r="R17" s="22"/>
      <c r="S17" s="22">
        <v>0.64859953160896899</v>
      </c>
      <c r="T17" s="22">
        <v>0.47679339096279499</v>
      </c>
      <c r="U17" s="22">
        <v>0.46990002434636602</v>
      </c>
      <c r="V17" s="22">
        <v>0.47303382673199001</v>
      </c>
      <c r="W17" s="22">
        <v>0.54203395533855103</v>
      </c>
      <c r="X17" s="22">
        <v>0.57151387848387403</v>
      </c>
      <c r="Y17" s="22">
        <v>0.46287389079584601</v>
      </c>
      <c r="Z17" s="22">
        <v>0.50505077386386799</v>
      </c>
      <c r="AA17" s="22">
        <v>0.59679499026854999</v>
      </c>
      <c r="AB17" s="22">
        <v>0.58849943173233199</v>
      </c>
      <c r="AC17" s="22">
        <v>0.53290162770765304</v>
      </c>
      <c r="AD17" s="22">
        <v>0.392962151993201</v>
      </c>
      <c r="AE17" s="22"/>
      <c r="AF17" s="22">
        <v>0.52322407124135295</v>
      </c>
      <c r="AG17" s="22">
        <v>0.54415779446218704</v>
      </c>
      <c r="AH17" s="22">
        <v>0.50536376544641404</v>
      </c>
      <c r="AI17" s="22">
        <v>0.47126257625462797</v>
      </c>
      <c r="AJ17" s="22">
        <v>0.61761994088343597</v>
      </c>
      <c r="AK17" s="22">
        <v>0.47485132040567002</v>
      </c>
      <c r="AL17" s="22">
        <v>0.54375095603447299</v>
      </c>
      <c r="AM17" s="22">
        <v>0.46969711463851299</v>
      </c>
      <c r="AN17" s="22">
        <v>0.50699223524149395</v>
      </c>
      <c r="AO17" s="22">
        <v>0.54804566367208796</v>
      </c>
      <c r="AP17" s="22">
        <v>0.53938814943080005</v>
      </c>
      <c r="AQ17" s="22">
        <v>0.53076176319757196</v>
      </c>
      <c r="AR17" s="22">
        <v>0.64944910288053104</v>
      </c>
      <c r="AS17" s="22">
        <v>0.57857425757900505</v>
      </c>
      <c r="AT17" s="22">
        <v>0.47339334558974899</v>
      </c>
      <c r="AU17" s="22">
        <v>0.82646212521104401</v>
      </c>
      <c r="AV17" s="22"/>
      <c r="AW17" s="22">
        <v>0.58031099507226203</v>
      </c>
      <c r="AX17" s="22">
        <v>0.470758834484927</v>
      </c>
      <c r="AY17" s="22"/>
      <c r="AZ17" s="22">
        <v>0.60034605267891905</v>
      </c>
      <c r="BA17" s="22">
        <v>0.52240920848413397</v>
      </c>
      <c r="BB17" s="22"/>
      <c r="BC17" s="22">
        <v>0.61072583655893298</v>
      </c>
      <c r="BD17" s="22">
        <v>0.48699297250700502</v>
      </c>
      <c r="BE17" s="22"/>
      <c r="BF17" s="22">
        <v>0.61616339875745396</v>
      </c>
      <c r="BG17" s="22">
        <v>0.53021245305640297</v>
      </c>
      <c r="BH17" s="22"/>
      <c r="BI17" s="22">
        <v>0.43362721292211998</v>
      </c>
      <c r="BJ17" s="22">
        <v>0.69645607680578403</v>
      </c>
      <c r="BK17" s="22">
        <v>0.63435448820642004</v>
      </c>
      <c r="BL17" s="22">
        <v>0.333217374747175</v>
      </c>
      <c r="BM17" s="22">
        <v>0.48288610480222099</v>
      </c>
      <c r="BN17" s="22"/>
      <c r="BO17" s="22">
        <v>0.70952513024788699</v>
      </c>
      <c r="BP17" s="22">
        <v>0.49384688457396198</v>
      </c>
      <c r="BQ17" s="22">
        <v>0.60182562870629197</v>
      </c>
      <c r="BR17" s="22">
        <v>0.442450892063316</v>
      </c>
      <c r="BS17" s="22">
        <v>0.60456491513237998</v>
      </c>
      <c r="BT17" s="22">
        <v>0.44259583989635598</v>
      </c>
      <c r="BU17" s="22"/>
      <c r="BV17" s="22">
        <v>0.70115612737760602</v>
      </c>
      <c r="BW17" s="22">
        <v>0.68773875438563803</v>
      </c>
      <c r="BX17" s="22"/>
      <c r="BY17" s="22">
        <v>0.73713941358584301</v>
      </c>
      <c r="BZ17" s="22"/>
      <c r="CA17" s="22">
        <v>0.71037678796757497</v>
      </c>
      <c r="CB17" s="22"/>
      <c r="CC17" s="22">
        <v>0.69057092459034297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0.12815417618753699</v>
      </c>
      <c r="D9" s="17">
        <v>0.15866067711567</v>
      </c>
      <c r="E9" s="17">
        <v>9.7866258287589797E-2</v>
      </c>
      <c r="F9" s="17"/>
      <c r="G9" s="17">
        <v>0.15883802652098</v>
      </c>
      <c r="H9" s="17">
        <v>0.173055452416394</v>
      </c>
      <c r="I9" s="17">
        <v>0.16707010083340401</v>
      </c>
      <c r="J9" s="17">
        <v>0.13281962514006401</v>
      </c>
      <c r="K9" s="17">
        <v>8.5911405917482198E-2</v>
      </c>
      <c r="L9" s="17">
        <v>6.4177640308262604E-2</v>
      </c>
      <c r="M9" s="17"/>
      <c r="N9" s="17">
        <v>0.14072909973072301</v>
      </c>
      <c r="O9" s="17">
        <v>0.131821676540364</v>
      </c>
      <c r="P9" s="17">
        <v>0.112899945365626</v>
      </c>
      <c r="Q9" s="17">
        <v>0.125211922457166</v>
      </c>
      <c r="R9" s="17"/>
      <c r="S9" s="17">
        <v>0.181275712091365</v>
      </c>
      <c r="T9" s="17">
        <v>9.4435143099430699E-2</v>
      </c>
      <c r="U9" s="17">
        <v>8.5102654573832606E-2</v>
      </c>
      <c r="V9" s="17">
        <v>0.12514626258467501</v>
      </c>
      <c r="W9" s="17">
        <v>0.142658016917146</v>
      </c>
      <c r="X9" s="17">
        <v>0.122657795387866</v>
      </c>
      <c r="Y9" s="17">
        <v>0.138338821862451</v>
      </c>
      <c r="Z9" s="17">
        <v>0.15157944647494201</v>
      </c>
      <c r="AA9" s="17">
        <v>9.3427692772053303E-2</v>
      </c>
      <c r="AB9" s="17">
        <v>0.17851314035829799</v>
      </c>
      <c r="AC9" s="17">
        <v>0.111764989971082</v>
      </c>
      <c r="AD9" s="17">
        <v>7.8145328148599896E-2</v>
      </c>
      <c r="AE9" s="17"/>
      <c r="AF9" s="17">
        <v>0.189927323926463</v>
      </c>
      <c r="AG9" s="17">
        <v>0.16808495888949401</v>
      </c>
      <c r="AH9" s="17">
        <v>0.124113940307805</v>
      </c>
      <c r="AI9" s="17">
        <v>9.4325717638764905E-2</v>
      </c>
      <c r="AJ9" s="17">
        <v>0.122570076300575</v>
      </c>
      <c r="AK9" s="17">
        <v>9.4889540114189E-2</v>
      </c>
      <c r="AL9" s="17">
        <v>9.6553602146398104E-2</v>
      </c>
      <c r="AM9" s="17">
        <v>0.136952176609799</v>
      </c>
      <c r="AN9" s="17">
        <v>3.7734726915427001E-2</v>
      </c>
      <c r="AO9" s="17">
        <v>0.19953654899409801</v>
      </c>
      <c r="AP9" s="17">
        <v>0.165417879754062</v>
      </c>
      <c r="AQ9" s="17">
        <v>0.138133151565037</v>
      </c>
      <c r="AR9" s="17">
        <v>0.122940220228656</v>
      </c>
      <c r="AS9" s="17">
        <v>0.16003561695974899</v>
      </c>
      <c r="AT9" s="17">
        <v>0.14759432412939499</v>
      </c>
      <c r="AU9" s="17">
        <v>0.29180470980037398</v>
      </c>
      <c r="AV9" s="17"/>
      <c r="AW9" s="17">
        <v>0.130207348068656</v>
      </c>
      <c r="AX9" s="17">
        <v>0.124740788327034</v>
      </c>
      <c r="AY9" s="17"/>
      <c r="AZ9" s="17">
        <v>0.14935765136531601</v>
      </c>
      <c r="BA9" s="17">
        <v>0.12343172396287</v>
      </c>
      <c r="BB9" s="17"/>
      <c r="BC9" s="17">
        <v>0.158441905232094</v>
      </c>
      <c r="BD9" s="17">
        <v>0.106453497255973</v>
      </c>
      <c r="BE9" s="17"/>
      <c r="BF9" s="17">
        <v>0.16730908187424701</v>
      </c>
      <c r="BG9" s="17">
        <v>0.12500777858651599</v>
      </c>
      <c r="BH9" s="17"/>
      <c r="BI9" s="17">
        <v>0.10800134414538699</v>
      </c>
      <c r="BJ9" s="17">
        <v>0.14793258833744399</v>
      </c>
      <c r="BK9" s="17">
        <v>0.114233428762104</v>
      </c>
      <c r="BL9" s="17">
        <v>0.11032538538158899</v>
      </c>
      <c r="BM9" s="17">
        <v>0.15022484976393499</v>
      </c>
      <c r="BN9" s="17"/>
      <c r="BO9" s="17">
        <v>0.179131942411037</v>
      </c>
      <c r="BP9" s="17">
        <v>0.123536332017429</v>
      </c>
      <c r="BQ9" s="17">
        <v>0.11038254191426899</v>
      </c>
      <c r="BR9" s="17">
        <v>0.114596085138012</v>
      </c>
      <c r="BS9" s="17">
        <v>0.103870564103082</v>
      </c>
      <c r="BT9" s="17">
        <v>5.3694698789182503E-2</v>
      </c>
      <c r="BU9" s="17"/>
      <c r="BV9" s="17">
        <v>0.164812964258399</v>
      </c>
      <c r="BW9" s="17">
        <v>0.116624057242386</v>
      </c>
      <c r="BX9" s="17"/>
      <c r="BY9" s="17">
        <v>0.20043792896301599</v>
      </c>
      <c r="BZ9" s="17"/>
      <c r="CA9" s="17">
        <v>0.185106545230321</v>
      </c>
      <c r="CB9" s="17"/>
      <c r="CC9" s="17">
        <v>0.18145095602296901</v>
      </c>
    </row>
    <row r="10" spans="2:81" x14ac:dyDescent="0.3">
      <c r="B10" s="18" t="s">
        <v>231</v>
      </c>
      <c r="C10" s="17">
        <v>0.30599039041358</v>
      </c>
      <c r="D10" s="17">
        <v>0.32851800366371903</v>
      </c>
      <c r="E10" s="17">
        <v>0.28418193717380302</v>
      </c>
      <c r="F10" s="17"/>
      <c r="G10" s="17">
        <v>0.33452928333091703</v>
      </c>
      <c r="H10" s="17">
        <v>0.34667902369628201</v>
      </c>
      <c r="I10" s="17">
        <v>0.31064032841969702</v>
      </c>
      <c r="J10" s="17">
        <v>0.29299972421616699</v>
      </c>
      <c r="K10" s="17">
        <v>0.241224816605249</v>
      </c>
      <c r="L10" s="17">
        <v>0.30401885922196797</v>
      </c>
      <c r="M10" s="17"/>
      <c r="N10" s="17">
        <v>0.35729893409991997</v>
      </c>
      <c r="O10" s="17">
        <v>0.32405492381192502</v>
      </c>
      <c r="P10" s="17">
        <v>0.26717808566585699</v>
      </c>
      <c r="Q10" s="17">
        <v>0.26663897381011098</v>
      </c>
      <c r="R10" s="17"/>
      <c r="S10" s="17">
        <v>0.29142789493357402</v>
      </c>
      <c r="T10" s="17">
        <v>0.33074359087791499</v>
      </c>
      <c r="U10" s="17">
        <v>0.26697839480900298</v>
      </c>
      <c r="V10" s="17">
        <v>0.32289518578323401</v>
      </c>
      <c r="W10" s="17">
        <v>0.33233794078256601</v>
      </c>
      <c r="X10" s="17">
        <v>0.27155852438032702</v>
      </c>
      <c r="Y10" s="17">
        <v>0.292920725717497</v>
      </c>
      <c r="Z10" s="17">
        <v>0.32842491893998499</v>
      </c>
      <c r="AA10" s="17">
        <v>0.34923713610783802</v>
      </c>
      <c r="AB10" s="17">
        <v>0.260222406549524</v>
      </c>
      <c r="AC10" s="17">
        <v>0.30649944879534902</v>
      </c>
      <c r="AD10" s="17">
        <v>0.34567634560194699</v>
      </c>
      <c r="AE10" s="17"/>
      <c r="AF10" s="17">
        <v>8.8791091571332595E-2</v>
      </c>
      <c r="AG10" s="17">
        <v>0.269573065068474</v>
      </c>
      <c r="AH10" s="17">
        <v>0.26524512913758802</v>
      </c>
      <c r="AI10" s="17">
        <v>0.28308471345394398</v>
      </c>
      <c r="AJ10" s="17">
        <v>0.32593675071753803</v>
      </c>
      <c r="AK10" s="17">
        <v>0.34781179694269798</v>
      </c>
      <c r="AL10" s="17">
        <v>0.30537557278109501</v>
      </c>
      <c r="AM10" s="17">
        <v>0.268871829210097</v>
      </c>
      <c r="AN10" s="17">
        <v>0.35267560408743098</v>
      </c>
      <c r="AO10" s="17">
        <v>0.27787545798468399</v>
      </c>
      <c r="AP10" s="17">
        <v>0.319122896799788</v>
      </c>
      <c r="AQ10" s="17">
        <v>0.24370489393457301</v>
      </c>
      <c r="AR10" s="17">
        <v>0.32794032550781199</v>
      </c>
      <c r="AS10" s="17">
        <v>0.363907817784478</v>
      </c>
      <c r="AT10" s="17">
        <v>0.30804887194620401</v>
      </c>
      <c r="AU10" s="17">
        <v>0.40859879828711898</v>
      </c>
      <c r="AV10" s="17"/>
      <c r="AW10" s="17">
        <v>0.306963689240766</v>
      </c>
      <c r="AX10" s="17">
        <v>0.30416243199239901</v>
      </c>
      <c r="AY10" s="17"/>
      <c r="AZ10" s="17">
        <v>0.23218660539474201</v>
      </c>
      <c r="BA10" s="17">
        <v>0.32242801895459799</v>
      </c>
      <c r="BB10" s="17"/>
      <c r="BC10" s="17">
        <v>0.29799393277605402</v>
      </c>
      <c r="BD10" s="17">
        <v>0.31086248540712103</v>
      </c>
      <c r="BE10" s="17"/>
      <c r="BF10" s="17">
        <v>0.298712452052383</v>
      </c>
      <c r="BG10" s="17">
        <v>0.30657522869625298</v>
      </c>
      <c r="BH10" s="17"/>
      <c r="BI10" s="17">
        <v>0.26794006228510098</v>
      </c>
      <c r="BJ10" s="17">
        <v>0.355102223724654</v>
      </c>
      <c r="BK10" s="17">
        <v>0.36164715608789</v>
      </c>
      <c r="BL10" s="17">
        <v>0.255693748885505</v>
      </c>
      <c r="BM10" s="17">
        <v>0.33554874885077002</v>
      </c>
      <c r="BN10" s="17"/>
      <c r="BO10" s="17">
        <v>0.34928095953689597</v>
      </c>
      <c r="BP10" s="17">
        <v>0.295175449334661</v>
      </c>
      <c r="BQ10" s="17">
        <v>0.38326770855620601</v>
      </c>
      <c r="BR10" s="17">
        <v>0.27760588222160398</v>
      </c>
      <c r="BS10" s="17">
        <v>0.34859335691614501</v>
      </c>
      <c r="BT10" s="17">
        <v>0.27582951192174798</v>
      </c>
      <c r="BU10" s="17"/>
      <c r="BV10" s="17">
        <v>0.35305092742301197</v>
      </c>
      <c r="BW10" s="17">
        <v>0.35890682347680802</v>
      </c>
      <c r="BX10" s="17"/>
      <c r="BY10" s="17">
        <v>0.34396132699842802</v>
      </c>
      <c r="BZ10" s="17"/>
      <c r="CA10" s="17">
        <v>0.36991797558473399</v>
      </c>
      <c r="CB10" s="17"/>
      <c r="CC10" s="17">
        <v>0.37363317880320401</v>
      </c>
    </row>
    <row r="11" spans="2:81" x14ac:dyDescent="0.3">
      <c r="B11" s="18" t="s">
        <v>232</v>
      </c>
      <c r="C11" s="17">
        <v>0.31153994341945102</v>
      </c>
      <c r="D11" s="17">
        <v>0.28730873711108201</v>
      </c>
      <c r="E11" s="17">
        <v>0.33642843587024701</v>
      </c>
      <c r="F11" s="17"/>
      <c r="G11" s="17">
        <v>0.281473121133751</v>
      </c>
      <c r="H11" s="17">
        <v>0.274396487935195</v>
      </c>
      <c r="I11" s="17">
        <v>0.28652452269270801</v>
      </c>
      <c r="J11" s="17">
        <v>0.27540928765768502</v>
      </c>
      <c r="K11" s="17">
        <v>0.36135588819724501</v>
      </c>
      <c r="L11" s="17">
        <v>0.37795614434479302</v>
      </c>
      <c r="M11" s="17"/>
      <c r="N11" s="17">
        <v>0.29338220832615702</v>
      </c>
      <c r="O11" s="17">
        <v>0.30134528877792</v>
      </c>
      <c r="P11" s="17">
        <v>0.36276454670344699</v>
      </c>
      <c r="Q11" s="17">
        <v>0.29529102391530598</v>
      </c>
      <c r="R11" s="17"/>
      <c r="S11" s="17">
        <v>0.29493192787788602</v>
      </c>
      <c r="T11" s="17">
        <v>0.34843979614424297</v>
      </c>
      <c r="U11" s="17">
        <v>0.32280057764497799</v>
      </c>
      <c r="V11" s="17">
        <v>0.29039139024638599</v>
      </c>
      <c r="W11" s="17">
        <v>0.27269207721147698</v>
      </c>
      <c r="X11" s="17">
        <v>0.33044517192304401</v>
      </c>
      <c r="Y11" s="17">
        <v>0.320819355594746</v>
      </c>
      <c r="Z11" s="17">
        <v>0.27947952615188298</v>
      </c>
      <c r="AA11" s="17">
        <v>0.31792711513684602</v>
      </c>
      <c r="AB11" s="17">
        <v>0.29850457597838898</v>
      </c>
      <c r="AC11" s="17">
        <v>0.33584146302922002</v>
      </c>
      <c r="AD11" s="17">
        <v>0.28913535416758701</v>
      </c>
      <c r="AE11" s="17"/>
      <c r="AF11" s="17">
        <v>0.321405628691185</v>
      </c>
      <c r="AG11" s="17">
        <v>0.29492797154245898</v>
      </c>
      <c r="AH11" s="17">
        <v>0.29353383128413202</v>
      </c>
      <c r="AI11" s="17">
        <v>0.355589332210279</v>
      </c>
      <c r="AJ11" s="17">
        <v>0.32433147821320901</v>
      </c>
      <c r="AK11" s="17">
        <v>0.32693122699527699</v>
      </c>
      <c r="AL11" s="17">
        <v>0.32684052606806002</v>
      </c>
      <c r="AM11" s="17">
        <v>0.36440085688958301</v>
      </c>
      <c r="AN11" s="17">
        <v>0.30734325170085203</v>
      </c>
      <c r="AO11" s="17">
        <v>0.26649367674304802</v>
      </c>
      <c r="AP11" s="17">
        <v>0.263783698128497</v>
      </c>
      <c r="AQ11" s="17">
        <v>0.34980583561517697</v>
      </c>
      <c r="AR11" s="17">
        <v>0.33155966488601202</v>
      </c>
      <c r="AS11" s="17">
        <v>0.239795420690708</v>
      </c>
      <c r="AT11" s="17">
        <v>0.36497618153414102</v>
      </c>
      <c r="AU11" s="17">
        <v>0.15024843993168699</v>
      </c>
      <c r="AV11" s="17"/>
      <c r="AW11" s="17">
        <v>0.33421708667931799</v>
      </c>
      <c r="AX11" s="17">
        <v>0.28083936446378699</v>
      </c>
      <c r="AY11" s="17"/>
      <c r="AZ11" s="17">
        <v>0.35574154412174802</v>
      </c>
      <c r="BA11" s="17">
        <v>0.30169533324021203</v>
      </c>
      <c r="BB11" s="17"/>
      <c r="BC11" s="17">
        <v>0.29345774562010402</v>
      </c>
      <c r="BD11" s="17">
        <v>0.32299916252738903</v>
      </c>
      <c r="BE11" s="17"/>
      <c r="BF11" s="17">
        <v>0.35172930276905401</v>
      </c>
      <c r="BG11" s="17">
        <v>0.30831041951621502</v>
      </c>
      <c r="BH11" s="17"/>
      <c r="BI11" s="17">
        <v>0.36691274409505198</v>
      </c>
      <c r="BJ11" s="17">
        <v>0.29940430089675002</v>
      </c>
      <c r="BK11" s="17">
        <v>0.27518948720554298</v>
      </c>
      <c r="BL11" s="17">
        <v>0.33451640613051198</v>
      </c>
      <c r="BM11" s="17">
        <v>0.25613905139172699</v>
      </c>
      <c r="BN11" s="17"/>
      <c r="BO11" s="17">
        <v>0.27389351734818401</v>
      </c>
      <c r="BP11" s="17">
        <v>0.34001994722586099</v>
      </c>
      <c r="BQ11" s="17">
        <v>0.26711735338348003</v>
      </c>
      <c r="BR11" s="17">
        <v>0.343073239664484</v>
      </c>
      <c r="BS11" s="17">
        <v>0.27957029010363998</v>
      </c>
      <c r="BT11" s="17">
        <v>0.342526120653739</v>
      </c>
      <c r="BU11" s="17"/>
      <c r="BV11" s="17">
        <v>0.29166105129388398</v>
      </c>
      <c r="BW11" s="17">
        <v>0.313765934316727</v>
      </c>
      <c r="BX11" s="17"/>
      <c r="BY11" s="17">
        <v>0.30658531342741502</v>
      </c>
      <c r="BZ11" s="17"/>
      <c r="CA11" s="17">
        <v>0.26582624068643002</v>
      </c>
      <c r="CB11" s="17"/>
      <c r="CC11" s="17">
        <v>0.27068552890421799</v>
      </c>
    </row>
    <row r="12" spans="2:81" x14ac:dyDescent="0.3">
      <c r="B12" s="18" t="s">
        <v>233</v>
      </c>
      <c r="C12" s="17">
        <v>0.10960836666847899</v>
      </c>
      <c r="D12" s="17">
        <v>0.108723116187614</v>
      </c>
      <c r="E12" s="17">
        <v>0.11002174215765</v>
      </c>
      <c r="F12" s="17"/>
      <c r="G12" s="17">
        <v>8.4811204593930101E-2</v>
      </c>
      <c r="H12" s="17">
        <v>9.6247292861936201E-2</v>
      </c>
      <c r="I12" s="17">
        <v>9.4573450743441895E-2</v>
      </c>
      <c r="J12" s="17">
        <v>0.14532186584030199</v>
      </c>
      <c r="K12" s="17">
        <v>0.120133504418288</v>
      </c>
      <c r="L12" s="17">
        <v>0.113216844664495</v>
      </c>
      <c r="M12" s="17"/>
      <c r="N12" s="17">
        <v>0.103718836203175</v>
      </c>
      <c r="O12" s="17">
        <v>9.4435345636037601E-2</v>
      </c>
      <c r="P12" s="17">
        <v>0.11589258986491301</v>
      </c>
      <c r="Q12" s="17">
        <v>0.12709034469588101</v>
      </c>
      <c r="R12" s="17"/>
      <c r="S12" s="17">
        <v>0.105968648896372</v>
      </c>
      <c r="T12" s="17">
        <v>0.118100047256194</v>
      </c>
      <c r="U12" s="17">
        <v>0.148309023258856</v>
      </c>
      <c r="V12" s="17">
        <v>0.12846782378866201</v>
      </c>
      <c r="W12" s="17">
        <v>0.107535410109379</v>
      </c>
      <c r="X12" s="17">
        <v>0.12171378000050299</v>
      </c>
      <c r="Y12" s="17">
        <v>8.2156783486269994E-2</v>
      </c>
      <c r="Z12" s="17">
        <v>9.4117938534371295E-2</v>
      </c>
      <c r="AA12" s="17">
        <v>8.9838547455576998E-2</v>
      </c>
      <c r="AB12" s="17">
        <v>9.8324718571609404E-2</v>
      </c>
      <c r="AC12" s="17">
        <v>9.5513139376095596E-2</v>
      </c>
      <c r="AD12" s="17">
        <v>0.12196091700197299</v>
      </c>
      <c r="AE12" s="17"/>
      <c r="AF12" s="17">
        <v>0</v>
      </c>
      <c r="AG12" s="17">
        <v>0.10059799422802</v>
      </c>
      <c r="AH12" s="17">
        <v>0.11711073866002</v>
      </c>
      <c r="AI12" s="17">
        <v>8.63047015290275E-2</v>
      </c>
      <c r="AJ12" s="17">
        <v>7.8202185744549693E-2</v>
      </c>
      <c r="AK12" s="17">
        <v>9.0242097753131398E-2</v>
      </c>
      <c r="AL12" s="17">
        <v>0.12251008940656199</v>
      </c>
      <c r="AM12" s="17">
        <v>9.03402974120604E-2</v>
      </c>
      <c r="AN12" s="17">
        <v>0.20657219848938599</v>
      </c>
      <c r="AO12" s="17">
        <v>0.13940226681855999</v>
      </c>
      <c r="AP12" s="17">
        <v>9.0399864971068403E-2</v>
      </c>
      <c r="AQ12" s="17">
        <v>0.15237277860076701</v>
      </c>
      <c r="AR12" s="17">
        <v>0.12313988198098</v>
      </c>
      <c r="AS12" s="17">
        <v>9.3028185709628702E-2</v>
      </c>
      <c r="AT12" s="17">
        <v>0.13167912759925501</v>
      </c>
      <c r="AU12" s="17">
        <v>7.7519148607812005E-2</v>
      </c>
      <c r="AV12" s="17"/>
      <c r="AW12" s="17">
        <v>0.102330791011147</v>
      </c>
      <c r="AX12" s="17">
        <v>0.12098442805682399</v>
      </c>
      <c r="AY12" s="17"/>
      <c r="AZ12" s="17">
        <v>0.10321092922842</v>
      </c>
      <c r="BA12" s="17">
        <v>0.111033208229481</v>
      </c>
      <c r="BB12" s="17"/>
      <c r="BC12" s="17">
        <v>0.109638236916761</v>
      </c>
      <c r="BD12" s="17">
        <v>0.110778030028643</v>
      </c>
      <c r="BE12" s="17"/>
      <c r="BF12" s="17">
        <v>7.9858538025517206E-2</v>
      </c>
      <c r="BG12" s="17">
        <v>0.111998994045338</v>
      </c>
      <c r="BH12" s="17"/>
      <c r="BI12" s="17">
        <v>0.122396023844611</v>
      </c>
      <c r="BJ12" s="17">
        <v>8.7766774518550195E-2</v>
      </c>
      <c r="BK12" s="17">
        <v>0.121612965153521</v>
      </c>
      <c r="BL12" s="17">
        <v>0.13645977201420301</v>
      </c>
      <c r="BM12" s="17">
        <v>0.119012660100266</v>
      </c>
      <c r="BN12" s="17"/>
      <c r="BO12" s="17">
        <v>9.4888499856060807E-2</v>
      </c>
      <c r="BP12" s="17">
        <v>0.13730187199764399</v>
      </c>
      <c r="BQ12" s="17">
        <v>0.126020306754145</v>
      </c>
      <c r="BR12" s="17">
        <v>0.12209816281870001</v>
      </c>
      <c r="BS12" s="17">
        <v>0.101852611912013</v>
      </c>
      <c r="BT12" s="17">
        <v>7.4247791676456898E-2</v>
      </c>
      <c r="BU12" s="17"/>
      <c r="BV12" s="17">
        <v>9.49773444667983E-2</v>
      </c>
      <c r="BW12" s="17">
        <v>7.4393117764995603E-2</v>
      </c>
      <c r="BX12" s="17"/>
      <c r="BY12" s="17">
        <v>8.4150670209411804E-2</v>
      </c>
      <c r="BZ12" s="17"/>
      <c r="CA12" s="17">
        <v>8.8713167262602005E-2</v>
      </c>
      <c r="CB12" s="17"/>
      <c r="CC12" s="17">
        <v>8.7069295247032205E-2</v>
      </c>
    </row>
    <row r="13" spans="2:81" x14ac:dyDescent="0.3">
      <c r="B13" s="18" t="s">
        <v>234</v>
      </c>
      <c r="C13" s="17">
        <v>2.8546966368034901E-2</v>
      </c>
      <c r="D13" s="17">
        <v>3.57082323771871E-2</v>
      </c>
      <c r="E13" s="17">
        <v>2.0631721606052599E-2</v>
      </c>
      <c r="F13" s="17"/>
      <c r="G13" s="17">
        <v>3.2338648690903998E-2</v>
      </c>
      <c r="H13" s="17">
        <v>2.0573015092745402E-2</v>
      </c>
      <c r="I13" s="17">
        <v>2.3560384001559399E-2</v>
      </c>
      <c r="J13" s="17">
        <v>1.3869498857336199E-2</v>
      </c>
      <c r="K13" s="17">
        <v>5.4171600660418803E-2</v>
      </c>
      <c r="L13" s="17">
        <v>3.1260263957281799E-2</v>
      </c>
      <c r="M13" s="17"/>
      <c r="N13" s="17">
        <v>2.5797270484607601E-2</v>
      </c>
      <c r="O13" s="17">
        <v>3.0062232861587702E-2</v>
      </c>
      <c r="P13" s="17">
        <v>2.5149172863534498E-2</v>
      </c>
      <c r="Q13" s="17">
        <v>3.0798500081413899E-2</v>
      </c>
      <c r="R13" s="17"/>
      <c r="S13" s="17">
        <v>2.9139842730391899E-2</v>
      </c>
      <c r="T13" s="17">
        <v>3.4941702806173001E-2</v>
      </c>
      <c r="U13" s="17">
        <v>4.2171644747669101E-2</v>
      </c>
      <c r="V13" s="17">
        <v>3.3177899168358602E-2</v>
      </c>
      <c r="W13" s="17">
        <v>1.4120858080480801E-2</v>
      </c>
      <c r="X13" s="17">
        <v>1.99357368413337E-2</v>
      </c>
      <c r="Y13" s="17">
        <v>2.4319727293941801E-2</v>
      </c>
      <c r="Z13" s="17">
        <v>2.3241915111231401E-2</v>
      </c>
      <c r="AA13" s="17">
        <v>2.4098628518131798E-2</v>
      </c>
      <c r="AB13" s="17">
        <v>3.2309680960353998E-2</v>
      </c>
      <c r="AC13" s="17">
        <v>2.48867650168095E-2</v>
      </c>
      <c r="AD13" s="17">
        <v>3.6613129922104401E-2</v>
      </c>
      <c r="AE13" s="17"/>
      <c r="AF13" s="17">
        <v>0.21935716749798001</v>
      </c>
      <c r="AG13" s="17">
        <v>9.7704350351120808E-3</v>
      </c>
      <c r="AH13" s="17">
        <v>1.1326702278644799E-2</v>
      </c>
      <c r="AI13" s="17">
        <v>4.2214076258666799E-2</v>
      </c>
      <c r="AJ13" s="17">
        <v>3.27658139778867E-2</v>
      </c>
      <c r="AK13" s="17">
        <v>2.6941029809192E-2</v>
      </c>
      <c r="AL13" s="17">
        <v>2.0525349045250701E-2</v>
      </c>
      <c r="AM13" s="17">
        <v>3.7038060612038001E-2</v>
      </c>
      <c r="AN13" s="17">
        <v>2.33596467509441E-2</v>
      </c>
      <c r="AO13" s="17">
        <v>2.70310349398965E-2</v>
      </c>
      <c r="AP13" s="17">
        <v>2.2729073188110498E-2</v>
      </c>
      <c r="AQ13" s="17">
        <v>3.8713300249934302E-2</v>
      </c>
      <c r="AR13" s="17">
        <v>3.8631610209469001E-2</v>
      </c>
      <c r="AS13" s="17">
        <v>6.3268030230413302E-2</v>
      </c>
      <c r="AT13" s="17">
        <v>1.2885178851666601E-2</v>
      </c>
      <c r="AU13" s="17">
        <v>2.0867820765244301E-2</v>
      </c>
      <c r="AV13" s="17"/>
      <c r="AW13" s="17">
        <v>2.34565427842016E-2</v>
      </c>
      <c r="AX13" s="17">
        <v>3.5098656491953199E-2</v>
      </c>
      <c r="AY13" s="17"/>
      <c r="AZ13" s="17">
        <v>2.4472416651542601E-2</v>
      </c>
      <c r="BA13" s="17">
        <v>2.9454452815979599E-2</v>
      </c>
      <c r="BB13" s="17"/>
      <c r="BC13" s="17">
        <v>3.1721693993562998E-2</v>
      </c>
      <c r="BD13" s="17">
        <v>2.5435067201317899E-2</v>
      </c>
      <c r="BE13" s="17"/>
      <c r="BF13" s="17">
        <v>1.8806176662646501E-2</v>
      </c>
      <c r="BG13" s="17">
        <v>2.93297136847138E-2</v>
      </c>
      <c r="BH13" s="17"/>
      <c r="BI13" s="17">
        <v>3.5457549543449401E-2</v>
      </c>
      <c r="BJ13" s="17">
        <v>1.78596013981102E-2</v>
      </c>
      <c r="BK13" s="17">
        <v>1.9585750978110002E-2</v>
      </c>
      <c r="BL13" s="17">
        <v>6.9758270930992405E-2</v>
      </c>
      <c r="BM13" s="17">
        <v>4.0309108437888597E-2</v>
      </c>
      <c r="BN13" s="17"/>
      <c r="BO13" s="17">
        <v>1.36943906611909E-2</v>
      </c>
      <c r="BP13" s="17">
        <v>2.2323939259664902E-2</v>
      </c>
      <c r="BQ13" s="17">
        <v>3.3280310742343798E-2</v>
      </c>
      <c r="BR13" s="17">
        <v>5.1995123868930501E-2</v>
      </c>
      <c r="BS13" s="17">
        <v>3.2738066407592199E-2</v>
      </c>
      <c r="BT13" s="17">
        <v>1.90755830370972E-2</v>
      </c>
      <c r="BU13" s="17"/>
      <c r="BV13" s="17">
        <v>1.3743374086133599E-2</v>
      </c>
      <c r="BW13" s="17">
        <v>2.54940895987768E-2</v>
      </c>
      <c r="BX13" s="17"/>
      <c r="BY13" s="17">
        <v>1.38268180534858E-2</v>
      </c>
      <c r="BZ13" s="17"/>
      <c r="CA13" s="17">
        <v>1.8033094124760798E-2</v>
      </c>
      <c r="CB13" s="17"/>
      <c r="CC13" s="17">
        <v>1.44936879093085E-2</v>
      </c>
    </row>
    <row r="14" spans="2:81" x14ac:dyDescent="0.3">
      <c r="B14" s="18" t="s">
        <v>92</v>
      </c>
      <c r="C14" s="17">
        <v>0.11616015694291899</v>
      </c>
      <c r="D14" s="17">
        <v>8.1081233544727294E-2</v>
      </c>
      <c r="E14" s="17">
        <v>0.15086990490465699</v>
      </c>
      <c r="F14" s="17"/>
      <c r="G14" s="17">
        <v>0.10800971572951799</v>
      </c>
      <c r="H14" s="17">
        <v>8.9048727997446606E-2</v>
      </c>
      <c r="I14" s="17">
        <v>0.11763121330919001</v>
      </c>
      <c r="J14" s="17">
        <v>0.139579998288447</v>
      </c>
      <c r="K14" s="17">
        <v>0.13720278420131701</v>
      </c>
      <c r="L14" s="17">
        <v>0.1093702475032</v>
      </c>
      <c r="M14" s="17"/>
      <c r="N14" s="17">
        <v>7.9073651155417396E-2</v>
      </c>
      <c r="O14" s="17">
        <v>0.118280532372167</v>
      </c>
      <c r="P14" s="17">
        <v>0.11611565953662301</v>
      </c>
      <c r="Q14" s="17">
        <v>0.154969235040122</v>
      </c>
      <c r="R14" s="17"/>
      <c r="S14" s="17">
        <v>9.7255973470411802E-2</v>
      </c>
      <c r="T14" s="17">
        <v>7.3339719816043605E-2</v>
      </c>
      <c r="U14" s="17">
        <v>0.13463770496566099</v>
      </c>
      <c r="V14" s="17">
        <v>9.9921438428684797E-2</v>
      </c>
      <c r="W14" s="17">
        <v>0.13065569689895101</v>
      </c>
      <c r="X14" s="17">
        <v>0.133688991466927</v>
      </c>
      <c r="Y14" s="17">
        <v>0.141444586045094</v>
      </c>
      <c r="Z14" s="17">
        <v>0.123156254787587</v>
      </c>
      <c r="AA14" s="17">
        <v>0.125470880009555</v>
      </c>
      <c r="AB14" s="17">
        <v>0.13212547758182699</v>
      </c>
      <c r="AC14" s="17">
        <v>0.125494193811444</v>
      </c>
      <c r="AD14" s="17">
        <v>0.12846892515778799</v>
      </c>
      <c r="AE14" s="17"/>
      <c r="AF14" s="17">
        <v>0.18051878831304</v>
      </c>
      <c r="AG14" s="17">
        <v>0.15704557523644</v>
      </c>
      <c r="AH14" s="17">
        <v>0.18866965833181101</v>
      </c>
      <c r="AI14" s="17">
        <v>0.13848145890931801</v>
      </c>
      <c r="AJ14" s="17">
        <v>0.116193695046242</v>
      </c>
      <c r="AK14" s="17">
        <v>0.11318430838551199</v>
      </c>
      <c r="AL14" s="17">
        <v>0.12819486055263299</v>
      </c>
      <c r="AM14" s="17">
        <v>0.102396779266423</v>
      </c>
      <c r="AN14" s="17">
        <v>7.2314572055960896E-2</v>
      </c>
      <c r="AO14" s="17">
        <v>8.9661014519712798E-2</v>
      </c>
      <c r="AP14" s="17">
        <v>0.13854658715847401</v>
      </c>
      <c r="AQ14" s="17">
        <v>7.7270040034511697E-2</v>
      </c>
      <c r="AR14" s="17">
        <v>5.5788297187071803E-2</v>
      </c>
      <c r="AS14" s="17">
        <v>7.9964928625022899E-2</v>
      </c>
      <c r="AT14" s="17">
        <v>3.4816315939338198E-2</v>
      </c>
      <c r="AU14" s="17">
        <v>5.0961082607764802E-2</v>
      </c>
      <c r="AV14" s="17"/>
      <c r="AW14" s="17">
        <v>0.102824542215912</v>
      </c>
      <c r="AX14" s="17">
        <v>0.13417433066800299</v>
      </c>
      <c r="AY14" s="17"/>
      <c r="AZ14" s="17">
        <v>0.13503085323823</v>
      </c>
      <c r="BA14" s="17">
        <v>0.111957262796859</v>
      </c>
      <c r="BB14" s="17"/>
      <c r="BC14" s="17">
        <v>0.108746485461425</v>
      </c>
      <c r="BD14" s="17">
        <v>0.123471757579557</v>
      </c>
      <c r="BE14" s="17"/>
      <c r="BF14" s="17">
        <v>8.3584448616151996E-2</v>
      </c>
      <c r="BG14" s="17">
        <v>0.118777865470964</v>
      </c>
      <c r="BH14" s="17"/>
      <c r="BI14" s="17">
        <v>9.9292276086400094E-2</v>
      </c>
      <c r="BJ14" s="17">
        <v>9.1934511124491497E-2</v>
      </c>
      <c r="BK14" s="17">
        <v>0.107731211812833</v>
      </c>
      <c r="BL14" s="17">
        <v>9.3246416657198294E-2</v>
      </c>
      <c r="BM14" s="17">
        <v>9.8765581455412602E-2</v>
      </c>
      <c r="BN14" s="17"/>
      <c r="BO14" s="17">
        <v>8.9110690186630606E-2</v>
      </c>
      <c r="BP14" s="17">
        <v>8.1642460164741401E-2</v>
      </c>
      <c r="BQ14" s="17">
        <v>7.9931778649556307E-2</v>
      </c>
      <c r="BR14" s="17">
        <v>9.0631506288270006E-2</v>
      </c>
      <c r="BS14" s="17">
        <v>0.13337511055752799</v>
      </c>
      <c r="BT14" s="17">
        <v>0.234626293921776</v>
      </c>
      <c r="BU14" s="17"/>
      <c r="BV14" s="17">
        <v>8.1754338471773796E-2</v>
      </c>
      <c r="BW14" s="17">
        <v>0.11081597760030699</v>
      </c>
      <c r="BX14" s="17"/>
      <c r="BY14" s="17">
        <v>5.1037942348243499E-2</v>
      </c>
      <c r="BZ14" s="17"/>
      <c r="CA14" s="17">
        <v>7.2402977111151498E-2</v>
      </c>
      <c r="CB14" s="17"/>
      <c r="CC14" s="17">
        <v>7.2667353113268995E-2</v>
      </c>
    </row>
    <row r="15" spans="2:81" x14ac:dyDescent="0.3">
      <c r="B15" s="18" t="s">
        <v>192</v>
      </c>
      <c r="C15" s="21">
        <v>0.434144566601116</v>
      </c>
      <c r="D15" s="21">
        <v>0.48717868077938897</v>
      </c>
      <c r="E15" s="21">
        <v>0.38204819546139301</v>
      </c>
      <c r="F15" s="21"/>
      <c r="G15" s="21">
        <v>0.49336730985189797</v>
      </c>
      <c r="H15" s="21">
        <v>0.51973447611267698</v>
      </c>
      <c r="I15" s="21">
        <v>0.47771042925310098</v>
      </c>
      <c r="J15" s="21">
        <v>0.425819349356231</v>
      </c>
      <c r="K15" s="21">
        <v>0.327136222522731</v>
      </c>
      <c r="L15" s="21">
        <v>0.36819649953022998</v>
      </c>
      <c r="M15" s="21"/>
      <c r="N15" s="21">
        <v>0.49802803383064298</v>
      </c>
      <c r="O15" s="21">
        <v>0.455876600352288</v>
      </c>
      <c r="P15" s="21">
        <v>0.38007803103148302</v>
      </c>
      <c r="Q15" s="21">
        <v>0.39185089626727698</v>
      </c>
      <c r="R15" s="21"/>
      <c r="S15" s="21">
        <v>0.47270360702493802</v>
      </c>
      <c r="T15" s="21">
        <v>0.42517873397734601</v>
      </c>
      <c r="U15" s="21">
        <v>0.35208104938283502</v>
      </c>
      <c r="V15" s="21">
        <v>0.44804144836790899</v>
      </c>
      <c r="W15" s="21">
        <v>0.47499595769971298</v>
      </c>
      <c r="X15" s="21">
        <v>0.39421631976819299</v>
      </c>
      <c r="Y15" s="21">
        <v>0.431259547579948</v>
      </c>
      <c r="Z15" s="21">
        <v>0.48000436541492802</v>
      </c>
      <c r="AA15" s="21">
        <v>0.442664828879891</v>
      </c>
      <c r="AB15" s="21">
        <v>0.43873554690782102</v>
      </c>
      <c r="AC15" s="21">
        <v>0.41826443876643099</v>
      </c>
      <c r="AD15" s="21">
        <v>0.42382167375054702</v>
      </c>
      <c r="AE15" s="21"/>
      <c r="AF15" s="21">
        <v>0.27871841549779502</v>
      </c>
      <c r="AG15" s="21">
        <v>0.43765802395796799</v>
      </c>
      <c r="AH15" s="21">
        <v>0.389359069445393</v>
      </c>
      <c r="AI15" s="21">
        <v>0.377410431092708</v>
      </c>
      <c r="AJ15" s="21">
        <v>0.44850682701811301</v>
      </c>
      <c r="AK15" s="21">
        <v>0.44270133705688802</v>
      </c>
      <c r="AL15" s="21">
        <v>0.40192917492749303</v>
      </c>
      <c r="AM15" s="21">
        <v>0.40582400581989603</v>
      </c>
      <c r="AN15" s="21">
        <v>0.39041033100285699</v>
      </c>
      <c r="AO15" s="21">
        <v>0.477412006978783</v>
      </c>
      <c r="AP15" s="21">
        <v>0.48454077655384997</v>
      </c>
      <c r="AQ15" s="21">
        <v>0.38183804549960998</v>
      </c>
      <c r="AR15" s="21">
        <v>0.45088054573646702</v>
      </c>
      <c r="AS15" s="21">
        <v>0.523943434744227</v>
      </c>
      <c r="AT15" s="21">
        <v>0.455643196075599</v>
      </c>
      <c r="AU15" s="21">
        <v>0.70040350808749197</v>
      </c>
      <c r="AV15" s="21"/>
      <c r="AW15" s="21">
        <v>0.43717103730942197</v>
      </c>
      <c r="AX15" s="21">
        <v>0.42890322031943301</v>
      </c>
      <c r="AY15" s="21"/>
      <c r="AZ15" s="21">
        <v>0.38154425676005799</v>
      </c>
      <c r="BA15" s="21">
        <v>0.44585974291746799</v>
      </c>
      <c r="BB15" s="21"/>
      <c r="BC15" s="21">
        <v>0.45643583800814802</v>
      </c>
      <c r="BD15" s="21">
        <v>0.417315982663093</v>
      </c>
      <c r="BE15" s="21"/>
      <c r="BF15" s="21">
        <v>0.46602153392662998</v>
      </c>
      <c r="BG15" s="21">
        <v>0.43158300728276899</v>
      </c>
      <c r="BH15" s="21"/>
      <c r="BI15" s="21">
        <v>0.37594140643048701</v>
      </c>
      <c r="BJ15" s="21">
        <v>0.50303481206209799</v>
      </c>
      <c r="BK15" s="21">
        <v>0.47588058484999401</v>
      </c>
      <c r="BL15" s="21">
        <v>0.36601913426709498</v>
      </c>
      <c r="BM15" s="21">
        <v>0.48577359861470498</v>
      </c>
      <c r="BN15" s="21"/>
      <c r="BO15" s="21">
        <v>0.528412901947933</v>
      </c>
      <c r="BP15" s="21">
        <v>0.41871178135208897</v>
      </c>
      <c r="BQ15" s="21">
        <v>0.493650250470475</v>
      </c>
      <c r="BR15" s="21">
        <v>0.39220196735961499</v>
      </c>
      <c r="BS15" s="21">
        <v>0.452463921019227</v>
      </c>
      <c r="BT15" s="21">
        <v>0.32952421071093102</v>
      </c>
      <c r="BU15" s="21"/>
      <c r="BV15" s="21">
        <v>0.517863891681411</v>
      </c>
      <c r="BW15" s="21">
        <v>0.47553088071919403</v>
      </c>
      <c r="BX15" s="21"/>
      <c r="BY15" s="21">
        <v>0.54439925596144401</v>
      </c>
      <c r="BZ15" s="21"/>
      <c r="CA15" s="21">
        <v>0.55502452081505504</v>
      </c>
      <c r="CB15" s="21"/>
      <c r="CC15" s="21">
        <v>0.55508413482617303</v>
      </c>
    </row>
    <row r="16" spans="2:81" x14ac:dyDescent="0.3">
      <c r="B16" s="18" t="s">
        <v>193</v>
      </c>
      <c r="C16" s="21">
        <v>0.13815533303651401</v>
      </c>
      <c r="D16" s="21">
        <v>0.144431348564801</v>
      </c>
      <c r="E16" s="21">
        <v>0.13065346376370299</v>
      </c>
      <c r="F16" s="21"/>
      <c r="G16" s="21">
        <v>0.117149853284834</v>
      </c>
      <c r="H16" s="21">
        <v>0.116820307954682</v>
      </c>
      <c r="I16" s="21">
        <v>0.118133834745001</v>
      </c>
      <c r="J16" s="21">
        <v>0.159191364697638</v>
      </c>
      <c r="K16" s="21">
        <v>0.174305105078707</v>
      </c>
      <c r="L16" s="21">
        <v>0.14447710862177701</v>
      </c>
      <c r="M16" s="21"/>
      <c r="N16" s="21">
        <v>0.12951610668778299</v>
      </c>
      <c r="O16" s="21">
        <v>0.12449757849762499</v>
      </c>
      <c r="P16" s="21">
        <v>0.14104176272844701</v>
      </c>
      <c r="Q16" s="21">
        <v>0.15788884477729501</v>
      </c>
      <c r="R16" s="21"/>
      <c r="S16" s="21">
        <v>0.135108491626763</v>
      </c>
      <c r="T16" s="21">
        <v>0.153041750062367</v>
      </c>
      <c r="U16" s="21">
        <v>0.19048066800652499</v>
      </c>
      <c r="V16" s="21">
        <v>0.16164572295702001</v>
      </c>
      <c r="W16" s="21">
        <v>0.121656268189859</v>
      </c>
      <c r="X16" s="21">
        <v>0.14164951684183699</v>
      </c>
      <c r="Y16" s="21">
        <v>0.106476510780212</v>
      </c>
      <c r="Z16" s="21">
        <v>0.117359853645603</v>
      </c>
      <c r="AA16" s="21">
        <v>0.113937175973709</v>
      </c>
      <c r="AB16" s="21">
        <v>0.13063439953196301</v>
      </c>
      <c r="AC16" s="21">
        <v>0.120399904392905</v>
      </c>
      <c r="AD16" s="21">
        <v>0.158574046924078</v>
      </c>
      <c r="AE16" s="21"/>
      <c r="AF16" s="21">
        <v>0.21935716749798001</v>
      </c>
      <c r="AG16" s="21">
        <v>0.11036842926313201</v>
      </c>
      <c r="AH16" s="21">
        <v>0.12843744093866499</v>
      </c>
      <c r="AI16" s="21">
        <v>0.12851877778769399</v>
      </c>
      <c r="AJ16" s="21">
        <v>0.110967999722436</v>
      </c>
      <c r="AK16" s="21">
        <v>0.11718312756232301</v>
      </c>
      <c r="AL16" s="21">
        <v>0.14303543845181299</v>
      </c>
      <c r="AM16" s="21">
        <v>0.127378358024098</v>
      </c>
      <c r="AN16" s="21">
        <v>0.22993184524033</v>
      </c>
      <c r="AO16" s="21">
        <v>0.166433301758456</v>
      </c>
      <c r="AP16" s="21">
        <v>0.113128938159179</v>
      </c>
      <c r="AQ16" s="21">
        <v>0.191086078850701</v>
      </c>
      <c r="AR16" s="21">
        <v>0.16177149219044901</v>
      </c>
      <c r="AS16" s="21">
        <v>0.156296215940042</v>
      </c>
      <c r="AT16" s="21">
        <v>0.144564306450922</v>
      </c>
      <c r="AU16" s="21">
        <v>9.8386969373056299E-2</v>
      </c>
      <c r="AV16" s="21"/>
      <c r="AW16" s="21">
        <v>0.12578733379534901</v>
      </c>
      <c r="AX16" s="21">
        <v>0.15608308454877701</v>
      </c>
      <c r="AY16" s="21"/>
      <c r="AZ16" s="21">
        <v>0.127683345879963</v>
      </c>
      <c r="BA16" s="21">
        <v>0.14048766104546001</v>
      </c>
      <c r="BB16" s="21"/>
      <c r="BC16" s="21">
        <v>0.14135993091032401</v>
      </c>
      <c r="BD16" s="21">
        <v>0.136213097229961</v>
      </c>
      <c r="BE16" s="21"/>
      <c r="BF16" s="21">
        <v>9.8664714688163596E-2</v>
      </c>
      <c r="BG16" s="21">
        <v>0.14132870773005199</v>
      </c>
      <c r="BH16" s="21"/>
      <c r="BI16" s="21">
        <v>0.15785357338806</v>
      </c>
      <c r="BJ16" s="21">
        <v>0.10562637591666001</v>
      </c>
      <c r="BK16" s="21">
        <v>0.14119871613163101</v>
      </c>
      <c r="BL16" s="21">
        <v>0.206218042945195</v>
      </c>
      <c r="BM16" s="21">
        <v>0.159321768538155</v>
      </c>
      <c r="BN16" s="21"/>
      <c r="BO16" s="21">
        <v>0.10858289051725201</v>
      </c>
      <c r="BP16" s="21">
        <v>0.15962581125730901</v>
      </c>
      <c r="BQ16" s="21">
        <v>0.159300617496488</v>
      </c>
      <c r="BR16" s="21">
        <v>0.17409328668762999</v>
      </c>
      <c r="BS16" s="21">
        <v>0.134590678319605</v>
      </c>
      <c r="BT16" s="21">
        <v>9.3323374713554105E-2</v>
      </c>
      <c r="BU16" s="21"/>
      <c r="BV16" s="21">
        <v>0.108720718552932</v>
      </c>
      <c r="BW16" s="21">
        <v>9.9887207363772407E-2</v>
      </c>
      <c r="BX16" s="21"/>
      <c r="BY16" s="21">
        <v>9.7977488262897594E-2</v>
      </c>
      <c r="BZ16" s="21"/>
      <c r="CA16" s="21">
        <v>0.106746261387363</v>
      </c>
      <c r="CB16" s="21"/>
      <c r="CC16" s="21">
        <v>0.10156298315634101</v>
      </c>
    </row>
    <row r="17" spans="2:81" x14ac:dyDescent="0.3">
      <c r="B17" s="18" t="s">
        <v>194</v>
      </c>
      <c r="C17" s="22">
        <v>0.29598923356460299</v>
      </c>
      <c r="D17" s="22">
        <v>0.34274733221458797</v>
      </c>
      <c r="E17" s="22">
        <v>0.25139473169769</v>
      </c>
      <c r="F17" s="22"/>
      <c r="G17" s="22">
        <v>0.37621745656706401</v>
      </c>
      <c r="H17" s="22">
        <v>0.40291416815799502</v>
      </c>
      <c r="I17" s="22">
        <v>0.35957659450809998</v>
      </c>
      <c r="J17" s="22">
        <v>0.266627984658593</v>
      </c>
      <c r="K17" s="22">
        <v>0.152831117444025</v>
      </c>
      <c r="L17" s="22">
        <v>0.223719390908453</v>
      </c>
      <c r="M17" s="22"/>
      <c r="N17" s="22">
        <v>0.36851192714286002</v>
      </c>
      <c r="O17" s="22">
        <v>0.331379021854663</v>
      </c>
      <c r="P17" s="22">
        <v>0.23903626830303501</v>
      </c>
      <c r="Q17" s="22">
        <v>0.233962051489982</v>
      </c>
      <c r="R17" s="22"/>
      <c r="S17" s="22">
        <v>0.33759511539817499</v>
      </c>
      <c r="T17" s="22">
        <v>0.27213698391497898</v>
      </c>
      <c r="U17" s="22">
        <v>0.16160038137631</v>
      </c>
      <c r="V17" s="22">
        <v>0.28639572541088898</v>
      </c>
      <c r="W17" s="22">
        <v>0.35333968950985301</v>
      </c>
      <c r="X17" s="22">
        <v>0.25256680292635603</v>
      </c>
      <c r="Y17" s="22">
        <v>0.32478303679973602</v>
      </c>
      <c r="Z17" s="22">
        <v>0.362644511769325</v>
      </c>
      <c r="AA17" s="22">
        <v>0.328727652906182</v>
      </c>
      <c r="AB17" s="22">
        <v>0.30810114737585798</v>
      </c>
      <c r="AC17" s="22">
        <v>0.297864534373526</v>
      </c>
      <c r="AD17" s="22">
        <v>0.26524762682647002</v>
      </c>
      <c r="AE17" s="22"/>
      <c r="AF17" s="22">
        <v>5.9361247999815202E-2</v>
      </c>
      <c r="AG17" s="22">
        <v>0.32728959469483598</v>
      </c>
      <c r="AH17" s="22">
        <v>0.26092162850672801</v>
      </c>
      <c r="AI17" s="22">
        <v>0.248891653305014</v>
      </c>
      <c r="AJ17" s="22">
        <v>0.33753882729567602</v>
      </c>
      <c r="AK17" s="22">
        <v>0.325518209494564</v>
      </c>
      <c r="AL17" s="22">
        <v>0.25889373647568098</v>
      </c>
      <c r="AM17" s="22">
        <v>0.278445647795798</v>
      </c>
      <c r="AN17" s="22">
        <v>0.16047848576252799</v>
      </c>
      <c r="AO17" s="22">
        <v>0.310978705220326</v>
      </c>
      <c r="AP17" s="22">
        <v>0.37141183839467101</v>
      </c>
      <c r="AQ17" s="22">
        <v>0.190751966648909</v>
      </c>
      <c r="AR17" s="22">
        <v>0.28910905354601801</v>
      </c>
      <c r="AS17" s="22">
        <v>0.36764721880418499</v>
      </c>
      <c r="AT17" s="22">
        <v>0.311078889624677</v>
      </c>
      <c r="AU17" s="22">
        <v>0.60201653871443594</v>
      </c>
      <c r="AV17" s="22"/>
      <c r="AW17" s="22">
        <v>0.31138370351407302</v>
      </c>
      <c r="AX17" s="22">
        <v>0.272820135770656</v>
      </c>
      <c r="AY17" s="22"/>
      <c r="AZ17" s="22">
        <v>0.25386091088009599</v>
      </c>
      <c r="BA17" s="22">
        <v>0.30537208187200798</v>
      </c>
      <c r="BB17" s="22"/>
      <c r="BC17" s="22">
        <v>0.31507590709782402</v>
      </c>
      <c r="BD17" s="22">
        <v>0.281102885433133</v>
      </c>
      <c r="BE17" s="22"/>
      <c r="BF17" s="22">
        <v>0.36735681923846703</v>
      </c>
      <c r="BG17" s="22">
        <v>0.29025429955271598</v>
      </c>
      <c r="BH17" s="22"/>
      <c r="BI17" s="22">
        <v>0.21808783304242699</v>
      </c>
      <c r="BJ17" s="22">
        <v>0.39740843614543803</v>
      </c>
      <c r="BK17" s="22">
        <v>0.33468186871836297</v>
      </c>
      <c r="BL17" s="22">
        <v>0.15980109132190001</v>
      </c>
      <c r="BM17" s="22">
        <v>0.32645183007655099</v>
      </c>
      <c r="BN17" s="22"/>
      <c r="BO17" s="22">
        <v>0.41983001143068099</v>
      </c>
      <c r="BP17" s="22">
        <v>0.25908597009478002</v>
      </c>
      <c r="BQ17" s="22">
        <v>0.33434963297398701</v>
      </c>
      <c r="BR17" s="22">
        <v>0.21810868067198499</v>
      </c>
      <c r="BS17" s="22">
        <v>0.31787324269962203</v>
      </c>
      <c r="BT17" s="22">
        <v>0.23620083599737701</v>
      </c>
      <c r="BU17" s="22"/>
      <c r="BV17" s="22">
        <v>0.40914317312847898</v>
      </c>
      <c r="BW17" s="22">
        <v>0.37564367335542098</v>
      </c>
      <c r="BX17" s="22"/>
      <c r="BY17" s="22">
        <v>0.44642176769854602</v>
      </c>
      <c r="BZ17" s="22"/>
      <c r="CA17" s="22">
        <v>0.448278259427693</v>
      </c>
      <c r="CB17" s="22"/>
      <c r="CC17" s="22">
        <v>0.45352115166983198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0.16148959254353201</v>
      </c>
      <c r="D9" s="17">
        <v>0.19401126310462899</v>
      </c>
      <c r="E9" s="17">
        <v>0.129488578480385</v>
      </c>
      <c r="F9" s="17"/>
      <c r="G9" s="17">
        <v>0.145525601713968</v>
      </c>
      <c r="H9" s="17">
        <v>0.19775412372603299</v>
      </c>
      <c r="I9" s="17">
        <v>0.170887581339077</v>
      </c>
      <c r="J9" s="17">
        <v>0.15460384867959301</v>
      </c>
      <c r="K9" s="17">
        <v>0.16669123473908201</v>
      </c>
      <c r="L9" s="17">
        <v>0.137160411109329</v>
      </c>
      <c r="M9" s="17"/>
      <c r="N9" s="17">
        <v>0.16725559372728499</v>
      </c>
      <c r="O9" s="17">
        <v>0.149724525199049</v>
      </c>
      <c r="P9" s="17">
        <v>0.16981589412980999</v>
      </c>
      <c r="Q9" s="17">
        <v>0.16145816111952499</v>
      </c>
      <c r="R9" s="17"/>
      <c r="S9" s="17">
        <v>0.156772587141808</v>
      </c>
      <c r="T9" s="17">
        <v>0.14794813262132001</v>
      </c>
      <c r="U9" s="17">
        <v>0.14754294359436801</v>
      </c>
      <c r="V9" s="17">
        <v>0.20066075938208999</v>
      </c>
      <c r="W9" s="17">
        <v>0.19972518547554</v>
      </c>
      <c r="X9" s="17">
        <v>0.14182919990381901</v>
      </c>
      <c r="Y9" s="17">
        <v>0.171341129696293</v>
      </c>
      <c r="Z9" s="17">
        <v>0.187069914438836</v>
      </c>
      <c r="AA9" s="17">
        <v>0.17780845530539499</v>
      </c>
      <c r="AB9" s="17">
        <v>0.158792686211225</v>
      </c>
      <c r="AC9" s="17">
        <v>0.118474337288677</v>
      </c>
      <c r="AD9" s="17">
        <v>9.1016160569778307E-2</v>
      </c>
      <c r="AE9" s="17"/>
      <c r="AF9" s="17">
        <v>0.19335063512477699</v>
      </c>
      <c r="AG9" s="17">
        <v>0.186610717789952</v>
      </c>
      <c r="AH9" s="17">
        <v>0.13508141964473</v>
      </c>
      <c r="AI9" s="17">
        <v>0.13621588815395599</v>
      </c>
      <c r="AJ9" s="17">
        <v>0.166550548370864</v>
      </c>
      <c r="AK9" s="17">
        <v>0.16143845285900299</v>
      </c>
      <c r="AL9" s="17">
        <v>0.11516409413129899</v>
      </c>
      <c r="AM9" s="17">
        <v>0.145149552213065</v>
      </c>
      <c r="AN9" s="17">
        <v>0.15815676548897001</v>
      </c>
      <c r="AO9" s="17">
        <v>0.159610096609201</v>
      </c>
      <c r="AP9" s="17">
        <v>0.19523303830309</v>
      </c>
      <c r="AQ9" s="17">
        <v>0.194829149539989</v>
      </c>
      <c r="AR9" s="17">
        <v>8.6205764706269797E-2</v>
      </c>
      <c r="AS9" s="17">
        <v>0.25345986784505198</v>
      </c>
      <c r="AT9" s="17">
        <v>0.215261810787336</v>
      </c>
      <c r="AU9" s="17">
        <v>0.25586597046814202</v>
      </c>
      <c r="AV9" s="17"/>
      <c r="AW9" s="17">
        <v>0.16713498942882499</v>
      </c>
      <c r="AX9" s="17">
        <v>0.15199667325871899</v>
      </c>
      <c r="AY9" s="17"/>
      <c r="AZ9" s="17">
        <v>0.164097245159918</v>
      </c>
      <c r="BA9" s="17">
        <v>0.16090881440239399</v>
      </c>
      <c r="BB9" s="17"/>
      <c r="BC9" s="17">
        <v>0.17231465555425701</v>
      </c>
      <c r="BD9" s="17">
        <v>0.15226907736058401</v>
      </c>
      <c r="BE9" s="17"/>
      <c r="BF9" s="17">
        <v>0.170311134709588</v>
      </c>
      <c r="BG9" s="17">
        <v>0.16078071383161099</v>
      </c>
      <c r="BH9" s="17"/>
      <c r="BI9" s="17">
        <v>0.197964634088863</v>
      </c>
      <c r="BJ9" s="17">
        <v>0.131012900235322</v>
      </c>
      <c r="BK9" s="17">
        <v>0.152927894990699</v>
      </c>
      <c r="BL9" s="17">
        <v>0.24441318303738099</v>
      </c>
      <c r="BM9" s="17">
        <v>0.14608148966735601</v>
      </c>
      <c r="BN9" s="17"/>
      <c r="BO9" s="17">
        <v>0.13027708798072199</v>
      </c>
      <c r="BP9" s="17">
        <v>0.19746943789525201</v>
      </c>
      <c r="BQ9" s="17">
        <v>0.15679317322021399</v>
      </c>
      <c r="BR9" s="17">
        <v>0.207435466444024</v>
      </c>
      <c r="BS9" s="17">
        <v>0.13676502397585399</v>
      </c>
      <c r="BT9" s="17">
        <v>8.1203507303186206E-2</v>
      </c>
      <c r="BU9" s="17"/>
      <c r="BV9" s="17">
        <v>0.122922167395946</v>
      </c>
      <c r="BW9" s="17">
        <v>0.14601902106282</v>
      </c>
      <c r="BX9" s="17"/>
      <c r="BY9" s="17">
        <v>0.200891140838689</v>
      </c>
      <c r="BZ9" s="17"/>
      <c r="CA9" s="17">
        <v>0.16224214462387401</v>
      </c>
      <c r="CB9" s="17"/>
      <c r="CC9" s="17">
        <v>0.128548473749488</v>
      </c>
    </row>
    <row r="10" spans="2:81" x14ac:dyDescent="0.3">
      <c r="B10" s="18" t="s">
        <v>231</v>
      </c>
      <c r="C10" s="17">
        <v>0.315242881926042</v>
      </c>
      <c r="D10" s="17">
        <v>0.30961568705488801</v>
      </c>
      <c r="E10" s="17">
        <v>0.32198074310129099</v>
      </c>
      <c r="F10" s="17"/>
      <c r="G10" s="17">
        <v>0.31519423997066498</v>
      </c>
      <c r="H10" s="17">
        <v>0.30479354999476299</v>
      </c>
      <c r="I10" s="17">
        <v>0.31806027593105701</v>
      </c>
      <c r="J10" s="17">
        <v>0.30616787896890102</v>
      </c>
      <c r="K10" s="17">
        <v>0.33018918972948902</v>
      </c>
      <c r="L10" s="17">
        <v>0.31882285661016402</v>
      </c>
      <c r="M10" s="17"/>
      <c r="N10" s="17">
        <v>0.32353642884218597</v>
      </c>
      <c r="O10" s="17">
        <v>0.31492085868880998</v>
      </c>
      <c r="P10" s="17">
        <v>0.33483382000831002</v>
      </c>
      <c r="Q10" s="17">
        <v>0.28806622618564898</v>
      </c>
      <c r="R10" s="17"/>
      <c r="S10" s="17">
        <v>0.357331850765987</v>
      </c>
      <c r="T10" s="17">
        <v>0.32502066755974901</v>
      </c>
      <c r="U10" s="17">
        <v>0.32595333320845399</v>
      </c>
      <c r="V10" s="17">
        <v>0.33104847560691603</v>
      </c>
      <c r="W10" s="17">
        <v>0.315669774555631</v>
      </c>
      <c r="X10" s="17">
        <v>0.31535335925897601</v>
      </c>
      <c r="Y10" s="17">
        <v>0.31732241025296598</v>
      </c>
      <c r="Z10" s="17">
        <v>0.28016541727894601</v>
      </c>
      <c r="AA10" s="17">
        <v>0.274628914698752</v>
      </c>
      <c r="AB10" s="17">
        <v>0.26523760607992902</v>
      </c>
      <c r="AC10" s="17">
        <v>0.32183701473271498</v>
      </c>
      <c r="AD10" s="17">
        <v>0.32850216993937298</v>
      </c>
      <c r="AE10" s="17"/>
      <c r="AF10" s="17">
        <v>0.204767057181412</v>
      </c>
      <c r="AG10" s="17">
        <v>0.24257631834068399</v>
      </c>
      <c r="AH10" s="17">
        <v>0.28696211719599202</v>
      </c>
      <c r="AI10" s="17">
        <v>0.29484574218749798</v>
      </c>
      <c r="AJ10" s="17">
        <v>0.28319698913997698</v>
      </c>
      <c r="AK10" s="17">
        <v>0.28899665036373701</v>
      </c>
      <c r="AL10" s="17">
        <v>0.39701918112273898</v>
      </c>
      <c r="AM10" s="17">
        <v>0.28117699965656101</v>
      </c>
      <c r="AN10" s="17">
        <v>0.34436905694368503</v>
      </c>
      <c r="AO10" s="17">
        <v>0.27593656553606</v>
      </c>
      <c r="AP10" s="17">
        <v>0.400156809201693</v>
      </c>
      <c r="AQ10" s="17">
        <v>0.29079800242852499</v>
      </c>
      <c r="AR10" s="17">
        <v>0.37378083711654903</v>
      </c>
      <c r="AS10" s="17">
        <v>0.28797235031816198</v>
      </c>
      <c r="AT10" s="17">
        <v>0.35404269566393298</v>
      </c>
      <c r="AU10" s="17">
        <v>0.34151140942025399</v>
      </c>
      <c r="AV10" s="17"/>
      <c r="AW10" s="17">
        <v>0.316502806030864</v>
      </c>
      <c r="AX10" s="17">
        <v>0.31570300499684101</v>
      </c>
      <c r="AY10" s="17"/>
      <c r="AZ10" s="17">
        <v>0.28011996084278601</v>
      </c>
      <c r="BA10" s="17">
        <v>0.32306548248636202</v>
      </c>
      <c r="BB10" s="17"/>
      <c r="BC10" s="17">
        <v>0.28870947213453801</v>
      </c>
      <c r="BD10" s="17">
        <v>0.334201379527301</v>
      </c>
      <c r="BE10" s="17"/>
      <c r="BF10" s="17">
        <v>0.26758978135999001</v>
      </c>
      <c r="BG10" s="17">
        <v>0.31907217479937799</v>
      </c>
      <c r="BH10" s="17"/>
      <c r="BI10" s="17">
        <v>0.37843138793004599</v>
      </c>
      <c r="BJ10" s="17">
        <v>0.33432826461080201</v>
      </c>
      <c r="BK10" s="17">
        <v>0.28877373227035702</v>
      </c>
      <c r="BL10" s="17">
        <v>0.25320952144352399</v>
      </c>
      <c r="BM10" s="17">
        <v>0.270247060517808</v>
      </c>
      <c r="BN10" s="17"/>
      <c r="BO10" s="17">
        <v>0.340295446312607</v>
      </c>
      <c r="BP10" s="17">
        <v>0.40170328882289602</v>
      </c>
      <c r="BQ10" s="17">
        <v>0.30951740513951498</v>
      </c>
      <c r="BR10" s="17">
        <v>0.26316533581596402</v>
      </c>
      <c r="BS10" s="17">
        <v>0.26682899407282001</v>
      </c>
      <c r="BT10" s="17">
        <v>0.27327309851185799</v>
      </c>
      <c r="BU10" s="17"/>
      <c r="BV10" s="17">
        <v>0.34672568170210399</v>
      </c>
      <c r="BW10" s="17">
        <v>0.31133440947872398</v>
      </c>
      <c r="BX10" s="17"/>
      <c r="BY10" s="17">
        <v>0.33331237491701499</v>
      </c>
      <c r="BZ10" s="17"/>
      <c r="CA10" s="17">
        <v>0.32869771870738501</v>
      </c>
      <c r="CB10" s="17"/>
      <c r="CC10" s="17">
        <v>0.35649851325381099</v>
      </c>
    </row>
    <row r="11" spans="2:81" x14ac:dyDescent="0.3">
      <c r="B11" s="18" t="s">
        <v>232</v>
      </c>
      <c r="C11" s="17">
        <v>0.30474859857182202</v>
      </c>
      <c r="D11" s="17">
        <v>0.28043354341886301</v>
      </c>
      <c r="E11" s="17">
        <v>0.32867313304617901</v>
      </c>
      <c r="F11" s="17"/>
      <c r="G11" s="17">
        <v>0.27739142965181501</v>
      </c>
      <c r="H11" s="17">
        <v>0.29244033929158803</v>
      </c>
      <c r="I11" s="17">
        <v>0.27580954498548499</v>
      </c>
      <c r="J11" s="17">
        <v>0.30996601074916202</v>
      </c>
      <c r="K11" s="17">
        <v>0.28541182563108802</v>
      </c>
      <c r="L11" s="17">
        <v>0.36518200148929603</v>
      </c>
      <c r="M11" s="17"/>
      <c r="N11" s="17">
        <v>0.27858161366600798</v>
      </c>
      <c r="O11" s="17">
        <v>0.33528509279263502</v>
      </c>
      <c r="P11" s="17">
        <v>0.30575565049769399</v>
      </c>
      <c r="Q11" s="17">
        <v>0.30100064664680098</v>
      </c>
      <c r="R11" s="17"/>
      <c r="S11" s="17">
        <v>0.26049973192402098</v>
      </c>
      <c r="T11" s="17">
        <v>0.33261474029088001</v>
      </c>
      <c r="U11" s="17">
        <v>0.31753079811591101</v>
      </c>
      <c r="V11" s="17">
        <v>0.26892313636508502</v>
      </c>
      <c r="W11" s="17">
        <v>0.31129287877512801</v>
      </c>
      <c r="X11" s="17">
        <v>0.29533122549902902</v>
      </c>
      <c r="Y11" s="17">
        <v>0.32178346443169997</v>
      </c>
      <c r="Z11" s="17">
        <v>0.226308567495876</v>
      </c>
      <c r="AA11" s="17">
        <v>0.35964308256230398</v>
      </c>
      <c r="AB11" s="17">
        <v>0.31356306577364601</v>
      </c>
      <c r="AC11" s="17">
        <v>0.28953861719304103</v>
      </c>
      <c r="AD11" s="17">
        <v>0.33309946913010802</v>
      </c>
      <c r="AE11" s="17"/>
      <c r="AF11" s="17">
        <v>0.18633740173262001</v>
      </c>
      <c r="AG11" s="17">
        <v>0.38808425683562098</v>
      </c>
      <c r="AH11" s="17">
        <v>0.26162581295576898</v>
      </c>
      <c r="AI11" s="17">
        <v>0.32938353645791701</v>
      </c>
      <c r="AJ11" s="17">
        <v>0.34283339917024103</v>
      </c>
      <c r="AK11" s="17">
        <v>0.376487002041617</v>
      </c>
      <c r="AL11" s="17">
        <v>0.26215464030371899</v>
      </c>
      <c r="AM11" s="17">
        <v>0.36021888454784301</v>
      </c>
      <c r="AN11" s="17">
        <v>0.315133979218989</v>
      </c>
      <c r="AO11" s="17">
        <v>0.27515077731681098</v>
      </c>
      <c r="AP11" s="17">
        <v>0.24655301047547601</v>
      </c>
      <c r="AQ11" s="17">
        <v>0.29434939256766302</v>
      </c>
      <c r="AR11" s="17">
        <v>0.31396758672963698</v>
      </c>
      <c r="AS11" s="17">
        <v>0.25978072872563701</v>
      </c>
      <c r="AT11" s="17">
        <v>0.25294704795911799</v>
      </c>
      <c r="AU11" s="17">
        <v>0.19727321767216099</v>
      </c>
      <c r="AV11" s="17"/>
      <c r="AW11" s="17">
        <v>0.318936475582137</v>
      </c>
      <c r="AX11" s="17">
        <v>0.28153011684273999</v>
      </c>
      <c r="AY11" s="17"/>
      <c r="AZ11" s="17">
        <v>0.34733726670291798</v>
      </c>
      <c r="BA11" s="17">
        <v>0.295263221817541</v>
      </c>
      <c r="BB11" s="17"/>
      <c r="BC11" s="17">
        <v>0.312120187908212</v>
      </c>
      <c r="BD11" s="17">
        <v>0.29890656310744002</v>
      </c>
      <c r="BE11" s="17"/>
      <c r="BF11" s="17">
        <v>0.37486707881032399</v>
      </c>
      <c r="BG11" s="17">
        <v>0.29911403978179701</v>
      </c>
      <c r="BH11" s="17"/>
      <c r="BI11" s="17">
        <v>0.28374268966205402</v>
      </c>
      <c r="BJ11" s="17">
        <v>0.313447632574895</v>
      </c>
      <c r="BK11" s="17">
        <v>0.352511661444108</v>
      </c>
      <c r="BL11" s="17">
        <v>0.31081824128077901</v>
      </c>
      <c r="BM11" s="17">
        <v>0.25028796988491903</v>
      </c>
      <c r="BN11" s="17"/>
      <c r="BO11" s="17">
        <v>0.31318398643291201</v>
      </c>
      <c r="BP11" s="17">
        <v>0.25909079931460599</v>
      </c>
      <c r="BQ11" s="17">
        <v>0.31254880941023899</v>
      </c>
      <c r="BR11" s="17">
        <v>0.33422906979982597</v>
      </c>
      <c r="BS11" s="17">
        <v>0.27996096927772302</v>
      </c>
      <c r="BT11" s="17">
        <v>0.35147159834769098</v>
      </c>
      <c r="BU11" s="17"/>
      <c r="BV11" s="17">
        <v>0.32349781371009101</v>
      </c>
      <c r="BW11" s="17">
        <v>0.294807265200632</v>
      </c>
      <c r="BX11" s="17"/>
      <c r="BY11" s="17">
        <v>0.33714200185382398</v>
      </c>
      <c r="BZ11" s="17"/>
      <c r="CA11" s="17">
        <v>0.31094147193883498</v>
      </c>
      <c r="CB11" s="17"/>
      <c r="CC11" s="17">
        <v>0.30894990125619998</v>
      </c>
    </row>
    <row r="12" spans="2:81" x14ac:dyDescent="0.3">
      <c r="B12" s="18" t="s">
        <v>233</v>
      </c>
      <c r="C12" s="17">
        <v>0.10536580877724799</v>
      </c>
      <c r="D12" s="17">
        <v>0.111938858543294</v>
      </c>
      <c r="E12" s="17">
        <v>9.8356990313723205E-2</v>
      </c>
      <c r="F12" s="17"/>
      <c r="G12" s="17">
        <v>0.124133801969491</v>
      </c>
      <c r="H12" s="17">
        <v>9.7163126728818397E-2</v>
      </c>
      <c r="I12" s="17">
        <v>0.116237370083612</v>
      </c>
      <c r="J12" s="17">
        <v>0.10455706950101799</v>
      </c>
      <c r="K12" s="17">
        <v>9.2298718161534399E-2</v>
      </c>
      <c r="L12" s="17">
        <v>0.100102848864805</v>
      </c>
      <c r="M12" s="17"/>
      <c r="N12" s="17">
        <v>0.138877068148893</v>
      </c>
      <c r="O12" s="17">
        <v>9.1364088060318996E-2</v>
      </c>
      <c r="P12" s="17">
        <v>7.5391554453892798E-2</v>
      </c>
      <c r="Q12" s="17">
        <v>0.108604702638322</v>
      </c>
      <c r="R12" s="17"/>
      <c r="S12" s="17">
        <v>0.103907523496111</v>
      </c>
      <c r="T12" s="17">
        <v>0.115040302147895</v>
      </c>
      <c r="U12" s="17">
        <v>7.3684251620255298E-2</v>
      </c>
      <c r="V12" s="17">
        <v>9.8225339419442101E-2</v>
      </c>
      <c r="W12" s="17">
        <v>9.2244168478215996E-2</v>
      </c>
      <c r="X12" s="17">
        <v>9.8360371150466502E-2</v>
      </c>
      <c r="Y12" s="17">
        <v>9.3079356056306697E-2</v>
      </c>
      <c r="Z12" s="17">
        <v>0.16766535801868501</v>
      </c>
      <c r="AA12" s="17">
        <v>9.2195391608959398E-2</v>
      </c>
      <c r="AB12" s="17">
        <v>0.13986056434768199</v>
      </c>
      <c r="AC12" s="17">
        <v>0.13111072207691299</v>
      </c>
      <c r="AD12" s="17">
        <v>7.9862006238404906E-2</v>
      </c>
      <c r="AE12" s="17"/>
      <c r="AF12" s="17">
        <v>0.32519752286906001</v>
      </c>
      <c r="AG12" s="17">
        <v>6.4474501742040793E-2</v>
      </c>
      <c r="AH12" s="17">
        <v>0.134932900930712</v>
      </c>
      <c r="AI12" s="17">
        <v>9.8178534167036105E-2</v>
      </c>
      <c r="AJ12" s="17">
        <v>6.8762733761067202E-2</v>
      </c>
      <c r="AK12" s="17">
        <v>0.10109756054503601</v>
      </c>
      <c r="AL12" s="17">
        <v>0.112807693559118</v>
      </c>
      <c r="AM12" s="17">
        <v>7.7530101871884805E-2</v>
      </c>
      <c r="AN12" s="17">
        <v>9.27951589106977E-2</v>
      </c>
      <c r="AO12" s="17">
        <v>0.172640642767732</v>
      </c>
      <c r="AP12" s="17">
        <v>6.8984610369218602E-2</v>
      </c>
      <c r="AQ12" s="17">
        <v>0.13623696964125601</v>
      </c>
      <c r="AR12" s="17">
        <v>0.13720057540338301</v>
      </c>
      <c r="AS12" s="17">
        <v>0.118638498036541</v>
      </c>
      <c r="AT12" s="17">
        <v>0.108974212307048</v>
      </c>
      <c r="AU12" s="17">
        <v>0.15195363624200101</v>
      </c>
      <c r="AV12" s="17"/>
      <c r="AW12" s="17">
        <v>0.10563113494163601</v>
      </c>
      <c r="AX12" s="17">
        <v>0.105746063318976</v>
      </c>
      <c r="AY12" s="17"/>
      <c r="AZ12" s="17">
        <v>0.10953993589257</v>
      </c>
      <c r="BA12" s="17">
        <v>0.104436144384194</v>
      </c>
      <c r="BB12" s="17"/>
      <c r="BC12" s="17">
        <v>0.108702949636172</v>
      </c>
      <c r="BD12" s="17">
        <v>0.103563730899564</v>
      </c>
      <c r="BE12" s="17"/>
      <c r="BF12" s="17">
        <v>0.12690869092134899</v>
      </c>
      <c r="BG12" s="17">
        <v>0.10363467262691201</v>
      </c>
      <c r="BH12" s="17"/>
      <c r="BI12" s="17">
        <v>6.7241757835761598E-2</v>
      </c>
      <c r="BJ12" s="17">
        <v>0.12901022627754899</v>
      </c>
      <c r="BK12" s="17">
        <v>0.103043606023977</v>
      </c>
      <c r="BL12" s="17">
        <v>9.2113912716969198E-2</v>
      </c>
      <c r="BM12" s="17">
        <v>0.152850133135814</v>
      </c>
      <c r="BN12" s="17"/>
      <c r="BO12" s="17">
        <v>0.138222965883848</v>
      </c>
      <c r="BP12" s="17">
        <v>7.0503841631221295E-2</v>
      </c>
      <c r="BQ12" s="17">
        <v>0.108365945934073</v>
      </c>
      <c r="BR12" s="17">
        <v>8.2689389519753506E-2</v>
      </c>
      <c r="BS12" s="17">
        <v>0.15450057685586599</v>
      </c>
      <c r="BT12" s="17">
        <v>0.13026749013338701</v>
      </c>
      <c r="BU12" s="17"/>
      <c r="BV12" s="17">
        <v>0.133982321012385</v>
      </c>
      <c r="BW12" s="17">
        <v>0.119788335524514</v>
      </c>
      <c r="BX12" s="17"/>
      <c r="BY12" s="17">
        <v>6.5224918478377997E-2</v>
      </c>
      <c r="BZ12" s="17"/>
      <c r="CA12" s="17">
        <v>0.13406824831790401</v>
      </c>
      <c r="CB12" s="17"/>
      <c r="CC12" s="17">
        <v>0.13562304080698301</v>
      </c>
    </row>
    <row r="13" spans="2:81" x14ac:dyDescent="0.3">
      <c r="B13" s="18" t="s">
        <v>234</v>
      </c>
      <c r="C13" s="17">
        <v>3.3893724851027499E-2</v>
      </c>
      <c r="D13" s="17">
        <v>4.0035655751623399E-2</v>
      </c>
      <c r="E13" s="17">
        <v>2.69948629402024E-2</v>
      </c>
      <c r="F13" s="17"/>
      <c r="G13" s="17">
        <v>3.27669741578695E-2</v>
      </c>
      <c r="H13" s="17">
        <v>4.2351197068487799E-2</v>
      </c>
      <c r="I13" s="17">
        <v>2.9429188135201002E-2</v>
      </c>
      <c r="J13" s="17">
        <v>4.3839501979878903E-2</v>
      </c>
      <c r="K13" s="17">
        <v>4.7917159593015499E-2</v>
      </c>
      <c r="L13" s="17">
        <v>1.3940703787766399E-2</v>
      </c>
      <c r="M13" s="17"/>
      <c r="N13" s="17">
        <v>2.8333150540208199E-2</v>
      </c>
      <c r="O13" s="17">
        <v>3.65123375289391E-2</v>
      </c>
      <c r="P13" s="17">
        <v>2.9151057518201101E-2</v>
      </c>
      <c r="Q13" s="17">
        <v>4.1620400770910899E-2</v>
      </c>
      <c r="R13" s="17"/>
      <c r="S13" s="17">
        <v>2.8968281338479E-2</v>
      </c>
      <c r="T13" s="17">
        <v>3.04191837022901E-2</v>
      </c>
      <c r="U13" s="17">
        <v>4.24824096644075E-2</v>
      </c>
      <c r="V13" s="17">
        <v>3.0399910110212099E-2</v>
      </c>
      <c r="W13" s="17">
        <v>2.0099692313252499E-2</v>
      </c>
      <c r="X13" s="17">
        <v>2.8047134006045499E-2</v>
      </c>
      <c r="Y13" s="17">
        <v>3.6258228117542098E-2</v>
      </c>
      <c r="Z13" s="17">
        <v>4.1116431733248603E-2</v>
      </c>
      <c r="AA13" s="17">
        <v>3.1031443471809899E-2</v>
      </c>
      <c r="AB13" s="17">
        <v>3.9508164785457801E-2</v>
      </c>
      <c r="AC13" s="17">
        <v>4.8095074377398697E-2</v>
      </c>
      <c r="AD13" s="17">
        <v>6.3351793573266299E-2</v>
      </c>
      <c r="AE13" s="17"/>
      <c r="AF13" s="17">
        <v>0</v>
      </c>
      <c r="AG13" s="17">
        <v>2.3306893047000499E-2</v>
      </c>
      <c r="AH13" s="17">
        <v>2.3491845517758701E-2</v>
      </c>
      <c r="AI13" s="17">
        <v>6.7193384526603797E-2</v>
      </c>
      <c r="AJ13" s="17">
        <v>4.6122410237060797E-2</v>
      </c>
      <c r="AK13" s="17">
        <v>2.6576694551739E-2</v>
      </c>
      <c r="AL13" s="17">
        <v>3.6458265651261597E-2</v>
      </c>
      <c r="AM13" s="17">
        <v>4.0502242349013999E-2</v>
      </c>
      <c r="AN13" s="17">
        <v>2.3424182393138999E-2</v>
      </c>
      <c r="AO13" s="17">
        <v>4.3572208422442901E-2</v>
      </c>
      <c r="AP13" s="17">
        <v>1.6746820051911099E-2</v>
      </c>
      <c r="AQ13" s="17">
        <v>3.7794139258174902E-2</v>
      </c>
      <c r="AR13" s="17">
        <v>5.3375765018470599E-2</v>
      </c>
      <c r="AS13" s="17">
        <v>2.0179604344098899E-2</v>
      </c>
      <c r="AT13" s="17">
        <v>1.3523635550272301E-2</v>
      </c>
      <c r="AU13" s="17">
        <v>3.3497195038682898E-2</v>
      </c>
      <c r="AV13" s="17"/>
      <c r="AW13" s="17">
        <v>2.3525202309696101E-2</v>
      </c>
      <c r="AX13" s="17">
        <v>4.9212628441086197E-2</v>
      </c>
      <c r="AY13" s="17"/>
      <c r="AZ13" s="17">
        <v>2.3937370070095901E-2</v>
      </c>
      <c r="BA13" s="17">
        <v>3.61112108711521E-2</v>
      </c>
      <c r="BB13" s="17"/>
      <c r="BC13" s="17">
        <v>3.5606104618493402E-2</v>
      </c>
      <c r="BD13" s="17">
        <v>3.25344576788478E-2</v>
      </c>
      <c r="BE13" s="17"/>
      <c r="BF13" s="17">
        <v>1.8806176662646501E-2</v>
      </c>
      <c r="BG13" s="17">
        <v>3.5106125304882302E-2</v>
      </c>
      <c r="BH13" s="17"/>
      <c r="BI13" s="17">
        <v>2.1343992420488501E-2</v>
      </c>
      <c r="BJ13" s="17">
        <v>2.51622769314052E-2</v>
      </c>
      <c r="BK13" s="17">
        <v>1.0403119259433401E-2</v>
      </c>
      <c r="BL13" s="17">
        <v>4.6414880796745397E-2</v>
      </c>
      <c r="BM13" s="17">
        <v>6.5801634745968299E-2</v>
      </c>
      <c r="BN13" s="17"/>
      <c r="BO13" s="17">
        <v>1.9551836269901899E-2</v>
      </c>
      <c r="BP13" s="17">
        <v>1.81669640150376E-2</v>
      </c>
      <c r="BQ13" s="17">
        <v>2.5783109406841299E-2</v>
      </c>
      <c r="BR13" s="17">
        <v>5.14193933084948E-2</v>
      </c>
      <c r="BS13" s="17">
        <v>7.0779614251631998E-2</v>
      </c>
      <c r="BT13" s="17">
        <v>1.73278454965912E-2</v>
      </c>
      <c r="BU13" s="17"/>
      <c r="BV13" s="17">
        <v>1.77134396687035E-2</v>
      </c>
      <c r="BW13" s="17">
        <v>3.8977855100598903E-2</v>
      </c>
      <c r="BX13" s="17"/>
      <c r="BY13" s="17">
        <v>1.38479935151206E-2</v>
      </c>
      <c r="BZ13" s="17"/>
      <c r="CA13" s="17">
        <v>2.39136139682096E-2</v>
      </c>
      <c r="CB13" s="17"/>
      <c r="CC13" s="17">
        <v>1.35142125205955E-2</v>
      </c>
    </row>
    <row r="14" spans="2:81" x14ac:dyDescent="0.3">
      <c r="B14" s="18" t="s">
        <v>92</v>
      </c>
      <c r="C14" s="17">
        <v>7.9259393330328304E-2</v>
      </c>
      <c r="D14" s="17">
        <v>6.3964992126701897E-2</v>
      </c>
      <c r="E14" s="17">
        <v>9.4505692118220297E-2</v>
      </c>
      <c r="F14" s="17"/>
      <c r="G14" s="17">
        <v>0.104987952536192</v>
      </c>
      <c r="H14" s="17">
        <v>6.5497663190309405E-2</v>
      </c>
      <c r="I14" s="17">
        <v>8.9576039525568404E-2</v>
      </c>
      <c r="J14" s="17">
        <v>8.0865690121447106E-2</v>
      </c>
      <c r="K14" s="17">
        <v>7.7491872145791299E-2</v>
      </c>
      <c r="L14" s="17">
        <v>6.4791178138639799E-2</v>
      </c>
      <c r="M14" s="17"/>
      <c r="N14" s="17">
        <v>6.3416145075419206E-2</v>
      </c>
      <c r="O14" s="17">
        <v>7.2193097730248096E-2</v>
      </c>
      <c r="P14" s="17">
        <v>8.5052023392092196E-2</v>
      </c>
      <c r="Q14" s="17">
        <v>9.9249862638792499E-2</v>
      </c>
      <c r="R14" s="17"/>
      <c r="S14" s="17">
        <v>9.25200253335937E-2</v>
      </c>
      <c r="T14" s="17">
        <v>4.8956973677866097E-2</v>
      </c>
      <c r="U14" s="17">
        <v>9.2806263796604102E-2</v>
      </c>
      <c r="V14" s="17">
        <v>7.0742379116254903E-2</v>
      </c>
      <c r="W14" s="17">
        <v>6.0968300402232702E-2</v>
      </c>
      <c r="X14" s="17">
        <v>0.121078710181664</v>
      </c>
      <c r="Y14" s="17">
        <v>6.0215411445192699E-2</v>
      </c>
      <c r="Z14" s="17">
        <v>9.7674311034407602E-2</v>
      </c>
      <c r="AA14" s="17">
        <v>6.4692712352779402E-2</v>
      </c>
      <c r="AB14" s="17">
        <v>8.3037912802060104E-2</v>
      </c>
      <c r="AC14" s="17">
        <v>9.0944234331255994E-2</v>
      </c>
      <c r="AD14" s="17">
        <v>0.10416840054907001</v>
      </c>
      <c r="AE14" s="17"/>
      <c r="AF14" s="17">
        <v>9.0347383092131098E-2</v>
      </c>
      <c r="AG14" s="17">
        <v>9.4947312244701196E-2</v>
      </c>
      <c r="AH14" s="17">
        <v>0.15790590375503799</v>
      </c>
      <c r="AI14" s="17">
        <v>7.4182914506989606E-2</v>
      </c>
      <c r="AJ14" s="17">
        <v>9.2533919320790095E-2</v>
      </c>
      <c r="AK14" s="17">
        <v>4.5403639638868697E-2</v>
      </c>
      <c r="AL14" s="17">
        <v>7.6396125231864204E-2</v>
      </c>
      <c r="AM14" s="17">
        <v>9.5422219361631602E-2</v>
      </c>
      <c r="AN14" s="17">
        <v>6.6120857044520295E-2</v>
      </c>
      <c r="AO14" s="17">
        <v>7.3089709347753495E-2</v>
      </c>
      <c r="AP14" s="17">
        <v>7.2325711598612105E-2</v>
      </c>
      <c r="AQ14" s="17">
        <v>4.5992346564391801E-2</v>
      </c>
      <c r="AR14" s="17">
        <v>3.54694710256903E-2</v>
      </c>
      <c r="AS14" s="17">
        <v>5.9968950730508799E-2</v>
      </c>
      <c r="AT14" s="17">
        <v>5.5250597732292503E-2</v>
      </c>
      <c r="AU14" s="17">
        <v>1.98985711587597E-2</v>
      </c>
      <c r="AV14" s="17"/>
      <c r="AW14" s="17">
        <v>6.8269391706842097E-2</v>
      </c>
      <c r="AX14" s="17">
        <v>9.5811513141637994E-2</v>
      </c>
      <c r="AY14" s="17"/>
      <c r="AZ14" s="17">
        <v>7.4968221331712895E-2</v>
      </c>
      <c r="BA14" s="17">
        <v>8.0215126038357606E-2</v>
      </c>
      <c r="BB14" s="17"/>
      <c r="BC14" s="17">
        <v>8.2546630148327596E-2</v>
      </c>
      <c r="BD14" s="17">
        <v>7.8524791426262702E-2</v>
      </c>
      <c r="BE14" s="17"/>
      <c r="BF14" s="17">
        <v>4.1517137536103199E-2</v>
      </c>
      <c r="BG14" s="17">
        <v>8.22922736554208E-2</v>
      </c>
      <c r="BH14" s="17"/>
      <c r="BI14" s="17">
        <v>5.1275538062786799E-2</v>
      </c>
      <c r="BJ14" s="17">
        <v>6.7038699370026794E-2</v>
      </c>
      <c r="BK14" s="17">
        <v>9.2339986011426303E-2</v>
      </c>
      <c r="BL14" s="17">
        <v>5.3030260724601597E-2</v>
      </c>
      <c r="BM14" s="17">
        <v>0.114731712048135</v>
      </c>
      <c r="BN14" s="17"/>
      <c r="BO14" s="17">
        <v>5.8468677120009402E-2</v>
      </c>
      <c r="BP14" s="17">
        <v>5.30656683209869E-2</v>
      </c>
      <c r="BQ14" s="17">
        <v>8.69915568891175E-2</v>
      </c>
      <c r="BR14" s="17">
        <v>6.1061345111937698E-2</v>
      </c>
      <c r="BS14" s="17">
        <v>9.1164821566104906E-2</v>
      </c>
      <c r="BT14" s="17">
        <v>0.146456460207286</v>
      </c>
      <c r="BU14" s="17"/>
      <c r="BV14" s="17">
        <v>5.5158576510769997E-2</v>
      </c>
      <c r="BW14" s="17">
        <v>8.9073113632710796E-2</v>
      </c>
      <c r="BX14" s="17"/>
      <c r="BY14" s="17">
        <v>4.9581570396973099E-2</v>
      </c>
      <c r="BZ14" s="17"/>
      <c r="CA14" s="17">
        <v>4.0136802443792197E-2</v>
      </c>
      <c r="CB14" s="17"/>
      <c r="CC14" s="17">
        <v>5.6865858412923097E-2</v>
      </c>
    </row>
    <row r="15" spans="2:81" x14ac:dyDescent="0.3">
      <c r="B15" s="18" t="s">
        <v>192</v>
      </c>
      <c r="C15" s="21">
        <v>0.47673247446957401</v>
      </c>
      <c r="D15" s="21">
        <v>0.50362695015951797</v>
      </c>
      <c r="E15" s="21">
        <v>0.45146932158167502</v>
      </c>
      <c r="F15" s="21"/>
      <c r="G15" s="21">
        <v>0.46071984168463198</v>
      </c>
      <c r="H15" s="21">
        <v>0.50254767372079601</v>
      </c>
      <c r="I15" s="21">
        <v>0.48894785727013401</v>
      </c>
      <c r="J15" s="21">
        <v>0.460771727648495</v>
      </c>
      <c r="K15" s="21">
        <v>0.496880424468571</v>
      </c>
      <c r="L15" s="21">
        <v>0.45598326771949299</v>
      </c>
      <c r="M15" s="21"/>
      <c r="N15" s="21">
        <v>0.49079202256947102</v>
      </c>
      <c r="O15" s="21">
        <v>0.46464538388785898</v>
      </c>
      <c r="P15" s="21">
        <v>0.50464971413811999</v>
      </c>
      <c r="Q15" s="21">
        <v>0.44952438730517402</v>
      </c>
      <c r="R15" s="21"/>
      <c r="S15" s="21">
        <v>0.51410443790779603</v>
      </c>
      <c r="T15" s="21">
        <v>0.47296880018106902</v>
      </c>
      <c r="U15" s="21">
        <v>0.47349627680282202</v>
      </c>
      <c r="V15" s="21">
        <v>0.53170923498900602</v>
      </c>
      <c r="W15" s="21">
        <v>0.51539496003117102</v>
      </c>
      <c r="X15" s="21">
        <v>0.45718255916279499</v>
      </c>
      <c r="Y15" s="21">
        <v>0.48866353994925799</v>
      </c>
      <c r="Z15" s="21">
        <v>0.46723533171778198</v>
      </c>
      <c r="AA15" s="21">
        <v>0.45243737000414802</v>
      </c>
      <c r="AB15" s="21">
        <v>0.42403029229115402</v>
      </c>
      <c r="AC15" s="21">
        <v>0.44031135202139099</v>
      </c>
      <c r="AD15" s="21">
        <v>0.41951833050915099</v>
      </c>
      <c r="AE15" s="21"/>
      <c r="AF15" s="21">
        <v>0.39811769230618899</v>
      </c>
      <c r="AG15" s="21">
        <v>0.42918703613063602</v>
      </c>
      <c r="AH15" s="21">
        <v>0.42204353684072199</v>
      </c>
      <c r="AI15" s="21">
        <v>0.43106163034145401</v>
      </c>
      <c r="AJ15" s="21">
        <v>0.44974753751084101</v>
      </c>
      <c r="AK15" s="21">
        <v>0.45043510322274</v>
      </c>
      <c r="AL15" s="21">
        <v>0.51218327525403795</v>
      </c>
      <c r="AM15" s="21">
        <v>0.42632655186962698</v>
      </c>
      <c r="AN15" s="21">
        <v>0.50252582243265398</v>
      </c>
      <c r="AO15" s="21">
        <v>0.435546662145261</v>
      </c>
      <c r="AP15" s="21">
        <v>0.59538984750478197</v>
      </c>
      <c r="AQ15" s="21">
        <v>0.48562715196851403</v>
      </c>
      <c r="AR15" s="21">
        <v>0.45998660182281897</v>
      </c>
      <c r="AS15" s="21">
        <v>0.54143221816321396</v>
      </c>
      <c r="AT15" s="21">
        <v>0.56930450645126995</v>
      </c>
      <c r="AU15" s="21">
        <v>0.59737737988839601</v>
      </c>
      <c r="AV15" s="21"/>
      <c r="AW15" s="21">
        <v>0.48363779545968899</v>
      </c>
      <c r="AX15" s="21">
        <v>0.46769967825556003</v>
      </c>
      <c r="AY15" s="21"/>
      <c r="AZ15" s="21">
        <v>0.44421720600270398</v>
      </c>
      <c r="BA15" s="21">
        <v>0.48397429688875598</v>
      </c>
      <c r="BB15" s="21"/>
      <c r="BC15" s="21">
        <v>0.46102412768879503</v>
      </c>
      <c r="BD15" s="21">
        <v>0.48647045688788498</v>
      </c>
      <c r="BE15" s="21"/>
      <c r="BF15" s="21">
        <v>0.43790091606957798</v>
      </c>
      <c r="BG15" s="21">
        <v>0.47985288863098802</v>
      </c>
      <c r="BH15" s="21"/>
      <c r="BI15" s="21">
        <v>0.57639602201890905</v>
      </c>
      <c r="BJ15" s="21">
        <v>0.46534116484612398</v>
      </c>
      <c r="BK15" s="21">
        <v>0.441701627261056</v>
      </c>
      <c r="BL15" s="21">
        <v>0.49762270448090501</v>
      </c>
      <c r="BM15" s="21">
        <v>0.41632855018516401</v>
      </c>
      <c r="BN15" s="21"/>
      <c r="BO15" s="21">
        <v>0.47057253429332901</v>
      </c>
      <c r="BP15" s="21">
        <v>0.59917272671814803</v>
      </c>
      <c r="BQ15" s="21">
        <v>0.466310578359729</v>
      </c>
      <c r="BR15" s="21">
        <v>0.47060080225998802</v>
      </c>
      <c r="BS15" s="21">
        <v>0.40359401804867401</v>
      </c>
      <c r="BT15" s="21">
        <v>0.35447660581504398</v>
      </c>
      <c r="BU15" s="21"/>
      <c r="BV15" s="21">
        <v>0.46964784909805002</v>
      </c>
      <c r="BW15" s="21">
        <v>0.45735343054154398</v>
      </c>
      <c r="BX15" s="21"/>
      <c r="BY15" s="21">
        <v>0.53420351575570402</v>
      </c>
      <c r="BZ15" s="21"/>
      <c r="CA15" s="21">
        <v>0.49093986333126</v>
      </c>
      <c r="CB15" s="21"/>
      <c r="CC15" s="21">
        <v>0.48504698700329901</v>
      </c>
    </row>
    <row r="16" spans="2:81" x14ac:dyDescent="0.3">
      <c r="B16" s="18" t="s">
        <v>193</v>
      </c>
      <c r="C16" s="21">
        <v>0.13925953362827501</v>
      </c>
      <c r="D16" s="21">
        <v>0.15197451429491701</v>
      </c>
      <c r="E16" s="21">
        <v>0.125351853253926</v>
      </c>
      <c r="F16" s="21"/>
      <c r="G16" s="21">
        <v>0.156900776127361</v>
      </c>
      <c r="H16" s="21">
        <v>0.13951432379730599</v>
      </c>
      <c r="I16" s="21">
        <v>0.145666558218813</v>
      </c>
      <c r="J16" s="21">
        <v>0.14839657148089699</v>
      </c>
      <c r="K16" s="21">
        <v>0.14021587775454999</v>
      </c>
      <c r="L16" s="21">
        <v>0.114043552652571</v>
      </c>
      <c r="M16" s="21"/>
      <c r="N16" s="21">
        <v>0.16721021868910199</v>
      </c>
      <c r="O16" s="21">
        <v>0.12787642558925799</v>
      </c>
      <c r="P16" s="21">
        <v>0.104542611972094</v>
      </c>
      <c r="Q16" s="21">
        <v>0.15022510340923301</v>
      </c>
      <c r="R16" s="21"/>
      <c r="S16" s="21">
        <v>0.13287580483458999</v>
      </c>
      <c r="T16" s="21">
        <v>0.14545948585018501</v>
      </c>
      <c r="U16" s="21">
        <v>0.11616666128466301</v>
      </c>
      <c r="V16" s="21">
        <v>0.12862524952965401</v>
      </c>
      <c r="W16" s="21">
        <v>0.11234386079146801</v>
      </c>
      <c r="X16" s="21">
        <v>0.126407505156512</v>
      </c>
      <c r="Y16" s="21">
        <v>0.129337584173849</v>
      </c>
      <c r="Z16" s="21">
        <v>0.20878178975193401</v>
      </c>
      <c r="AA16" s="21">
        <v>0.123226835080769</v>
      </c>
      <c r="AB16" s="21">
        <v>0.17936872913314</v>
      </c>
      <c r="AC16" s="21">
        <v>0.17920579645431201</v>
      </c>
      <c r="AD16" s="21">
        <v>0.14321379981167101</v>
      </c>
      <c r="AE16" s="21"/>
      <c r="AF16" s="21">
        <v>0.32519752286906001</v>
      </c>
      <c r="AG16" s="21">
        <v>8.7781394789041303E-2</v>
      </c>
      <c r="AH16" s="21">
        <v>0.15842474644847099</v>
      </c>
      <c r="AI16" s="21">
        <v>0.16537191869364001</v>
      </c>
      <c r="AJ16" s="21">
        <v>0.11488514399812801</v>
      </c>
      <c r="AK16" s="21">
        <v>0.12767425509677499</v>
      </c>
      <c r="AL16" s="21">
        <v>0.149265959210379</v>
      </c>
      <c r="AM16" s="21">
        <v>0.118032344220899</v>
      </c>
      <c r="AN16" s="21">
        <v>0.116219341303837</v>
      </c>
      <c r="AO16" s="21">
        <v>0.216212851190174</v>
      </c>
      <c r="AP16" s="21">
        <v>8.5731430421129698E-2</v>
      </c>
      <c r="AQ16" s="21">
        <v>0.17403110889943099</v>
      </c>
      <c r="AR16" s="21">
        <v>0.19057634042185401</v>
      </c>
      <c r="AS16" s="21">
        <v>0.13881810238063999</v>
      </c>
      <c r="AT16" s="21">
        <v>0.12249784785732</v>
      </c>
      <c r="AU16" s="21">
        <v>0.18545083128068399</v>
      </c>
      <c r="AV16" s="21"/>
      <c r="AW16" s="21">
        <v>0.12915633725133199</v>
      </c>
      <c r="AX16" s="21">
        <v>0.154958691760062</v>
      </c>
      <c r="AY16" s="21"/>
      <c r="AZ16" s="21">
        <v>0.13347730596266599</v>
      </c>
      <c r="BA16" s="21">
        <v>0.14054735525534601</v>
      </c>
      <c r="BB16" s="21"/>
      <c r="BC16" s="21">
        <v>0.144309054254665</v>
      </c>
      <c r="BD16" s="21">
        <v>0.13609818857841199</v>
      </c>
      <c r="BE16" s="21"/>
      <c r="BF16" s="21">
        <v>0.14571486758399499</v>
      </c>
      <c r="BG16" s="21">
        <v>0.138740797931794</v>
      </c>
      <c r="BH16" s="21"/>
      <c r="BI16" s="21">
        <v>8.8585750256250206E-2</v>
      </c>
      <c r="BJ16" s="21">
        <v>0.15417250320895401</v>
      </c>
      <c r="BK16" s="21">
        <v>0.11344672528341</v>
      </c>
      <c r="BL16" s="21">
        <v>0.138528793513715</v>
      </c>
      <c r="BM16" s="21">
        <v>0.21865176788178201</v>
      </c>
      <c r="BN16" s="21"/>
      <c r="BO16" s="21">
        <v>0.15777480215374901</v>
      </c>
      <c r="BP16" s="21">
        <v>8.8670805646258899E-2</v>
      </c>
      <c r="BQ16" s="21">
        <v>0.13414905534091401</v>
      </c>
      <c r="BR16" s="21">
        <v>0.13410878282824801</v>
      </c>
      <c r="BS16" s="21">
        <v>0.225280191107498</v>
      </c>
      <c r="BT16" s="21">
        <v>0.14759533562997901</v>
      </c>
      <c r="BU16" s="21"/>
      <c r="BV16" s="21">
        <v>0.151695760681089</v>
      </c>
      <c r="BW16" s="21">
        <v>0.15876619062511299</v>
      </c>
      <c r="BX16" s="21"/>
      <c r="BY16" s="21">
        <v>7.9072911993498599E-2</v>
      </c>
      <c r="BZ16" s="21"/>
      <c r="CA16" s="21">
        <v>0.157981862286113</v>
      </c>
      <c r="CB16" s="21"/>
      <c r="CC16" s="21">
        <v>0.14913725332757899</v>
      </c>
    </row>
    <row r="17" spans="2:81" x14ac:dyDescent="0.3">
      <c r="B17" s="18" t="s">
        <v>194</v>
      </c>
      <c r="C17" s="22">
        <v>0.33747294084129797</v>
      </c>
      <c r="D17" s="22">
        <v>0.35165243586459999</v>
      </c>
      <c r="E17" s="22">
        <v>0.32611746832775002</v>
      </c>
      <c r="F17" s="22"/>
      <c r="G17" s="22">
        <v>0.30381906555727201</v>
      </c>
      <c r="H17" s="22">
        <v>0.36303334992349001</v>
      </c>
      <c r="I17" s="22">
        <v>0.34328129905132099</v>
      </c>
      <c r="J17" s="22">
        <v>0.31237515616759798</v>
      </c>
      <c r="K17" s="22">
        <v>0.35666454671402098</v>
      </c>
      <c r="L17" s="22">
        <v>0.341939715066922</v>
      </c>
      <c r="M17" s="22"/>
      <c r="N17" s="22">
        <v>0.32358180388037</v>
      </c>
      <c r="O17" s="22">
        <v>0.33676895829860098</v>
      </c>
      <c r="P17" s="22">
        <v>0.40010710216602602</v>
      </c>
      <c r="Q17" s="22">
        <v>0.29929928389594102</v>
      </c>
      <c r="R17" s="22"/>
      <c r="S17" s="22">
        <v>0.38122863307320598</v>
      </c>
      <c r="T17" s="22">
        <v>0.32750931433088398</v>
      </c>
      <c r="U17" s="22">
        <v>0.35732961551815901</v>
      </c>
      <c r="V17" s="22">
        <v>0.40308398545935098</v>
      </c>
      <c r="W17" s="22">
        <v>0.403051099239702</v>
      </c>
      <c r="X17" s="22">
        <v>0.33077505400628299</v>
      </c>
      <c r="Y17" s="22">
        <v>0.35932595577540999</v>
      </c>
      <c r="Z17" s="22">
        <v>0.25845354196584802</v>
      </c>
      <c r="AA17" s="22">
        <v>0.32921053492337798</v>
      </c>
      <c r="AB17" s="22">
        <v>0.24466156315801399</v>
      </c>
      <c r="AC17" s="22">
        <v>0.26110555556707898</v>
      </c>
      <c r="AD17" s="22">
        <v>0.27630453069748001</v>
      </c>
      <c r="AE17" s="22"/>
      <c r="AF17" s="22">
        <v>7.2920169437128299E-2</v>
      </c>
      <c r="AG17" s="22">
        <v>0.34140564134159501</v>
      </c>
      <c r="AH17" s="22">
        <v>0.263618790392252</v>
      </c>
      <c r="AI17" s="22">
        <v>0.26568971164781402</v>
      </c>
      <c r="AJ17" s="22">
        <v>0.33486239351271302</v>
      </c>
      <c r="AK17" s="22">
        <v>0.32276084812596501</v>
      </c>
      <c r="AL17" s="22">
        <v>0.36291731604365901</v>
      </c>
      <c r="AM17" s="22">
        <v>0.308294207648728</v>
      </c>
      <c r="AN17" s="22">
        <v>0.38630648112881699</v>
      </c>
      <c r="AO17" s="22">
        <v>0.219333810955087</v>
      </c>
      <c r="AP17" s="22">
        <v>0.509658417083653</v>
      </c>
      <c r="AQ17" s="22">
        <v>0.31159604306908301</v>
      </c>
      <c r="AR17" s="22">
        <v>0.26941026140096502</v>
      </c>
      <c r="AS17" s="22">
        <v>0.402614115782575</v>
      </c>
      <c r="AT17" s="22">
        <v>0.44680665859394902</v>
      </c>
      <c r="AU17" s="22">
        <v>0.411926548607712</v>
      </c>
      <c r="AV17" s="22"/>
      <c r="AW17" s="22">
        <v>0.35448145820835703</v>
      </c>
      <c r="AX17" s="22">
        <v>0.31274098649549797</v>
      </c>
      <c r="AY17" s="22"/>
      <c r="AZ17" s="22">
        <v>0.31073990004003799</v>
      </c>
      <c r="BA17" s="22">
        <v>0.34342694163340998</v>
      </c>
      <c r="BB17" s="22"/>
      <c r="BC17" s="22">
        <v>0.31671507343413002</v>
      </c>
      <c r="BD17" s="22">
        <v>0.35037226830947299</v>
      </c>
      <c r="BE17" s="22"/>
      <c r="BF17" s="22">
        <v>0.29218604848558299</v>
      </c>
      <c r="BG17" s="22">
        <v>0.34111209069919401</v>
      </c>
      <c r="BH17" s="22"/>
      <c r="BI17" s="22">
        <v>0.48781027176265901</v>
      </c>
      <c r="BJ17" s="22">
        <v>0.31116866163717</v>
      </c>
      <c r="BK17" s="22">
        <v>0.32825490197764601</v>
      </c>
      <c r="BL17" s="22">
        <v>0.35909391096719001</v>
      </c>
      <c r="BM17" s="22">
        <v>0.19767678230338201</v>
      </c>
      <c r="BN17" s="22"/>
      <c r="BO17" s="22">
        <v>0.31279773213958001</v>
      </c>
      <c r="BP17" s="22">
        <v>0.51050192107188896</v>
      </c>
      <c r="BQ17" s="22">
        <v>0.33216152301881502</v>
      </c>
      <c r="BR17" s="22">
        <v>0.33649201943174001</v>
      </c>
      <c r="BS17" s="22">
        <v>0.17831382694117601</v>
      </c>
      <c r="BT17" s="22">
        <v>0.206881270185066</v>
      </c>
      <c r="BU17" s="22"/>
      <c r="BV17" s="22">
        <v>0.31795208841696099</v>
      </c>
      <c r="BW17" s="22">
        <v>0.29858723991643099</v>
      </c>
      <c r="BX17" s="22"/>
      <c r="BY17" s="22">
        <v>0.45513060376220599</v>
      </c>
      <c r="BZ17" s="22"/>
      <c r="CA17" s="22">
        <v>0.332958001045146</v>
      </c>
      <c r="CB17" s="22"/>
      <c r="CC17" s="22">
        <v>0.33590973367572002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0.17889736775096801</v>
      </c>
      <c r="D9" s="17">
        <v>0.226633260454631</v>
      </c>
      <c r="E9" s="17">
        <v>0.132109618364358</v>
      </c>
      <c r="F9" s="17"/>
      <c r="G9" s="17">
        <v>0.19389731813748801</v>
      </c>
      <c r="H9" s="17">
        <v>0.19492703372380801</v>
      </c>
      <c r="I9" s="17">
        <v>0.21573442974207599</v>
      </c>
      <c r="J9" s="17">
        <v>0.15625594311170801</v>
      </c>
      <c r="K9" s="17">
        <v>0.147302574800836</v>
      </c>
      <c r="L9" s="17">
        <v>0.16552122933508101</v>
      </c>
      <c r="M9" s="17"/>
      <c r="N9" s="17">
        <v>0.18898738002670501</v>
      </c>
      <c r="O9" s="17">
        <v>0.143272865083337</v>
      </c>
      <c r="P9" s="17">
        <v>0.19000995182812599</v>
      </c>
      <c r="Q9" s="17">
        <v>0.19227410639020201</v>
      </c>
      <c r="R9" s="17"/>
      <c r="S9" s="17">
        <v>0.21978216709783599</v>
      </c>
      <c r="T9" s="17">
        <v>0.13666978754807699</v>
      </c>
      <c r="U9" s="17">
        <v>0.17102942572916399</v>
      </c>
      <c r="V9" s="17">
        <v>0.231184856260891</v>
      </c>
      <c r="W9" s="17">
        <v>0.15838437662882099</v>
      </c>
      <c r="X9" s="17">
        <v>0.20312081990971401</v>
      </c>
      <c r="Y9" s="17">
        <v>0.182576047676557</v>
      </c>
      <c r="Z9" s="17">
        <v>0.201332401630896</v>
      </c>
      <c r="AA9" s="17">
        <v>0.172617824021261</v>
      </c>
      <c r="AB9" s="17">
        <v>0.17880575020410799</v>
      </c>
      <c r="AC9" s="17">
        <v>0.101455210097163</v>
      </c>
      <c r="AD9" s="17">
        <v>0.12198539714595601</v>
      </c>
      <c r="AE9" s="17"/>
      <c r="AF9" s="17">
        <v>0.62678657070630805</v>
      </c>
      <c r="AG9" s="17">
        <v>0.221004208767936</v>
      </c>
      <c r="AH9" s="17">
        <v>0.12603976274089301</v>
      </c>
      <c r="AI9" s="17">
        <v>0.214770618104655</v>
      </c>
      <c r="AJ9" s="17">
        <v>0.18567727736442199</v>
      </c>
      <c r="AK9" s="17">
        <v>0.16449753252697899</v>
      </c>
      <c r="AL9" s="17">
        <v>0.14482582071664701</v>
      </c>
      <c r="AM9" s="17">
        <v>0.14554475282079901</v>
      </c>
      <c r="AN9" s="17">
        <v>0.144140700027796</v>
      </c>
      <c r="AO9" s="17">
        <v>0.25575408871583799</v>
      </c>
      <c r="AP9" s="17">
        <v>0.17174636662478901</v>
      </c>
      <c r="AQ9" s="17">
        <v>0.14332185783900001</v>
      </c>
      <c r="AR9" s="17">
        <v>0.13199239267354501</v>
      </c>
      <c r="AS9" s="17">
        <v>0.25728553549421601</v>
      </c>
      <c r="AT9" s="17">
        <v>0.240871950489738</v>
      </c>
      <c r="AU9" s="17">
        <v>0.29078005669224699</v>
      </c>
      <c r="AV9" s="17"/>
      <c r="AW9" s="17">
        <v>0.17769719742484599</v>
      </c>
      <c r="AX9" s="17">
        <v>0.17812191189153401</v>
      </c>
      <c r="AY9" s="17"/>
      <c r="AZ9" s="17">
        <v>0.15406505782930199</v>
      </c>
      <c r="BA9" s="17">
        <v>0.18442803648568901</v>
      </c>
      <c r="BB9" s="17"/>
      <c r="BC9" s="17">
        <v>0.18938169197891</v>
      </c>
      <c r="BD9" s="17">
        <v>0.16775173942472901</v>
      </c>
      <c r="BE9" s="17"/>
      <c r="BF9" s="17">
        <v>0.19989444298505199</v>
      </c>
      <c r="BG9" s="17">
        <v>0.17721009138070701</v>
      </c>
      <c r="BH9" s="17"/>
      <c r="BI9" s="17">
        <v>0.20099294340444401</v>
      </c>
      <c r="BJ9" s="17">
        <v>0.174803393101917</v>
      </c>
      <c r="BK9" s="17">
        <v>0.13495775599467599</v>
      </c>
      <c r="BL9" s="17">
        <v>0.22045237981291699</v>
      </c>
      <c r="BM9" s="17">
        <v>0.18156419501195101</v>
      </c>
      <c r="BN9" s="17"/>
      <c r="BO9" s="17">
        <v>0.186083751267101</v>
      </c>
      <c r="BP9" s="17">
        <v>0.21233533832870399</v>
      </c>
      <c r="BQ9" s="17">
        <v>0.133941086039427</v>
      </c>
      <c r="BR9" s="17">
        <v>0.20231829961828199</v>
      </c>
      <c r="BS9" s="17">
        <v>0.169451672134877</v>
      </c>
      <c r="BT9" s="17">
        <v>0.109302262305586</v>
      </c>
      <c r="BU9" s="17"/>
      <c r="BV9" s="17">
        <v>0.18922735680102001</v>
      </c>
      <c r="BW9" s="17">
        <v>0.148050842204827</v>
      </c>
      <c r="BX9" s="17"/>
      <c r="BY9" s="17">
        <v>0.230083321373415</v>
      </c>
      <c r="BZ9" s="17"/>
      <c r="CA9" s="17">
        <v>0.22554417275168501</v>
      </c>
      <c r="CB9" s="17"/>
      <c r="CC9" s="17">
        <v>0.18160532354939499</v>
      </c>
    </row>
    <row r="10" spans="2:81" x14ac:dyDescent="0.3">
      <c r="B10" s="18" t="s">
        <v>231</v>
      </c>
      <c r="C10" s="17">
        <v>0.37636385309958498</v>
      </c>
      <c r="D10" s="17">
        <v>0.375218615621079</v>
      </c>
      <c r="E10" s="17">
        <v>0.37794749475531803</v>
      </c>
      <c r="F10" s="17"/>
      <c r="G10" s="17">
        <v>0.322025975772809</v>
      </c>
      <c r="H10" s="17">
        <v>0.38230675631654198</v>
      </c>
      <c r="I10" s="17">
        <v>0.340965037082822</v>
      </c>
      <c r="J10" s="17">
        <v>0.39229015916389898</v>
      </c>
      <c r="K10" s="17">
        <v>0.39583289746752998</v>
      </c>
      <c r="L10" s="17">
        <v>0.410542880440255</v>
      </c>
      <c r="M10" s="17"/>
      <c r="N10" s="17">
        <v>0.37837189746600702</v>
      </c>
      <c r="O10" s="17">
        <v>0.41182500830074198</v>
      </c>
      <c r="P10" s="17">
        <v>0.37589438343094</v>
      </c>
      <c r="Q10" s="17">
        <v>0.338941585322445</v>
      </c>
      <c r="R10" s="17"/>
      <c r="S10" s="17">
        <v>0.34930215473187198</v>
      </c>
      <c r="T10" s="17">
        <v>0.42734809194448498</v>
      </c>
      <c r="U10" s="17">
        <v>0.38275343244431298</v>
      </c>
      <c r="V10" s="17">
        <v>0.32940383450264898</v>
      </c>
      <c r="W10" s="17">
        <v>0.35001829114280297</v>
      </c>
      <c r="X10" s="17">
        <v>0.35028342680666602</v>
      </c>
      <c r="Y10" s="17">
        <v>0.39343388111001298</v>
      </c>
      <c r="Z10" s="17">
        <v>0.34582236118144799</v>
      </c>
      <c r="AA10" s="17">
        <v>0.39662913749091</v>
      </c>
      <c r="AB10" s="17">
        <v>0.34268972192727198</v>
      </c>
      <c r="AC10" s="17">
        <v>0.48963724612873499</v>
      </c>
      <c r="AD10" s="17">
        <v>0.37904249093969899</v>
      </c>
      <c r="AE10" s="17"/>
      <c r="AF10" s="17">
        <v>0.193938592338709</v>
      </c>
      <c r="AG10" s="17">
        <v>0.28812199395608001</v>
      </c>
      <c r="AH10" s="17">
        <v>0.24164798135867799</v>
      </c>
      <c r="AI10" s="17">
        <v>0.37098160148309101</v>
      </c>
      <c r="AJ10" s="17">
        <v>0.34469086587198799</v>
      </c>
      <c r="AK10" s="17">
        <v>0.36649911699326099</v>
      </c>
      <c r="AL10" s="17">
        <v>0.40781282487204801</v>
      </c>
      <c r="AM10" s="17">
        <v>0.40601844754100402</v>
      </c>
      <c r="AN10" s="17">
        <v>0.41234966157081299</v>
      </c>
      <c r="AO10" s="17">
        <v>0.309927108357192</v>
      </c>
      <c r="AP10" s="17">
        <v>0.46101686638184702</v>
      </c>
      <c r="AQ10" s="17">
        <v>0.40897490126680502</v>
      </c>
      <c r="AR10" s="17">
        <v>0.40929614539248299</v>
      </c>
      <c r="AS10" s="17">
        <v>0.38509252561945001</v>
      </c>
      <c r="AT10" s="17">
        <v>0.38275907430395401</v>
      </c>
      <c r="AU10" s="17">
        <v>0.47353321719222702</v>
      </c>
      <c r="AV10" s="17"/>
      <c r="AW10" s="17">
        <v>0.38592171346568399</v>
      </c>
      <c r="AX10" s="17">
        <v>0.36520574924288601</v>
      </c>
      <c r="AY10" s="17"/>
      <c r="AZ10" s="17">
        <v>0.344553115572244</v>
      </c>
      <c r="BA10" s="17">
        <v>0.383448761914991</v>
      </c>
      <c r="BB10" s="17"/>
      <c r="BC10" s="17">
        <v>0.32219269237438602</v>
      </c>
      <c r="BD10" s="17">
        <v>0.41630653852362698</v>
      </c>
      <c r="BE10" s="17"/>
      <c r="BF10" s="17">
        <v>0.35909379541766101</v>
      </c>
      <c r="BG10" s="17">
        <v>0.37775163496515002</v>
      </c>
      <c r="BH10" s="17"/>
      <c r="BI10" s="17">
        <v>0.49942928298705502</v>
      </c>
      <c r="BJ10" s="17">
        <v>0.33961062894153299</v>
      </c>
      <c r="BK10" s="17">
        <v>0.39761237035809399</v>
      </c>
      <c r="BL10" s="17">
        <v>0.375833639481923</v>
      </c>
      <c r="BM10" s="17">
        <v>0.27436221201814098</v>
      </c>
      <c r="BN10" s="17"/>
      <c r="BO10" s="17">
        <v>0.32241506279537302</v>
      </c>
      <c r="BP10" s="17">
        <v>0.480297406310152</v>
      </c>
      <c r="BQ10" s="17">
        <v>0.39946779140302502</v>
      </c>
      <c r="BR10" s="17">
        <v>0.40951273670078397</v>
      </c>
      <c r="BS10" s="17">
        <v>0.25795343648603702</v>
      </c>
      <c r="BT10" s="17">
        <v>0.39862245741006103</v>
      </c>
      <c r="BU10" s="17"/>
      <c r="BV10" s="17">
        <v>0.32647095867752601</v>
      </c>
      <c r="BW10" s="17">
        <v>0.36398116292524502</v>
      </c>
      <c r="BX10" s="17"/>
      <c r="BY10" s="17">
        <v>0.39278176687427802</v>
      </c>
      <c r="BZ10" s="17"/>
      <c r="CA10" s="17">
        <v>0.31646990188972401</v>
      </c>
      <c r="CB10" s="17"/>
      <c r="CC10" s="17">
        <v>0.35528993906384199</v>
      </c>
    </row>
    <row r="11" spans="2:81" x14ac:dyDescent="0.3">
      <c r="B11" s="18" t="s">
        <v>232</v>
      </c>
      <c r="C11" s="17">
        <v>0.26756840478718702</v>
      </c>
      <c r="D11" s="17">
        <v>0.23236369291851999</v>
      </c>
      <c r="E11" s="17">
        <v>0.302998160131771</v>
      </c>
      <c r="F11" s="17"/>
      <c r="G11" s="17">
        <v>0.251229872835324</v>
      </c>
      <c r="H11" s="17">
        <v>0.27095549290208398</v>
      </c>
      <c r="I11" s="17">
        <v>0.29486390166273202</v>
      </c>
      <c r="J11" s="17">
        <v>0.264344464573667</v>
      </c>
      <c r="K11" s="17">
        <v>0.26296544705769098</v>
      </c>
      <c r="L11" s="17">
        <v>0.25930395432639303</v>
      </c>
      <c r="M11" s="17"/>
      <c r="N11" s="17">
        <v>0.26335802375760198</v>
      </c>
      <c r="O11" s="17">
        <v>0.26413987132023697</v>
      </c>
      <c r="P11" s="17">
        <v>0.27313444518518498</v>
      </c>
      <c r="Q11" s="17">
        <v>0.27114930109480401</v>
      </c>
      <c r="R11" s="17"/>
      <c r="S11" s="17">
        <v>0.25997177418061901</v>
      </c>
      <c r="T11" s="17">
        <v>0.27405746223881899</v>
      </c>
      <c r="U11" s="17">
        <v>0.289048181442011</v>
      </c>
      <c r="V11" s="17">
        <v>0.219719354190897</v>
      </c>
      <c r="W11" s="17">
        <v>0.28465145486445298</v>
      </c>
      <c r="X11" s="17">
        <v>0.239335529500942</v>
      </c>
      <c r="Y11" s="17">
        <v>0.27942321281209398</v>
      </c>
      <c r="Z11" s="17">
        <v>0.28211294471823001</v>
      </c>
      <c r="AA11" s="17">
        <v>0.27194931157262903</v>
      </c>
      <c r="AB11" s="17">
        <v>0.306863689887174</v>
      </c>
      <c r="AC11" s="17">
        <v>0.254582016532933</v>
      </c>
      <c r="AD11" s="17">
        <v>0.242692806970768</v>
      </c>
      <c r="AE11" s="17"/>
      <c r="AF11" s="17">
        <v>0</v>
      </c>
      <c r="AG11" s="17">
        <v>0.316227079015585</v>
      </c>
      <c r="AH11" s="17">
        <v>0.34495556906731301</v>
      </c>
      <c r="AI11" s="17">
        <v>0.22021650374697499</v>
      </c>
      <c r="AJ11" s="17">
        <v>0.30072554486782199</v>
      </c>
      <c r="AK11" s="17">
        <v>0.30833222542025901</v>
      </c>
      <c r="AL11" s="17">
        <v>0.26798159145198702</v>
      </c>
      <c r="AM11" s="17">
        <v>0.22185863855824001</v>
      </c>
      <c r="AN11" s="17">
        <v>0.30051570883728301</v>
      </c>
      <c r="AO11" s="17">
        <v>0.28101591485711802</v>
      </c>
      <c r="AP11" s="17">
        <v>0.20734009990480401</v>
      </c>
      <c r="AQ11" s="17">
        <v>0.26464678775206402</v>
      </c>
      <c r="AR11" s="17">
        <v>0.330140131969961</v>
      </c>
      <c r="AS11" s="17">
        <v>0.163719114586655</v>
      </c>
      <c r="AT11" s="17">
        <v>0.26653727976194402</v>
      </c>
      <c r="AU11" s="17">
        <v>0.1448553519187</v>
      </c>
      <c r="AV11" s="17"/>
      <c r="AW11" s="17">
        <v>0.27746395719307498</v>
      </c>
      <c r="AX11" s="17">
        <v>0.25167965539416098</v>
      </c>
      <c r="AY11" s="17"/>
      <c r="AZ11" s="17">
        <v>0.32918072294849798</v>
      </c>
      <c r="BA11" s="17">
        <v>0.25384606792833603</v>
      </c>
      <c r="BB11" s="17"/>
      <c r="BC11" s="17">
        <v>0.29361821690923301</v>
      </c>
      <c r="BD11" s="17">
        <v>0.25016449151429598</v>
      </c>
      <c r="BE11" s="17"/>
      <c r="BF11" s="17">
        <v>0.26361078141338601</v>
      </c>
      <c r="BG11" s="17">
        <v>0.26788643024199699</v>
      </c>
      <c r="BH11" s="17"/>
      <c r="BI11" s="17">
        <v>0.193969185630362</v>
      </c>
      <c r="BJ11" s="17">
        <v>0.29720168007086101</v>
      </c>
      <c r="BK11" s="17">
        <v>0.26936402726238701</v>
      </c>
      <c r="BL11" s="17">
        <v>0.254378643066758</v>
      </c>
      <c r="BM11" s="17">
        <v>0.2853775320168</v>
      </c>
      <c r="BN11" s="17"/>
      <c r="BO11" s="17">
        <v>0.30974962935397199</v>
      </c>
      <c r="BP11" s="17">
        <v>0.21770298819819101</v>
      </c>
      <c r="BQ11" s="17">
        <v>0.27314014554775201</v>
      </c>
      <c r="BR11" s="17">
        <v>0.24600248898589799</v>
      </c>
      <c r="BS11" s="17">
        <v>0.28916069218287399</v>
      </c>
      <c r="BT11" s="17">
        <v>0.24022821232866601</v>
      </c>
      <c r="BU11" s="17"/>
      <c r="BV11" s="17">
        <v>0.30582437616875602</v>
      </c>
      <c r="BW11" s="17">
        <v>0.28120891129791697</v>
      </c>
      <c r="BX11" s="17"/>
      <c r="BY11" s="17">
        <v>0.27749215617647899</v>
      </c>
      <c r="BZ11" s="17"/>
      <c r="CA11" s="17">
        <v>0.259693401596784</v>
      </c>
      <c r="CB11" s="17"/>
      <c r="CC11" s="17">
        <v>0.27995100117782201</v>
      </c>
    </row>
    <row r="12" spans="2:81" x14ac:dyDescent="0.3">
      <c r="B12" s="18" t="s">
        <v>233</v>
      </c>
      <c r="C12" s="17">
        <v>7.9084903930885395E-2</v>
      </c>
      <c r="D12" s="17">
        <v>8.1864820549855499E-2</v>
      </c>
      <c r="E12" s="17">
        <v>7.5676100336768207E-2</v>
      </c>
      <c r="F12" s="17"/>
      <c r="G12" s="17">
        <v>9.8026037103059002E-2</v>
      </c>
      <c r="H12" s="17">
        <v>7.8039616661097697E-2</v>
      </c>
      <c r="I12" s="17">
        <v>7.1508237176356307E-2</v>
      </c>
      <c r="J12" s="17">
        <v>8.2727645110019801E-2</v>
      </c>
      <c r="K12" s="17">
        <v>9.3282280843195106E-2</v>
      </c>
      <c r="L12" s="17">
        <v>6.09679655201152E-2</v>
      </c>
      <c r="M12" s="17"/>
      <c r="N12" s="17">
        <v>7.7235851119139498E-2</v>
      </c>
      <c r="O12" s="17">
        <v>9.2199606812326307E-2</v>
      </c>
      <c r="P12" s="17">
        <v>7.5083999374375807E-2</v>
      </c>
      <c r="Q12" s="17">
        <v>7.1596512544090302E-2</v>
      </c>
      <c r="R12" s="17"/>
      <c r="S12" s="17">
        <v>8.0674231016062595E-2</v>
      </c>
      <c r="T12" s="17">
        <v>7.2366673194835904E-2</v>
      </c>
      <c r="U12" s="17">
        <v>6.8192379972704997E-2</v>
      </c>
      <c r="V12" s="17">
        <v>8.1363286292437706E-2</v>
      </c>
      <c r="W12" s="17">
        <v>8.6678220126136504E-2</v>
      </c>
      <c r="X12" s="17">
        <v>7.7656400947875306E-2</v>
      </c>
      <c r="Y12" s="17">
        <v>8.6081701724172996E-2</v>
      </c>
      <c r="Z12" s="17">
        <v>9.2657234716642195E-2</v>
      </c>
      <c r="AA12" s="17">
        <v>7.5588981500179606E-2</v>
      </c>
      <c r="AB12" s="17">
        <v>7.0421124544221197E-2</v>
      </c>
      <c r="AC12" s="17">
        <v>9.1428155576294995E-2</v>
      </c>
      <c r="AD12" s="17">
        <v>9.1382480775941105E-2</v>
      </c>
      <c r="AE12" s="17"/>
      <c r="AF12" s="17">
        <v>0</v>
      </c>
      <c r="AG12" s="17">
        <v>6.2612355885747498E-2</v>
      </c>
      <c r="AH12" s="17">
        <v>6.9220138331667402E-2</v>
      </c>
      <c r="AI12" s="17">
        <v>6.5110868881071801E-2</v>
      </c>
      <c r="AJ12" s="17">
        <v>6.9452868739317206E-2</v>
      </c>
      <c r="AK12" s="17">
        <v>9.8585529564398894E-2</v>
      </c>
      <c r="AL12" s="17">
        <v>8.0800337772218095E-2</v>
      </c>
      <c r="AM12" s="17">
        <v>8.1933664188985997E-2</v>
      </c>
      <c r="AN12" s="17">
        <v>0.100633932935948</v>
      </c>
      <c r="AO12" s="17">
        <v>8.7440377427892499E-2</v>
      </c>
      <c r="AP12" s="17">
        <v>6.9753702663667996E-2</v>
      </c>
      <c r="AQ12" s="17">
        <v>0.110098156592577</v>
      </c>
      <c r="AR12" s="17">
        <v>5.7595446221286699E-2</v>
      </c>
      <c r="AS12" s="17">
        <v>9.0552711874644101E-2</v>
      </c>
      <c r="AT12" s="17">
        <v>7.9131684969075106E-2</v>
      </c>
      <c r="AU12" s="17">
        <v>8.0312461168861704E-2</v>
      </c>
      <c r="AV12" s="17"/>
      <c r="AW12" s="17">
        <v>7.6084862588023106E-2</v>
      </c>
      <c r="AX12" s="17">
        <v>8.4020909658593504E-2</v>
      </c>
      <c r="AY12" s="17"/>
      <c r="AZ12" s="17">
        <v>8.0127274289571296E-2</v>
      </c>
      <c r="BA12" s="17">
        <v>7.8852746504896001E-2</v>
      </c>
      <c r="BB12" s="17"/>
      <c r="BC12" s="17">
        <v>9.8126685607100098E-2</v>
      </c>
      <c r="BD12" s="17">
        <v>6.4847626313372597E-2</v>
      </c>
      <c r="BE12" s="17"/>
      <c r="BF12" s="17">
        <v>0.144205861880143</v>
      </c>
      <c r="BG12" s="17">
        <v>7.3851934465777397E-2</v>
      </c>
      <c r="BH12" s="17"/>
      <c r="BI12" s="17">
        <v>4.8523522620593902E-2</v>
      </c>
      <c r="BJ12" s="17">
        <v>0.106615152164015</v>
      </c>
      <c r="BK12" s="17">
        <v>6.7523262484542004E-2</v>
      </c>
      <c r="BL12" s="17">
        <v>6.7308832954881603E-2</v>
      </c>
      <c r="BM12" s="17">
        <v>0.109676470542379</v>
      </c>
      <c r="BN12" s="17"/>
      <c r="BO12" s="17">
        <v>0.10507260106838801</v>
      </c>
      <c r="BP12" s="17">
        <v>4.8708024623474802E-2</v>
      </c>
      <c r="BQ12" s="17">
        <v>8.2897726495665305E-2</v>
      </c>
      <c r="BR12" s="17">
        <v>6.4402215225713697E-2</v>
      </c>
      <c r="BS12" s="17">
        <v>0.138000326603857</v>
      </c>
      <c r="BT12" s="17">
        <v>8.4008636992706706E-2</v>
      </c>
      <c r="BU12" s="17"/>
      <c r="BV12" s="17">
        <v>0.10746371201013701</v>
      </c>
      <c r="BW12" s="17">
        <v>0.10504130318975501</v>
      </c>
      <c r="BX12" s="17"/>
      <c r="BY12" s="17">
        <v>6.0474792704668302E-2</v>
      </c>
      <c r="BZ12" s="17"/>
      <c r="CA12" s="17">
        <v>0.11285149905844601</v>
      </c>
      <c r="CB12" s="17"/>
      <c r="CC12" s="17">
        <v>9.8792950876050903E-2</v>
      </c>
    </row>
    <row r="13" spans="2:81" x14ac:dyDescent="0.3">
      <c r="B13" s="18" t="s">
        <v>234</v>
      </c>
      <c r="C13" s="17">
        <v>2.2093703373880901E-2</v>
      </c>
      <c r="D13" s="17">
        <v>3.0719176733554399E-2</v>
      </c>
      <c r="E13" s="17">
        <v>1.27233315320702E-2</v>
      </c>
      <c r="F13" s="17"/>
      <c r="G13" s="17">
        <v>4.6199316273310198E-2</v>
      </c>
      <c r="H13" s="17">
        <v>2.1380569266236001E-2</v>
      </c>
      <c r="I13" s="17">
        <v>1.0257300898522399E-2</v>
      </c>
      <c r="J13" s="17">
        <v>1.46433776192667E-2</v>
      </c>
      <c r="K13" s="17">
        <v>2.8215095398377101E-2</v>
      </c>
      <c r="L13" s="17">
        <v>1.8106408292992201E-2</v>
      </c>
      <c r="M13" s="17"/>
      <c r="N13" s="17">
        <v>2.1057156982338399E-2</v>
      </c>
      <c r="O13" s="17">
        <v>2.30275978243435E-2</v>
      </c>
      <c r="P13" s="17">
        <v>1.52996866083459E-2</v>
      </c>
      <c r="Q13" s="17">
        <v>2.8398590960369601E-2</v>
      </c>
      <c r="R13" s="17"/>
      <c r="S13" s="17">
        <v>1.9011078316141499E-2</v>
      </c>
      <c r="T13" s="17">
        <v>2.3752343135716301E-2</v>
      </c>
      <c r="U13" s="17">
        <v>1.8328714685248999E-2</v>
      </c>
      <c r="V13" s="17">
        <v>2.9916099110846899E-2</v>
      </c>
      <c r="W13" s="17">
        <v>2.4238436312512102E-2</v>
      </c>
      <c r="X13" s="17">
        <v>2.0735946630679201E-2</v>
      </c>
      <c r="Y13" s="17">
        <v>3.0189992650516799E-2</v>
      </c>
      <c r="Z13" s="17">
        <v>1.9828025114700502E-2</v>
      </c>
      <c r="AA13" s="17">
        <v>8.6407741400989901E-3</v>
      </c>
      <c r="AB13" s="17">
        <v>2.7018063319093E-2</v>
      </c>
      <c r="AC13" s="17">
        <v>2.83432581171187E-2</v>
      </c>
      <c r="AD13" s="17">
        <v>2.04883085391174E-2</v>
      </c>
      <c r="AE13" s="17"/>
      <c r="AF13" s="17">
        <v>8.8927453862851502E-2</v>
      </c>
      <c r="AG13" s="17">
        <v>3.4656122360698899E-2</v>
      </c>
      <c r="AH13" s="17">
        <v>5.0876857478637398E-2</v>
      </c>
      <c r="AI13" s="17">
        <v>3.7703204500082202E-2</v>
      </c>
      <c r="AJ13" s="17">
        <v>1.06094352254984E-2</v>
      </c>
      <c r="AK13" s="17">
        <v>2.1851098171992801E-2</v>
      </c>
      <c r="AL13" s="17">
        <v>1.9443830117542901E-2</v>
      </c>
      <c r="AM13" s="17">
        <v>1.79803676714736E-2</v>
      </c>
      <c r="AN13" s="17">
        <v>5.5332541010242701E-3</v>
      </c>
      <c r="AO13" s="17">
        <v>1.2011475197507299E-2</v>
      </c>
      <c r="AP13" s="17">
        <v>1.7679855715987999E-2</v>
      </c>
      <c r="AQ13" s="17">
        <v>3.7728349929131599E-2</v>
      </c>
      <c r="AR13" s="17">
        <v>3.8042573397251499E-2</v>
      </c>
      <c r="AS13" s="17">
        <v>4.3240066728894702E-2</v>
      </c>
      <c r="AT13" s="17">
        <v>0</v>
      </c>
      <c r="AU13" s="17">
        <v>0</v>
      </c>
      <c r="AV13" s="17"/>
      <c r="AW13" s="17">
        <v>1.5215399638878401E-2</v>
      </c>
      <c r="AX13" s="17">
        <v>3.2253165676515302E-2</v>
      </c>
      <c r="AY13" s="17"/>
      <c r="AZ13" s="17">
        <v>1.6066060267445899E-2</v>
      </c>
      <c r="BA13" s="17">
        <v>2.34361840926696E-2</v>
      </c>
      <c r="BB13" s="17"/>
      <c r="BC13" s="17">
        <v>2.0290372487997099E-2</v>
      </c>
      <c r="BD13" s="17">
        <v>2.3754060369771401E-2</v>
      </c>
      <c r="BE13" s="17"/>
      <c r="BF13" s="17">
        <v>0</v>
      </c>
      <c r="BG13" s="17">
        <v>2.3869102243423999E-2</v>
      </c>
      <c r="BH13" s="17"/>
      <c r="BI13" s="17">
        <v>9.5877491559144302E-3</v>
      </c>
      <c r="BJ13" s="17">
        <v>2.42882560829774E-2</v>
      </c>
      <c r="BK13" s="17">
        <v>2.3397115929179101E-2</v>
      </c>
      <c r="BL13" s="17">
        <v>1.8209100648733101E-2</v>
      </c>
      <c r="BM13" s="17">
        <v>4.4567497843799299E-2</v>
      </c>
      <c r="BN13" s="17"/>
      <c r="BO13" s="17">
        <v>2.39077234967684E-2</v>
      </c>
      <c r="BP13" s="17">
        <v>4.2761830098049496E-3</v>
      </c>
      <c r="BQ13" s="17">
        <v>2.69532281737421E-2</v>
      </c>
      <c r="BR13" s="17">
        <v>2.4020955480520301E-2</v>
      </c>
      <c r="BS13" s="17">
        <v>6.0373324073147397E-2</v>
      </c>
      <c r="BT13" s="17">
        <v>8.4069718713196701E-3</v>
      </c>
      <c r="BU13" s="17"/>
      <c r="BV13" s="17">
        <v>1.78309861084875E-2</v>
      </c>
      <c r="BW13" s="17">
        <v>3.6264745157165497E-2</v>
      </c>
      <c r="BX13" s="17"/>
      <c r="BY13" s="17">
        <v>1.02811307741627E-2</v>
      </c>
      <c r="BZ13" s="17"/>
      <c r="CA13" s="17">
        <v>3.0958798471184799E-2</v>
      </c>
      <c r="CB13" s="17"/>
      <c r="CC13" s="17">
        <v>2.63251907727407E-2</v>
      </c>
    </row>
    <row r="14" spans="2:81" x14ac:dyDescent="0.3">
      <c r="B14" s="18" t="s">
        <v>92</v>
      </c>
      <c r="C14" s="17">
        <v>7.59917670574939E-2</v>
      </c>
      <c r="D14" s="17">
        <v>5.3200433722360503E-2</v>
      </c>
      <c r="E14" s="17">
        <v>9.8545294879715195E-2</v>
      </c>
      <c r="F14" s="17"/>
      <c r="G14" s="17">
        <v>8.8621479878009293E-2</v>
      </c>
      <c r="H14" s="17">
        <v>5.23905311302316E-2</v>
      </c>
      <c r="I14" s="17">
        <v>6.6671093437491405E-2</v>
      </c>
      <c r="J14" s="17">
        <v>8.9738410421439499E-2</v>
      </c>
      <c r="K14" s="17">
        <v>7.2401704432370706E-2</v>
      </c>
      <c r="L14" s="17">
        <v>8.5557562085164199E-2</v>
      </c>
      <c r="M14" s="17"/>
      <c r="N14" s="17">
        <v>7.0989690648207704E-2</v>
      </c>
      <c r="O14" s="17">
        <v>6.55350506590133E-2</v>
      </c>
      <c r="P14" s="17">
        <v>7.0577533573027706E-2</v>
      </c>
      <c r="Q14" s="17">
        <v>9.7639903688088794E-2</v>
      </c>
      <c r="R14" s="17"/>
      <c r="S14" s="17">
        <v>7.1258594657469407E-2</v>
      </c>
      <c r="T14" s="17">
        <v>6.5805641938066706E-2</v>
      </c>
      <c r="U14" s="17">
        <v>7.0647865726558401E-2</v>
      </c>
      <c r="V14" s="17">
        <v>0.10841256964227799</v>
      </c>
      <c r="W14" s="17">
        <v>9.6029220925273898E-2</v>
      </c>
      <c r="X14" s="17">
        <v>0.108867876204123</v>
      </c>
      <c r="Y14" s="17">
        <v>2.82951640266462E-2</v>
      </c>
      <c r="Z14" s="17">
        <v>5.8247032638082299E-2</v>
      </c>
      <c r="AA14" s="17">
        <v>7.4573971274921297E-2</v>
      </c>
      <c r="AB14" s="17">
        <v>7.4201650118132206E-2</v>
      </c>
      <c r="AC14" s="17">
        <v>3.4554113547755498E-2</v>
      </c>
      <c r="AD14" s="17">
        <v>0.144408515628518</v>
      </c>
      <c r="AE14" s="17"/>
      <c r="AF14" s="17">
        <v>9.0347383092131098E-2</v>
      </c>
      <c r="AG14" s="17">
        <v>7.7378240013952299E-2</v>
      </c>
      <c r="AH14" s="17">
        <v>0.16725969102281199</v>
      </c>
      <c r="AI14" s="17">
        <v>9.12172032841254E-2</v>
      </c>
      <c r="AJ14" s="17">
        <v>8.8844007930952207E-2</v>
      </c>
      <c r="AK14" s="17">
        <v>4.0234497323108902E-2</v>
      </c>
      <c r="AL14" s="17">
        <v>7.9135595069557793E-2</v>
      </c>
      <c r="AM14" s="17">
        <v>0.12666412921949699</v>
      </c>
      <c r="AN14" s="17">
        <v>3.6826742527135602E-2</v>
      </c>
      <c r="AO14" s="17">
        <v>5.3851035444451301E-2</v>
      </c>
      <c r="AP14" s="17">
        <v>7.2463108708904003E-2</v>
      </c>
      <c r="AQ14" s="17">
        <v>3.5229946620421997E-2</v>
      </c>
      <c r="AR14" s="17">
        <v>3.2933310345472901E-2</v>
      </c>
      <c r="AS14" s="17">
        <v>6.0110045696140299E-2</v>
      </c>
      <c r="AT14" s="17">
        <v>3.0700010475288399E-2</v>
      </c>
      <c r="AU14" s="17">
        <v>1.05189130279647E-2</v>
      </c>
      <c r="AV14" s="17"/>
      <c r="AW14" s="17">
        <v>6.7616869689493597E-2</v>
      </c>
      <c r="AX14" s="17">
        <v>8.8718608136310398E-2</v>
      </c>
      <c r="AY14" s="17"/>
      <c r="AZ14" s="17">
        <v>7.6007769092938895E-2</v>
      </c>
      <c r="BA14" s="17">
        <v>7.5988203073417998E-2</v>
      </c>
      <c r="BB14" s="17"/>
      <c r="BC14" s="17">
        <v>7.6390340642374405E-2</v>
      </c>
      <c r="BD14" s="17">
        <v>7.7175543854203693E-2</v>
      </c>
      <c r="BE14" s="17"/>
      <c r="BF14" s="17">
        <v>3.3195118303757501E-2</v>
      </c>
      <c r="BG14" s="17">
        <v>7.9430806702945E-2</v>
      </c>
      <c r="BH14" s="17"/>
      <c r="BI14" s="17">
        <v>4.7497316201629697E-2</v>
      </c>
      <c r="BJ14" s="17">
        <v>5.7480889638696901E-2</v>
      </c>
      <c r="BK14" s="17">
        <v>0.107145467971121</v>
      </c>
      <c r="BL14" s="17">
        <v>6.3817404034786099E-2</v>
      </c>
      <c r="BM14" s="17">
        <v>0.10445209256693</v>
      </c>
      <c r="BN14" s="17"/>
      <c r="BO14" s="17">
        <v>5.2771232018397701E-2</v>
      </c>
      <c r="BP14" s="17">
        <v>3.6680059529672598E-2</v>
      </c>
      <c r="BQ14" s="17">
        <v>8.3600022340387603E-2</v>
      </c>
      <c r="BR14" s="17">
        <v>5.3743303988801901E-2</v>
      </c>
      <c r="BS14" s="17">
        <v>8.5060548519207094E-2</v>
      </c>
      <c r="BT14" s="17">
        <v>0.15943145909166101</v>
      </c>
      <c r="BU14" s="17"/>
      <c r="BV14" s="17">
        <v>5.3182610234073599E-2</v>
      </c>
      <c r="BW14" s="17">
        <v>6.5453035225089995E-2</v>
      </c>
      <c r="BX14" s="17"/>
      <c r="BY14" s="17">
        <v>2.8886832096997599E-2</v>
      </c>
      <c r="BZ14" s="17"/>
      <c r="CA14" s="17">
        <v>5.4482226232177002E-2</v>
      </c>
      <c r="CB14" s="17"/>
      <c r="CC14" s="17">
        <v>5.8035594560150401E-2</v>
      </c>
    </row>
    <row r="15" spans="2:81" x14ac:dyDescent="0.3">
      <c r="B15" s="18" t="s">
        <v>192</v>
      </c>
      <c r="C15" s="21">
        <v>0.55526122085055296</v>
      </c>
      <c r="D15" s="21">
        <v>0.60185187607571</v>
      </c>
      <c r="E15" s="21">
        <v>0.51005711311967505</v>
      </c>
      <c r="F15" s="21"/>
      <c r="G15" s="21">
        <v>0.51592329391029701</v>
      </c>
      <c r="H15" s="21">
        <v>0.57723379004035102</v>
      </c>
      <c r="I15" s="21">
        <v>0.55669946682489801</v>
      </c>
      <c r="J15" s="21">
        <v>0.54854610227560696</v>
      </c>
      <c r="K15" s="21">
        <v>0.543135472268366</v>
      </c>
      <c r="L15" s="21">
        <v>0.57606410977533495</v>
      </c>
      <c r="M15" s="21"/>
      <c r="N15" s="21">
        <v>0.56735927749271198</v>
      </c>
      <c r="O15" s="21">
        <v>0.55509787338408001</v>
      </c>
      <c r="P15" s="21">
        <v>0.56590433525906503</v>
      </c>
      <c r="Q15" s="21">
        <v>0.53121569171264704</v>
      </c>
      <c r="R15" s="21"/>
      <c r="S15" s="21">
        <v>0.56908432182970703</v>
      </c>
      <c r="T15" s="21">
        <v>0.56401787949256199</v>
      </c>
      <c r="U15" s="21">
        <v>0.55378285817347705</v>
      </c>
      <c r="V15" s="21">
        <v>0.56058869076354101</v>
      </c>
      <c r="W15" s="21">
        <v>0.50840266777162402</v>
      </c>
      <c r="X15" s="21">
        <v>0.55340424671638</v>
      </c>
      <c r="Y15" s="21">
        <v>0.57600992878656998</v>
      </c>
      <c r="Z15" s="21">
        <v>0.54715476281234499</v>
      </c>
      <c r="AA15" s="21">
        <v>0.56924696151217202</v>
      </c>
      <c r="AB15" s="21">
        <v>0.52149547213138003</v>
      </c>
      <c r="AC15" s="21">
        <v>0.59109245622589801</v>
      </c>
      <c r="AD15" s="21">
        <v>0.50102788808565502</v>
      </c>
      <c r="AE15" s="21"/>
      <c r="AF15" s="21">
        <v>0.82072516304501697</v>
      </c>
      <c r="AG15" s="21">
        <v>0.50912620272401599</v>
      </c>
      <c r="AH15" s="21">
        <v>0.36768774409957</v>
      </c>
      <c r="AI15" s="21">
        <v>0.58575221958774604</v>
      </c>
      <c r="AJ15" s="21">
        <v>0.53036814323641002</v>
      </c>
      <c r="AK15" s="21">
        <v>0.53099664952023995</v>
      </c>
      <c r="AL15" s="21">
        <v>0.55263864558869402</v>
      </c>
      <c r="AM15" s="21">
        <v>0.55156320036180395</v>
      </c>
      <c r="AN15" s="21">
        <v>0.55649036159860898</v>
      </c>
      <c r="AO15" s="21">
        <v>0.56568119707303099</v>
      </c>
      <c r="AP15" s="21">
        <v>0.63276323300663595</v>
      </c>
      <c r="AQ15" s="21">
        <v>0.552296759105805</v>
      </c>
      <c r="AR15" s="21">
        <v>0.54128853806602795</v>
      </c>
      <c r="AS15" s="21">
        <v>0.64237806111366602</v>
      </c>
      <c r="AT15" s="21">
        <v>0.62363102479369203</v>
      </c>
      <c r="AU15" s="21">
        <v>0.76431327388447401</v>
      </c>
      <c r="AV15" s="21"/>
      <c r="AW15" s="21">
        <v>0.56361891089052996</v>
      </c>
      <c r="AX15" s="21">
        <v>0.54332766113441999</v>
      </c>
      <c r="AY15" s="21"/>
      <c r="AZ15" s="21">
        <v>0.49861817340154602</v>
      </c>
      <c r="BA15" s="21">
        <v>0.56787679840067995</v>
      </c>
      <c r="BB15" s="21"/>
      <c r="BC15" s="21">
        <v>0.51157438435329605</v>
      </c>
      <c r="BD15" s="21">
        <v>0.58405827794835696</v>
      </c>
      <c r="BE15" s="21"/>
      <c r="BF15" s="21">
        <v>0.55898823840271294</v>
      </c>
      <c r="BG15" s="21">
        <v>0.55496172634585605</v>
      </c>
      <c r="BH15" s="21"/>
      <c r="BI15" s="21">
        <v>0.70042222639149898</v>
      </c>
      <c r="BJ15" s="21">
        <v>0.51441402204344999</v>
      </c>
      <c r="BK15" s="21">
        <v>0.53257012635277101</v>
      </c>
      <c r="BL15" s="21">
        <v>0.59628601929484104</v>
      </c>
      <c r="BM15" s="21">
        <v>0.45592640703009202</v>
      </c>
      <c r="BN15" s="21"/>
      <c r="BO15" s="21">
        <v>0.50849881406247399</v>
      </c>
      <c r="BP15" s="21">
        <v>0.69263274463885605</v>
      </c>
      <c r="BQ15" s="21">
        <v>0.53340887744245302</v>
      </c>
      <c r="BR15" s="21">
        <v>0.61183103631906599</v>
      </c>
      <c r="BS15" s="21">
        <v>0.42740510862091502</v>
      </c>
      <c r="BT15" s="21">
        <v>0.50792471971564601</v>
      </c>
      <c r="BU15" s="21"/>
      <c r="BV15" s="21">
        <v>0.51569831547854605</v>
      </c>
      <c r="BW15" s="21">
        <v>0.51203200513007197</v>
      </c>
      <c r="BX15" s="21"/>
      <c r="BY15" s="21">
        <v>0.62286508824769304</v>
      </c>
      <c r="BZ15" s="21"/>
      <c r="CA15" s="21">
        <v>0.54201407464140805</v>
      </c>
      <c r="CB15" s="21"/>
      <c r="CC15" s="21">
        <v>0.53689526261323595</v>
      </c>
    </row>
    <row r="16" spans="2:81" x14ac:dyDescent="0.3">
      <c r="B16" s="18" t="s">
        <v>193</v>
      </c>
      <c r="C16" s="21">
        <v>0.10117860730476599</v>
      </c>
      <c r="D16" s="21">
        <v>0.11258399728341</v>
      </c>
      <c r="E16" s="21">
        <v>8.8399431868838405E-2</v>
      </c>
      <c r="F16" s="21"/>
      <c r="G16" s="21">
        <v>0.14422535337636899</v>
      </c>
      <c r="H16" s="21">
        <v>9.9420185927333704E-2</v>
      </c>
      <c r="I16" s="21">
        <v>8.1765538074878796E-2</v>
      </c>
      <c r="J16" s="21">
        <v>9.7371022729286494E-2</v>
      </c>
      <c r="K16" s="21">
        <v>0.121497376241572</v>
      </c>
      <c r="L16" s="21">
        <v>7.9074373813107404E-2</v>
      </c>
      <c r="M16" s="21"/>
      <c r="N16" s="21">
        <v>9.8293008101477897E-2</v>
      </c>
      <c r="O16" s="21">
        <v>0.11522720463666999</v>
      </c>
      <c r="P16" s="21">
        <v>9.0383685982721701E-2</v>
      </c>
      <c r="Q16" s="21">
        <v>9.9995103504459906E-2</v>
      </c>
      <c r="R16" s="21"/>
      <c r="S16" s="21">
        <v>9.9685309332204097E-2</v>
      </c>
      <c r="T16" s="21">
        <v>9.6119016330552198E-2</v>
      </c>
      <c r="U16" s="21">
        <v>8.6521094657954004E-2</v>
      </c>
      <c r="V16" s="21">
        <v>0.111279385403285</v>
      </c>
      <c r="W16" s="21">
        <v>0.11091665643864899</v>
      </c>
      <c r="X16" s="21">
        <v>9.8392347578554501E-2</v>
      </c>
      <c r="Y16" s="21">
        <v>0.11627169437469</v>
      </c>
      <c r="Z16" s="21">
        <v>0.112485259831343</v>
      </c>
      <c r="AA16" s="21">
        <v>8.4229755640278597E-2</v>
      </c>
      <c r="AB16" s="21">
        <v>9.7439187863314194E-2</v>
      </c>
      <c r="AC16" s="21">
        <v>0.119771413693414</v>
      </c>
      <c r="AD16" s="21">
        <v>0.111870789315059</v>
      </c>
      <c r="AE16" s="21"/>
      <c r="AF16" s="21">
        <v>8.8927453862851502E-2</v>
      </c>
      <c r="AG16" s="21">
        <v>9.7268478246446397E-2</v>
      </c>
      <c r="AH16" s="21">
        <v>0.120096995810305</v>
      </c>
      <c r="AI16" s="21">
        <v>0.102814073381154</v>
      </c>
      <c r="AJ16" s="21">
        <v>8.0062303964815604E-2</v>
      </c>
      <c r="AK16" s="21">
        <v>0.12043662773639199</v>
      </c>
      <c r="AL16" s="21">
        <v>0.100244167889761</v>
      </c>
      <c r="AM16" s="21">
        <v>9.9914031860459607E-2</v>
      </c>
      <c r="AN16" s="21">
        <v>0.106167187036972</v>
      </c>
      <c r="AO16" s="21">
        <v>9.9451852625399698E-2</v>
      </c>
      <c r="AP16" s="21">
        <v>8.7433558379655996E-2</v>
      </c>
      <c r="AQ16" s="21">
        <v>0.14782650652170901</v>
      </c>
      <c r="AR16" s="21">
        <v>9.56380196185381E-2</v>
      </c>
      <c r="AS16" s="21">
        <v>0.133792778603539</v>
      </c>
      <c r="AT16" s="21">
        <v>7.9131684969075106E-2</v>
      </c>
      <c r="AU16" s="21">
        <v>8.0312461168861704E-2</v>
      </c>
      <c r="AV16" s="21"/>
      <c r="AW16" s="21">
        <v>9.1300262226901394E-2</v>
      </c>
      <c r="AX16" s="21">
        <v>0.116274075335109</v>
      </c>
      <c r="AY16" s="21"/>
      <c r="AZ16" s="21">
        <v>9.6193334557017202E-2</v>
      </c>
      <c r="BA16" s="21">
        <v>0.102288930597566</v>
      </c>
      <c r="BB16" s="21"/>
      <c r="BC16" s="21">
        <v>0.11841705809509701</v>
      </c>
      <c r="BD16" s="21">
        <v>8.8601686683143999E-2</v>
      </c>
      <c r="BE16" s="21"/>
      <c r="BF16" s="21">
        <v>0.144205861880143</v>
      </c>
      <c r="BG16" s="21">
        <v>9.7721036709201403E-2</v>
      </c>
      <c r="BH16" s="21"/>
      <c r="BI16" s="21">
        <v>5.8111271776508398E-2</v>
      </c>
      <c r="BJ16" s="21">
        <v>0.13090340824699301</v>
      </c>
      <c r="BK16" s="21">
        <v>9.0920378413721095E-2</v>
      </c>
      <c r="BL16" s="21">
        <v>8.5517933603614704E-2</v>
      </c>
      <c r="BM16" s="21">
        <v>0.15424396838617799</v>
      </c>
      <c r="BN16" s="21"/>
      <c r="BO16" s="21">
        <v>0.12898032456515601</v>
      </c>
      <c r="BP16" s="21">
        <v>5.2984207633279802E-2</v>
      </c>
      <c r="BQ16" s="21">
        <v>0.109850954669407</v>
      </c>
      <c r="BR16" s="21">
        <v>8.8423170706233997E-2</v>
      </c>
      <c r="BS16" s="21">
        <v>0.19837365067700399</v>
      </c>
      <c r="BT16" s="21">
        <v>9.2415608864026305E-2</v>
      </c>
      <c r="BU16" s="21"/>
      <c r="BV16" s="21">
        <v>0.12529469811862401</v>
      </c>
      <c r="BW16" s="21">
        <v>0.14130604834692101</v>
      </c>
      <c r="BX16" s="21"/>
      <c r="BY16" s="21">
        <v>7.0755923478831001E-2</v>
      </c>
      <c r="BZ16" s="21"/>
      <c r="CA16" s="21">
        <v>0.14381029752963101</v>
      </c>
      <c r="CB16" s="21"/>
      <c r="CC16" s="21">
        <v>0.12511814164879201</v>
      </c>
    </row>
    <row r="17" spans="2:81" x14ac:dyDescent="0.3">
      <c r="B17" s="18" t="s">
        <v>194</v>
      </c>
      <c r="C17" s="22">
        <v>0.454082613545786</v>
      </c>
      <c r="D17" s="22">
        <v>0.48926787879229999</v>
      </c>
      <c r="E17" s="22">
        <v>0.42165768125083702</v>
      </c>
      <c r="F17" s="22"/>
      <c r="G17" s="22">
        <v>0.37169794053392802</v>
      </c>
      <c r="H17" s="22">
        <v>0.47781360411301699</v>
      </c>
      <c r="I17" s="22">
        <v>0.474933928750019</v>
      </c>
      <c r="J17" s="22">
        <v>0.45117507954632002</v>
      </c>
      <c r="K17" s="22">
        <v>0.42163809602679397</v>
      </c>
      <c r="L17" s="22">
        <v>0.49698973596222801</v>
      </c>
      <c r="M17" s="22"/>
      <c r="N17" s="22">
        <v>0.46906626939123403</v>
      </c>
      <c r="O17" s="22">
        <v>0.43987066874740999</v>
      </c>
      <c r="P17" s="22">
        <v>0.47552064927634402</v>
      </c>
      <c r="Q17" s="22">
        <v>0.43122058820818698</v>
      </c>
      <c r="R17" s="22"/>
      <c r="S17" s="22">
        <v>0.46939901249750299</v>
      </c>
      <c r="T17" s="22">
        <v>0.46789886316201001</v>
      </c>
      <c r="U17" s="22">
        <v>0.46726176351552301</v>
      </c>
      <c r="V17" s="22">
        <v>0.44930930536025598</v>
      </c>
      <c r="W17" s="22">
        <v>0.39748601133297501</v>
      </c>
      <c r="X17" s="22">
        <v>0.45501189913782603</v>
      </c>
      <c r="Y17" s="22">
        <v>0.459738234411881</v>
      </c>
      <c r="Z17" s="22">
        <v>0.43466950298100199</v>
      </c>
      <c r="AA17" s="22">
        <v>0.48501720587189301</v>
      </c>
      <c r="AB17" s="22">
        <v>0.42405628426806602</v>
      </c>
      <c r="AC17" s="22">
        <v>0.47132104253248402</v>
      </c>
      <c r="AD17" s="22">
        <v>0.38915709877059701</v>
      </c>
      <c r="AE17" s="22"/>
      <c r="AF17" s="22">
        <v>0.73179770918216602</v>
      </c>
      <c r="AG17" s="22">
        <v>0.41185772447756902</v>
      </c>
      <c r="AH17" s="22">
        <v>0.247590748289265</v>
      </c>
      <c r="AI17" s="22">
        <v>0.48293814620659198</v>
      </c>
      <c r="AJ17" s="22">
        <v>0.45030583927159501</v>
      </c>
      <c r="AK17" s="22">
        <v>0.41056002178384798</v>
      </c>
      <c r="AL17" s="22">
        <v>0.45239447769893298</v>
      </c>
      <c r="AM17" s="22">
        <v>0.45164916850134401</v>
      </c>
      <c r="AN17" s="22">
        <v>0.45032317456163701</v>
      </c>
      <c r="AO17" s="22">
        <v>0.46622934444763098</v>
      </c>
      <c r="AP17" s="22">
        <v>0.54532967462698001</v>
      </c>
      <c r="AQ17" s="22">
        <v>0.40447025258409602</v>
      </c>
      <c r="AR17" s="22">
        <v>0.44565051844748998</v>
      </c>
      <c r="AS17" s="22">
        <v>0.50858528251012702</v>
      </c>
      <c r="AT17" s="22">
        <v>0.54449933982461696</v>
      </c>
      <c r="AU17" s="22">
        <v>0.68400081271561197</v>
      </c>
      <c r="AV17" s="22"/>
      <c r="AW17" s="22">
        <v>0.47231864866362799</v>
      </c>
      <c r="AX17" s="22">
        <v>0.42705358579931102</v>
      </c>
      <c r="AY17" s="22"/>
      <c r="AZ17" s="22">
        <v>0.40242483884452901</v>
      </c>
      <c r="BA17" s="22">
        <v>0.46558786780311501</v>
      </c>
      <c r="BB17" s="22"/>
      <c r="BC17" s="22">
        <v>0.39315732625819899</v>
      </c>
      <c r="BD17" s="22">
        <v>0.49545659126521302</v>
      </c>
      <c r="BE17" s="22"/>
      <c r="BF17" s="22">
        <v>0.41478237652257</v>
      </c>
      <c r="BG17" s="22">
        <v>0.45724068963665498</v>
      </c>
      <c r="BH17" s="22"/>
      <c r="BI17" s="22">
        <v>0.64231095461499099</v>
      </c>
      <c r="BJ17" s="22">
        <v>0.38351061379645701</v>
      </c>
      <c r="BK17" s="22">
        <v>0.44164974793904999</v>
      </c>
      <c r="BL17" s="22">
        <v>0.510768085691226</v>
      </c>
      <c r="BM17" s="22">
        <v>0.30168243864391397</v>
      </c>
      <c r="BN17" s="22"/>
      <c r="BO17" s="22">
        <v>0.37951848949731798</v>
      </c>
      <c r="BP17" s="22">
        <v>0.639648537005577</v>
      </c>
      <c r="BQ17" s="22">
        <v>0.42355792277304499</v>
      </c>
      <c r="BR17" s="22">
        <v>0.52340786561283204</v>
      </c>
      <c r="BS17" s="22">
        <v>0.22903145794391</v>
      </c>
      <c r="BT17" s="22">
        <v>0.41550911085162001</v>
      </c>
      <c r="BU17" s="22"/>
      <c r="BV17" s="22">
        <v>0.39040361735992102</v>
      </c>
      <c r="BW17" s="22">
        <v>0.37072595678315101</v>
      </c>
      <c r="BX17" s="22"/>
      <c r="BY17" s="22">
        <v>0.55210916476886196</v>
      </c>
      <c r="BZ17" s="22"/>
      <c r="CA17" s="22">
        <v>0.39820377711177801</v>
      </c>
      <c r="CB17" s="22"/>
      <c r="CC17" s="22">
        <v>0.41177712096444502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0.20761071073648099</v>
      </c>
      <c r="D9" s="17">
        <v>0.22688562442434701</v>
      </c>
      <c r="E9" s="17">
        <v>0.18668408981981399</v>
      </c>
      <c r="F9" s="17"/>
      <c r="G9" s="17">
        <v>0.24829658851293199</v>
      </c>
      <c r="H9" s="17">
        <v>0.28496964499745098</v>
      </c>
      <c r="I9" s="17">
        <v>0.26451255282975999</v>
      </c>
      <c r="J9" s="17">
        <v>0.18405001723807801</v>
      </c>
      <c r="K9" s="17">
        <v>0.16617912572284699</v>
      </c>
      <c r="L9" s="17">
        <v>0.118335927969765</v>
      </c>
      <c r="M9" s="17"/>
      <c r="N9" s="17">
        <v>0.22268508463974199</v>
      </c>
      <c r="O9" s="17">
        <v>0.192363743566969</v>
      </c>
      <c r="P9" s="17">
        <v>0.19957416621849799</v>
      </c>
      <c r="Q9" s="17">
        <v>0.213559342038703</v>
      </c>
      <c r="R9" s="17"/>
      <c r="S9" s="17">
        <v>0.28330757746525898</v>
      </c>
      <c r="T9" s="17">
        <v>0.16726036731667701</v>
      </c>
      <c r="U9" s="17">
        <v>0.157706507755766</v>
      </c>
      <c r="V9" s="17">
        <v>0.26693782668153399</v>
      </c>
      <c r="W9" s="17">
        <v>0.18458814549483399</v>
      </c>
      <c r="X9" s="17">
        <v>0.23709958716568699</v>
      </c>
      <c r="Y9" s="17">
        <v>0.137982912119782</v>
      </c>
      <c r="Z9" s="17">
        <v>0.212146485627871</v>
      </c>
      <c r="AA9" s="17">
        <v>0.200574275291347</v>
      </c>
      <c r="AB9" s="17">
        <v>0.24786198732842901</v>
      </c>
      <c r="AC9" s="17">
        <v>0.15272930617966199</v>
      </c>
      <c r="AD9" s="17">
        <v>0.12510398009901799</v>
      </c>
      <c r="AE9" s="17"/>
      <c r="AF9" s="17">
        <v>0.51512484679552295</v>
      </c>
      <c r="AG9" s="17">
        <v>0.26260977949917702</v>
      </c>
      <c r="AH9" s="17">
        <v>0.241877350504936</v>
      </c>
      <c r="AI9" s="17">
        <v>0.172811929738861</v>
      </c>
      <c r="AJ9" s="17">
        <v>0.24585629350795299</v>
      </c>
      <c r="AK9" s="17">
        <v>0.15172594847386101</v>
      </c>
      <c r="AL9" s="17">
        <v>0.197332910791858</v>
      </c>
      <c r="AM9" s="17">
        <v>0.22683049448208101</v>
      </c>
      <c r="AN9" s="17">
        <v>0.105947406646147</v>
      </c>
      <c r="AO9" s="17">
        <v>0.31826033636506401</v>
      </c>
      <c r="AP9" s="17">
        <v>0.17001302655556799</v>
      </c>
      <c r="AQ9" s="17">
        <v>0.19871738573859399</v>
      </c>
      <c r="AR9" s="17">
        <v>0.22639485484674901</v>
      </c>
      <c r="AS9" s="17">
        <v>0.19267880671669399</v>
      </c>
      <c r="AT9" s="17">
        <v>0.17437040738678899</v>
      </c>
      <c r="AU9" s="17">
        <v>0.34959896358996301</v>
      </c>
      <c r="AV9" s="17"/>
      <c r="AW9" s="17">
        <v>0.21515615908929001</v>
      </c>
      <c r="AX9" s="17">
        <v>0.19679091741367899</v>
      </c>
      <c r="AY9" s="17"/>
      <c r="AZ9" s="17">
        <v>0.23179917968017599</v>
      </c>
      <c r="BA9" s="17">
        <v>0.20222343869655801</v>
      </c>
      <c r="BB9" s="17"/>
      <c r="BC9" s="17">
        <v>0.25675713952885798</v>
      </c>
      <c r="BD9" s="17">
        <v>0.17200336817366399</v>
      </c>
      <c r="BE9" s="17"/>
      <c r="BF9" s="17">
        <v>0.26539073497550097</v>
      </c>
      <c r="BG9" s="17">
        <v>0.20296764171449899</v>
      </c>
      <c r="BH9" s="17"/>
      <c r="BI9" s="17">
        <v>0.15824244710629401</v>
      </c>
      <c r="BJ9" s="17">
        <v>0.264792562703346</v>
      </c>
      <c r="BK9" s="17">
        <v>0.20108992255597</v>
      </c>
      <c r="BL9" s="17">
        <v>0.142668792723052</v>
      </c>
      <c r="BM9" s="17">
        <v>0.26261356021299498</v>
      </c>
      <c r="BN9" s="17"/>
      <c r="BO9" s="17">
        <v>0.27949908938489099</v>
      </c>
      <c r="BP9" s="17">
        <v>0.16491966334900099</v>
      </c>
      <c r="BQ9" s="17">
        <v>0.21203470999082399</v>
      </c>
      <c r="BR9" s="17">
        <v>0.183575543415292</v>
      </c>
      <c r="BS9" s="17">
        <v>0.28194225547722701</v>
      </c>
      <c r="BT9" s="17">
        <v>0.1048616881162</v>
      </c>
      <c r="BU9" s="17"/>
      <c r="BV9" s="17">
        <v>0.27224940294934502</v>
      </c>
      <c r="BW9" s="17">
        <v>0.250962141164988</v>
      </c>
      <c r="BX9" s="17"/>
      <c r="BY9" s="17">
        <v>0.25057595532855498</v>
      </c>
      <c r="BZ9" s="17"/>
      <c r="CA9" s="17">
        <v>0.29515466741503799</v>
      </c>
      <c r="CB9" s="17"/>
      <c r="CC9" s="17">
        <v>0.27763145751849599</v>
      </c>
    </row>
    <row r="10" spans="2:81" x14ac:dyDescent="0.3">
      <c r="B10" s="18" t="s">
        <v>231</v>
      </c>
      <c r="C10" s="17">
        <v>0.37631822793480302</v>
      </c>
      <c r="D10" s="17">
        <v>0.36996671068007297</v>
      </c>
      <c r="E10" s="17">
        <v>0.38298517947322303</v>
      </c>
      <c r="F10" s="17"/>
      <c r="G10" s="17">
        <v>0.40634106940006398</v>
      </c>
      <c r="H10" s="17">
        <v>0.37341402167650001</v>
      </c>
      <c r="I10" s="17">
        <v>0.37309194155792202</v>
      </c>
      <c r="J10" s="17">
        <v>0.378557590433587</v>
      </c>
      <c r="K10" s="17">
        <v>0.33805094173428601</v>
      </c>
      <c r="L10" s="17">
        <v>0.385069698251507</v>
      </c>
      <c r="M10" s="17"/>
      <c r="N10" s="17">
        <v>0.35913854161630199</v>
      </c>
      <c r="O10" s="17">
        <v>0.39361135560382599</v>
      </c>
      <c r="P10" s="17">
        <v>0.37640780247601002</v>
      </c>
      <c r="Q10" s="17">
        <v>0.377751614106897</v>
      </c>
      <c r="R10" s="17"/>
      <c r="S10" s="17">
        <v>0.32449328602496202</v>
      </c>
      <c r="T10" s="17">
        <v>0.42119271142681902</v>
      </c>
      <c r="U10" s="17">
        <v>0.39969542353425702</v>
      </c>
      <c r="V10" s="17">
        <v>0.26149257989034402</v>
      </c>
      <c r="W10" s="17">
        <v>0.40992538464623302</v>
      </c>
      <c r="X10" s="17">
        <v>0.369748385856426</v>
      </c>
      <c r="Y10" s="17">
        <v>0.376942206407748</v>
      </c>
      <c r="Z10" s="17">
        <v>0.337923586544013</v>
      </c>
      <c r="AA10" s="17">
        <v>0.433504657729953</v>
      </c>
      <c r="AB10" s="17">
        <v>0.408558230330335</v>
      </c>
      <c r="AC10" s="17">
        <v>0.41501823054895698</v>
      </c>
      <c r="AD10" s="17">
        <v>0.32599061236698601</v>
      </c>
      <c r="AE10" s="17"/>
      <c r="AF10" s="17">
        <v>0.29010458885042001</v>
      </c>
      <c r="AG10" s="17">
        <v>0.33919476304785301</v>
      </c>
      <c r="AH10" s="17">
        <v>0.32773039068211401</v>
      </c>
      <c r="AI10" s="17">
        <v>0.40226083613535402</v>
      </c>
      <c r="AJ10" s="17">
        <v>0.35758251582563799</v>
      </c>
      <c r="AK10" s="17">
        <v>0.44632887676094102</v>
      </c>
      <c r="AL10" s="17">
        <v>0.39114992133516902</v>
      </c>
      <c r="AM10" s="17">
        <v>0.33534803708634497</v>
      </c>
      <c r="AN10" s="17">
        <v>0.453185246386551</v>
      </c>
      <c r="AO10" s="17">
        <v>0.28561726104218299</v>
      </c>
      <c r="AP10" s="17">
        <v>0.39689831760877198</v>
      </c>
      <c r="AQ10" s="17">
        <v>0.354863944538932</v>
      </c>
      <c r="AR10" s="17">
        <v>0.36716346260400601</v>
      </c>
      <c r="AS10" s="17">
        <v>0.43100543070150199</v>
      </c>
      <c r="AT10" s="17">
        <v>0.31556976068551801</v>
      </c>
      <c r="AU10" s="17">
        <v>0.39783181676885299</v>
      </c>
      <c r="AV10" s="17"/>
      <c r="AW10" s="17">
        <v>0.39891204742895298</v>
      </c>
      <c r="AX10" s="17">
        <v>0.34258912847649597</v>
      </c>
      <c r="AY10" s="17"/>
      <c r="AZ10" s="17">
        <v>0.40465355866147301</v>
      </c>
      <c r="BA10" s="17">
        <v>0.370007364054949</v>
      </c>
      <c r="BB10" s="17"/>
      <c r="BC10" s="17">
        <v>0.40702845740321397</v>
      </c>
      <c r="BD10" s="17">
        <v>0.35651053017109602</v>
      </c>
      <c r="BE10" s="17"/>
      <c r="BF10" s="17">
        <v>0.39498531910455298</v>
      </c>
      <c r="BG10" s="17">
        <v>0.37481818369144598</v>
      </c>
      <c r="BH10" s="17"/>
      <c r="BI10" s="17">
        <v>0.31018095922814498</v>
      </c>
      <c r="BJ10" s="17">
        <v>0.44163164364354601</v>
      </c>
      <c r="BK10" s="17">
        <v>0.45589423791947198</v>
      </c>
      <c r="BL10" s="17">
        <v>0.29181580133150897</v>
      </c>
      <c r="BM10" s="17">
        <v>0.29918946165834098</v>
      </c>
      <c r="BN10" s="17"/>
      <c r="BO10" s="17">
        <v>0.44899606604309</v>
      </c>
      <c r="BP10" s="17">
        <v>0.33671481179735502</v>
      </c>
      <c r="BQ10" s="17">
        <v>0.40289238515249298</v>
      </c>
      <c r="BR10" s="17">
        <v>0.33849243752599301</v>
      </c>
      <c r="BS10" s="17">
        <v>0.34994966519574899</v>
      </c>
      <c r="BT10" s="17">
        <v>0.41435222545226102</v>
      </c>
      <c r="BU10" s="17"/>
      <c r="BV10" s="17">
        <v>0.44245296615803997</v>
      </c>
      <c r="BW10" s="17">
        <v>0.44010831255160199</v>
      </c>
      <c r="BX10" s="17"/>
      <c r="BY10" s="17">
        <v>0.46023932414382301</v>
      </c>
      <c r="BZ10" s="17"/>
      <c r="CA10" s="17">
        <v>0.45431142942206698</v>
      </c>
      <c r="CB10" s="17"/>
      <c r="CC10" s="17">
        <v>0.43936567978176799</v>
      </c>
    </row>
    <row r="11" spans="2:81" x14ac:dyDescent="0.3">
      <c r="B11" s="18" t="s">
        <v>232</v>
      </c>
      <c r="C11" s="17">
        <v>0.21738673929361399</v>
      </c>
      <c r="D11" s="17">
        <v>0.21006913633944099</v>
      </c>
      <c r="E11" s="17">
        <v>0.225389175347388</v>
      </c>
      <c r="F11" s="17"/>
      <c r="G11" s="17">
        <v>0.20206241886541701</v>
      </c>
      <c r="H11" s="17">
        <v>0.19515283797262301</v>
      </c>
      <c r="I11" s="17">
        <v>0.17336497364216799</v>
      </c>
      <c r="J11" s="17">
        <v>0.21025489665156399</v>
      </c>
      <c r="K11" s="17">
        <v>0.27967561164820698</v>
      </c>
      <c r="L11" s="17">
        <v>0.24539970833279301</v>
      </c>
      <c r="M11" s="17"/>
      <c r="N11" s="17">
        <v>0.23714985534313399</v>
      </c>
      <c r="O11" s="17">
        <v>0.20805830981797499</v>
      </c>
      <c r="P11" s="17">
        <v>0.21520749531826699</v>
      </c>
      <c r="Q11" s="17">
        <v>0.207605153077349</v>
      </c>
      <c r="R11" s="17"/>
      <c r="S11" s="17">
        <v>0.22851931359142499</v>
      </c>
      <c r="T11" s="17">
        <v>0.195871115591462</v>
      </c>
      <c r="U11" s="17">
        <v>0.21553186085991599</v>
      </c>
      <c r="V11" s="17">
        <v>0.22397866321940099</v>
      </c>
      <c r="W11" s="17">
        <v>0.19457396095839199</v>
      </c>
      <c r="X11" s="17">
        <v>0.19382976735233301</v>
      </c>
      <c r="Y11" s="17">
        <v>0.27220864901162101</v>
      </c>
      <c r="Z11" s="17">
        <v>0.19859804270779699</v>
      </c>
      <c r="AA11" s="17">
        <v>0.23400467358532101</v>
      </c>
      <c r="AB11" s="17">
        <v>0.19916502934470001</v>
      </c>
      <c r="AC11" s="17">
        <v>0.23981888799277101</v>
      </c>
      <c r="AD11" s="17">
        <v>0.20254634489545201</v>
      </c>
      <c r="AE11" s="17"/>
      <c r="AF11" s="17">
        <v>0</v>
      </c>
      <c r="AG11" s="17">
        <v>0.24566742412915299</v>
      </c>
      <c r="AH11" s="17">
        <v>0.20828687317684899</v>
      </c>
      <c r="AI11" s="17">
        <v>0.226354451521464</v>
      </c>
      <c r="AJ11" s="17">
        <v>0.22328615873828001</v>
      </c>
      <c r="AK11" s="17">
        <v>0.208925188901084</v>
      </c>
      <c r="AL11" s="17">
        <v>0.21973059842763101</v>
      </c>
      <c r="AM11" s="17">
        <v>0.22645929897046399</v>
      </c>
      <c r="AN11" s="17">
        <v>0.23204479428470501</v>
      </c>
      <c r="AO11" s="17">
        <v>0.17476964610621501</v>
      </c>
      <c r="AP11" s="17">
        <v>0.21874721782015999</v>
      </c>
      <c r="AQ11" s="17">
        <v>0.24548259946298001</v>
      </c>
      <c r="AR11" s="17">
        <v>0.22168791485132</v>
      </c>
      <c r="AS11" s="17">
        <v>0.15958244215638601</v>
      </c>
      <c r="AT11" s="17">
        <v>0.21979056989724599</v>
      </c>
      <c r="AU11" s="17">
        <v>0.150967608291043</v>
      </c>
      <c r="AV11" s="17"/>
      <c r="AW11" s="17">
        <v>0.20328886255168899</v>
      </c>
      <c r="AX11" s="17">
        <v>0.23717225201316899</v>
      </c>
      <c r="AY11" s="17"/>
      <c r="AZ11" s="17">
        <v>0.17565860950565201</v>
      </c>
      <c r="BA11" s="17">
        <v>0.22668045637046699</v>
      </c>
      <c r="BB11" s="17"/>
      <c r="BC11" s="17">
        <v>0.17390821310088</v>
      </c>
      <c r="BD11" s="17">
        <v>0.24643770504934701</v>
      </c>
      <c r="BE11" s="17"/>
      <c r="BF11" s="17">
        <v>0.17720520211600499</v>
      </c>
      <c r="BG11" s="17">
        <v>0.220615634625212</v>
      </c>
      <c r="BH11" s="17"/>
      <c r="BI11" s="17">
        <v>0.28205269107212</v>
      </c>
      <c r="BJ11" s="17">
        <v>0.15758134544028199</v>
      </c>
      <c r="BK11" s="17">
        <v>0.187780503810312</v>
      </c>
      <c r="BL11" s="17">
        <v>0.29482995259397199</v>
      </c>
      <c r="BM11" s="17">
        <v>0.20961648099940899</v>
      </c>
      <c r="BN11" s="17"/>
      <c r="BO11" s="17">
        <v>0.14691367142015199</v>
      </c>
      <c r="BP11" s="17">
        <v>0.26489580850857303</v>
      </c>
      <c r="BQ11" s="17">
        <v>0.20760179282718499</v>
      </c>
      <c r="BR11" s="17">
        <v>0.26665251570842902</v>
      </c>
      <c r="BS11" s="17">
        <v>0.21027099763197901</v>
      </c>
      <c r="BT11" s="17">
        <v>0.20784944334215699</v>
      </c>
      <c r="BU11" s="17"/>
      <c r="BV11" s="17">
        <v>0.15827573045283799</v>
      </c>
      <c r="BW11" s="17">
        <v>0.15629344907711001</v>
      </c>
      <c r="BX11" s="17"/>
      <c r="BY11" s="17">
        <v>0.155851449944924</v>
      </c>
      <c r="BZ11" s="17"/>
      <c r="CA11" s="17">
        <v>0.138167411255741</v>
      </c>
      <c r="CB11" s="17"/>
      <c r="CC11" s="17">
        <v>0.138651531704331</v>
      </c>
    </row>
    <row r="12" spans="2:81" x14ac:dyDescent="0.3">
      <c r="B12" s="18" t="s">
        <v>233</v>
      </c>
      <c r="C12" s="17">
        <v>0.109670173593667</v>
      </c>
      <c r="D12" s="17">
        <v>0.108107402633203</v>
      </c>
      <c r="E12" s="17">
        <v>0.11162864863315899</v>
      </c>
      <c r="F12" s="17"/>
      <c r="G12" s="17">
        <v>7.9889845338447202E-2</v>
      </c>
      <c r="H12" s="17">
        <v>7.77535568880586E-2</v>
      </c>
      <c r="I12" s="17">
        <v>0.10984402907152099</v>
      </c>
      <c r="J12" s="17">
        <v>0.125972489625194</v>
      </c>
      <c r="K12" s="17">
        <v>0.104984787866165</v>
      </c>
      <c r="L12" s="17">
        <v>0.14527336023265999</v>
      </c>
      <c r="M12" s="17"/>
      <c r="N12" s="17">
        <v>0.10871968921936</v>
      </c>
      <c r="O12" s="17">
        <v>0.118408313576885</v>
      </c>
      <c r="P12" s="17">
        <v>0.106828708471346</v>
      </c>
      <c r="Q12" s="17">
        <v>0.10321848704198699</v>
      </c>
      <c r="R12" s="17"/>
      <c r="S12" s="17">
        <v>9.6041912265652396E-2</v>
      </c>
      <c r="T12" s="17">
        <v>0.147743831654707</v>
      </c>
      <c r="U12" s="17">
        <v>0.101285125522786</v>
      </c>
      <c r="V12" s="17">
        <v>0.134622478564388</v>
      </c>
      <c r="W12" s="17">
        <v>0.11785611218334401</v>
      </c>
      <c r="X12" s="17">
        <v>0.11230210978166601</v>
      </c>
      <c r="Y12" s="17">
        <v>0.13246560231570101</v>
      </c>
      <c r="Z12" s="17">
        <v>0.12633429311803299</v>
      </c>
      <c r="AA12" s="17">
        <v>5.5991395251419301E-2</v>
      </c>
      <c r="AB12" s="17">
        <v>8.5056021078623298E-2</v>
      </c>
      <c r="AC12" s="17">
        <v>7.6833547325525206E-2</v>
      </c>
      <c r="AD12" s="17">
        <v>0.171370735513203</v>
      </c>
      <c r="AE12" s="17"/>
      <c r="AF12" s="17">
        <v>0</v>
      </c>
      <c r="AG12" s="17">
        <v>8.7923713626335401E-2</v>
      </c>
      <c r="AH12" s="17">
        <v>8.5991044297944103E-2</v>
      </c>
      <c r="AI12" s="17">
        <v>0.10180063635905499</v>
      </c>
      <c r="AJ12" s="17">
        <v>7.3489777588382196E-2</v>
      </c>
      <c r="AK12" s="17">
        <v>0.12588456041714299</v>
      </c>
      <c r="AL12" s="17">
        <v>8.9573334806286806E-2</v>
      </c>
      <c r="AM12" s="17">
        <v>0.123953271650136</v>
      </c>
      <c r="AN12" s="17">
        <v>0.16373461131953901</v>
      </c>
      <c r="AO12" s="17">
        <v>0.12910437178918999</v>
      </c>
      <c r="AP12" s="17">
        <v>0.102927940860016</v>
      </c>
      <c r="AQ12" s="17">
        <v>0.13783774391916501</v>
      </c>
      <c r="AR12" s="17">
        <v>0.13252797950602599</v>
      </c>
      <c r="AS12" s="17">
        <v>7.6432552823826105E-2</v>
      </c>
      <c r="AT12" s="17">
        <v>0.215656531270527</v>
      </c>
      <c r="AU12" s="17">
        <v>5.9267665761535103E-2</v>
      </c>
      <c r="AV12" s="17"/>
      <c r="AW12" s="17">
        <v>9.6265492677927403E-2</v>
      </c>
      <c r="AX12" s="17">
        <v>0.12995353479348301</v>
      </c>
      <c r="AY12" s="17"/>
      <c r="AZ12" s="17">
        <v>9.7028568233360202E-2</v>
      </c>
      <c r="BA12" s="17">
        <v>0.112485720425335</v>
      </c>
      <c r="BB12" s="17"/>
      <c r="BC12" s="17">
        <v>9.1635646330510398E-2</v>
      </c>
      <c r="BD12" s="17">
        <v>0.12258228078403401</v>
      </c>
      <c r="BE12" s="17"/>
      <c r="BF12" s="17">
        <v>8.1944780902243497E-2</v>
      </c>
      <c r="BG12" s="17">
        <v>0.11189812198280701</v>
      </c>
      <c r="BH12" s="17"/>
      <c r="BI12" s="17">
        <v>0.14700551457319</v>
      </c>
      <c r="BJ12" s="17">
        <v>7.8309870833650194E-2</v>
      </c>
      <c r="BK12" s="17">
        <v>8.5956138252849104E-2</v>
      </c>
      <c r="BL12" s="17">
        <v>0.15476085202015</v>
      </c>
      <c r="BM12" s="17">
        <v>0.111305380653115</v>
      </c>
      <c r="BN12" s="17"/>
      <c r="BO12" s="17">
        <v>6.8775871515233997E-2</v>
      </c>
      <c r="BP12" s="17">
        <v>0.14022586695537101</v>
      </c>
      <c r="BQ12" s="17">
        <v>9.5196489126939399E-2</v>
      </c>
      <c r="BR12" s="17">
        <v>0.13433420136729901</v>
      </c>
      <c r="BS12" s="17">
        <v>7.5494478453544803E-2</v>
      </c>
      <c r="BT12" s="17">
        <v>0.121861852570852</v>
      </c>
      <c r="BU12" s="17"/>
      <c r="BV12" s="17">
        <v>7.2310872864768894E-2</v>
      </c>
      <c r="BW12" s="17">
        <v>8.9436389302635005E-2</v>
      </c>
      <c r="BX12" s="17"/>
      <c r="BY12" s="17">
        <v>9.2875397999274495E-2</v>
      </c>
      <c r="BZ12" s="17"/>
      <c r="CA12" s="17">
        <v>6.8931978325747795E-2</v>
      </c>
      <c r="CB12" s="17"/>
      <c r="CC12" s="17">
        <v>9.5509674268024397E-2</v>
      </c>
    </row>
    <row r="13" spans="2:81" x14ac:dyDescent="0.3">
      <c r="B13" s="18" t="s">
        <v>234</v>
      </c>
      <c r="C13" s="17">
        <v>3.0664568792767102E-2</v>
      </c>
      <c r="D13" s="17">
        <v>3.2791622038461199E-2</v>
      </c>
      <c r="E13" s="17">
        <v>2.8708629467317299E-2</v>
      </c>
      <c r="F13" s="17"/>
      <c r="G13" s="17">
        <v>1.8143230679040102E-2</v>
      </c>
      <c r="H13" s="17">
        <v>1.75640526534151E-2</v>
      </c>
      <c r="I13" s="17">
        <v>3.5382521795002002E-2</v>
      </c>
      <c r="J13" s="17">
        <v>3.3391442843076699E-2</v>
      </c>
      <c r="K13" s="17">
        <v>5.7017379676490197E-2</v>
      </c>
      <c r="L13" s="17">
        <v>2.59837458829606E-2</v>
      </c>
      <c r="M13" s="17"/>
      <c r="N13" s="17">
        <v>2.7728635387025899E-2</v>
      </c>
      <c r="O13" s="17">
        <v>2.8242043370379201E-2</v>
      </c>
      <c r="P13" s="17">
        <v>4.5540929409433703E-2</v>
      </c>
      <c r="Q13" s="17">
        <v>2.3504207954077299E-2</v>
      </c>
      <c r="R13" s="17"/>
      <c r="S13" s="17">
        <v>1.3667783353255801E-2</v>
      </c>
      <c r="T13" s="17">
        <v>2.7844343865146799E-2</v>
      </c>
      <c r="U13" s="17">
        <v>4.0845947695869397E-2</v>
      </c>
      <c r="V13" s="17">
        <v>5.9346062805508103E-2</v>
      </c>
      <c r="W13" s="17">
        <v>1.4120858080480801E-2</v>
      </c>
      <c r="X13" s="17">
        <v>2.3019856398095201E-2</v>
      </c>
      <c r="Y13" s="17">
        <v>4.0154575956424701E-2</v>
      </c>
      <c r="Z13" s="17">
        <v>5.7829760126923299E-2</v>
      </c>
      <c r="AA13" s="17">
        <v>1.8718591044933199E-2</v>
      </c>
      <c r="AB13" s="17">
        <v>2.8289168115323698E-2</v>
      </c>
      <c r="AC13" s="17">
        <v>2.43568819231209E-2</v>
      </c>
      <c r="AD13" s="17">
        <v>7.0345524070356102E-2</v>
      </c>
      <c r="AE13" s="17"/>
      <c r="AF13" s="17">
        <v>0.104423181261926</v>
      </c>
      <c r="AG13" s="17">
        <v>1.03863273153437E-2</v>
      </c>
      <c r="AH13" s="17">
        <v>2.1099948870715399E-2</v>
      </c>
      <c r="AI13" s="17">
        <v>3.15053582411935E-2</v>
      </c>
      <c r="AJ13" s="17">
        <v>2.9551708228980601E-2</v>
      </c>
      <c r="AK13" s="17">
        <v>3.5974341397304398E-2</v>
      </c>
      <c r="AL13" s="17">
        <v>3.1790762432241902E-2</v>
      </c>
      <c r="AM13" s="17">
        <v>1.65397565215946E-2</v>
      </c>
      <c r="AN13" s="17">
        <v>1.33812818535497E-2</v>
      </c>
      <c r="AO13" s="17">
        <v>3.8544164267127798E-2</v>
      </c>
      <c r="AP13" s="17">
        <v>4.3736683866419303E-2</v>
      </c>
      <c r="AQ13" s="17">
        <v>2.8017856830282201E-2</v>
      </c>
      <c r="AR13" s="17">
        <v>3.1158385872211401E-2</v>
      </c>
      <c r="AS13" s="17">
        <v>7.3316839140525197E-2</v>
      </c>
      <c r="AT13" s="17">
        <v>2.96772655677978E-2</v>
      </c>
      <c r="AU13" s="17">
        <v>3.18150325606412E-2</v>
      </c>
      <c r="AV13" s="17"/>
      <c r="AW13" s="17">
        <v>2.7783229422637799E-2</v>
      </c>
      <c r="AX13" s="17">
        <v>3.5076029522438101E-2</v>
      </c>
      <c r="AY13" s="17"/>
      <c r="AZ13" s="17">
        <v>1.5035507255497E-2</v>
      </c>
      <c r="BA13" s="17">
        <v>3.4145483869531798E-2</v>
      </c>
      <c r="BB13" s="17"/>
      <c r="BC13" s="17">
        <v>1.72040702087819E-2</v>
      </c>
      <c r="BD13" s="17">
        <v>3.9648886397418003E-2</v>
      </c>
      <c r="BE13" s="17"/>
      <c r="BF13" s="17">
        <v>8.5032634113258194E-3</v>
      </c>
      <c r="BG13" s="17">
        <v>3.24454000031799E-2</v>
      </c>
      <c r="BH13" s="17"/>
      <c r="BI13" s="17">
        <v>3.44307360007578E-2</v>
      </c>
      <c r="BJ13" s="17">
        <v>1.4208255794508301E-2</v>
      </c>
      <c r="BK13" s="17">
        <v>1.6124552173342101E-2</v>
      </c>
      <c r="BL13" s="17">
        <v>6.3832422620811194E-2</v>
      </c>
      <c r="BM13" s="17">
        <v>3.7336047635157299E-2</v>
      </c>
      <c r="BN13" s="17"/>
      <c r="BO13" s="17">
        <v>1.27580240510327E-2</v>
      </c>
      <c r="BP13" s="17">
        <v>2.56089318489254E-2</v>
      </c>
      <c r="BQ13" s="17">
        <v>2.58946504261778E-2</v>
      </c>
      <c r="BR13" s="17">
        <v>5.1292858975311703E-2</v>
      </c>
      <c r="BS13" s="17">
        <v>2.7278729160689699E-2</v>
      </c>
      <c r="BT13" s="17">
        <v>1.6819879487166799E-2</v>
      </c>
      <c r="BU13" s="17"/>
      <c r="BV13" s="17">
        <v>1.46811208436724E-2</v>
      </c>
      <c r="BW13" s="17">
        <v>1.33312190410115E-2</v>
      </c>
      <c r="BX13" s="17"/>
      <c r="BY13" s="17">
        <v>8.7068847450216206E-3</v>
      </c>
      <c r="BZ13" s="17"/>
      <c r="CA13" s="17">
        <v>1.30995737815463E-2</v>
      </c>
      <c r="CB13" s="17"/>
      <c r="CC13" s="17">
        <v>9.3414322853144095E-3</v>
      </c>
    </row>
    <row r="14" spans="2:81" x14ac:dyDescent="0.3">
      <c r="B14" s="18" t="s">
        <v>92</v>
      </c>
      <c r="C14" s="17">
        <v>5.8349579648667903E-2</v>
      </c>
      <c r="D14" s="17">
        <v>5.21795038844741E-2</v>
      </c>
      <c r="E14" s="17">
        <v>6.4604277259099799E-2</v>
      </c>
      <c r="F14" s="17"/>
      <c r="G14" s="17">
        <v>4.5266847204099299E-2</v>
      </c>
      <c r="H14" s="17">
        <v>5.1145885811952799E-2</v>
      </c>
      <c r="I14" s="17">
        <v>4.3803981103626197E-2</v>
      </c>
      <c r="J14" s="17">
        <v>6.7773563208500406E-2</v>
      </c>
      <c r="K14" s="17">
        <v>5.4092153352004797E-2</v>
      </c>
      <c r="L14" s="17">
        <v>7.9937559330314101E-2</v>
      </c>
      <c r="M14" s="17"/>
      <c r="N14" s="17">
        <v>4.4578193794436199E-2</v>
      </c>
      <c r="O14" s="17">
        <v>5.9316234063965398E-2</v>
      </c>
      <c r="P14" s="17">
        <v>5.6440898106444697E-2</v>
      </c>
      <c r="Q14" s="17">
        <v>7.4361195780985601E-2</v>
      </c>
      <c r="R14" s="17"/>
      <c r="S14" s="17">
        <v>5.3970127299446301E-2</v>
      </c>
      <c r="T14" s="17">
        <v>4.0087630145189297E-2</v>
      </c>
      <c r="U14" s="17">
        <v>8.4935134631406103E-2</v>
      </c>
      <c r="V14" s="17">
        <v>5.3622388838825003E-2</v>
      </c>
      <c r="W14" s="17">
        <v>7.8935538636715999E-2</v>
      </c>
      <c r="X14" s="17">
        <v>6.4000293445793E-2</v>
      </c>
      <c r="Y14" s="17">
        <v>4.0246054188722201E-2</v>
      </c>
      <c r="Z14" s="17">
        <v>6.7167831875362002E-2</v>
      </c>
      <c r="AA14" s="17">
        <v>5.7206407097026298E-2</v>
      </c>
      <c r="AB14" s="17">
        <v>3.1069563802589701E-2</v>
      </c>
      <c r="AC14" s="17">
        <v>9.1243146029964695E-2</v>
      </c>
      <c r="AD14" s="17">
        <v>0.104642803054985</v>
      </c>
      <c r="AE14" s="17"/>
      <c r="AF14" s="17">
        <v>9.0347383092131098E-2</v>
      </c>
      <c r="AG14" s="17">
        <v>5.4217992382138099E-2</v>
      </c>
      <c r="AH14" s="17">
        <v>0.11501439246744199</v>
      </c>
      <c r="AI14" s="17">
        <v>6.5266788004071805E-2</v>
      </c>
      <c r="AJ14" s="17">
        <v>7.0233546110765696E-2</v>
      </c>
      <c r="AK14" s="17">
        <v>3.1161084049666301E-2</v>
      </c>
      <c r="AL14" s="17">
        <v>7.0422472206813802E-2</v>
      </c>
      <c r="AM14" s="17">
        <v>7.0869141289378601E-2</v>
      </c>
      <c r="AN14" s="17">
        <v>3.1706659509507497E-2</v>
      </c>
      <c r="AO14" s="17">
        <v>5.3704220430220197E-2</v>
      </c>
      <c r="AP14" s="17">
        <v>6.7676813289065899E-2</v>
      </c>
      <c r="AQ14" s="17">
        <v>3.5080469510046099E-2</v>
      </c>
      <c r="AR14" s="17">
        <v>2.1067402319687598E-2</v>
      </c>
      <c r="AS14" s="17">
        <v>6.6983928461067196E-2</v>
      </c>
      <c r="AT14" s="17">
        <v>4.4935465192122E-2</v>
      </c>
      <c r="AU14" s="17">
        <v>1.05189130279647E-2</v>
      </c>
      <c r="AV14" s="17"/>
      <c r="AW14" s="17">
        <v>5.85942088295031E-2</v>
      </c>
      <c r="AX14" s="17">
        <v>5.8418137780733903E-2</v>
      </c>
      <c r="AY14" s="17"/>
      <c r="AZ14" s="17">
        <v>7.5824576663842402E-2</v>
      </c>
      <c r="BA14" s="17">
        <v>5.4457536583159299E-2</v>
      </c>
      <c r="BB14" s="17"/>
      <c r="BC14" s="17">
        <v>5.34664734277552E-2</v>
      </c>
      <c r="BD14" s="17">
        <v>6.2817229424440096E-2</v>
      </c>
      <c r="BE14" s="17"/>
      <c r="BF14" s="17">
        <v>7.19706994903722E-2</v>
      </c>
      <c r="BG14" s="17">
        <v>5.7255017982855899E-2</v>
      </c>
      <c r="BH14" s="17"/>
      <c r="BI14" s="17">
        <v>6.8087652019492906E-2</v>
      </c>
      <c r="BJ14" s="17">
        <v>4.3476321584668298E-2</v>
      </c>
      <c r="BK14" s="17">
        <v>5.3154645288054997E-2</v>
      </c>
      <c r="BL14" s="17">
        <v>5.20921787105054E-2</v>
      </c>
      <c r="BM14" s="17">
        <v>7.9939068840982605E-2</v>
      </c>
      <c r="BN14" s="17"/>
      <c r="BO14" s="17">
        <v>4.3057277585600198E-2</v>
      </c>
      <c r="BP14" s="17">
        <v>6.7634917540774095E-2</v>
      </c>
      <c r="BQ14" s="17">
        <v>5.6379972476381802E-2</v>
      </c>
      <c r="BR14" s="17">
        <v>2.5652443007675298E-2</v>
      </c>
      <c r="BS14" s="17">
        <v>5.5063874080810198E-2</v>
      </c>
      <c r="BT14" s="17">
        <v>0.134254911031363</v>
      </c>
      <c r="BU14" s="17"/>
      <c r="BV14" s="17">
        <v>4.00299067313361E-2</v>
      </c>
      <c r="BW14" s="17">
        <v>4.9868488862653999E-2</v>
      </c>
      <c r="BX14" s="17"/>
      <c r="BY14" s="17">
        <v>3.1750987838402002E-2</v>
      </c>
      <c r="BZ14" s="17"/>
      <c r="CA14" s="17">
        <v>3.03349397998596E-2</v>
      </c>
      <c r="CB14" s="17"/>
      <c r="CC14" s="17">
        <v>3.9500224442066099E-2</v>
      </c>
    </row>
    <row r="15" spans="2:81" x14ac:dyDescent="0.3">
      <c r="B15" s="18" t="s">
        <v>192</v>
      </c>
      <c r="C15" s="21">
        <v>0.58392893867128404</v>
      </c>
      <c r="D15" s="21">
        <v>0.59685233510442004</v>
      </c>
      <c r="E15" s="21">
        <v>0.56966926929303596</v>
      </c>
      <c r="F15" s="21"/>
      <c r="G15" s="21">
        <v>0.654637657912996</v>
      </c>
      <c r="H15" s="21">
        <v>0.65838366667394999</v>
      </c>
      <c r="I15" s="21">
        <v>0.63760449438768196</v>
      </c>
      <c r="J15" s="21">
        <v>0.56260760767166396</v>
      </c>
      <c r="K15" s="21">
        <v>0.50423006745713295</v>
      </c>
      <c r="L15" s="21">
        <v>0.50340562622127205</v>
      </c>
      <c r="M15" s="21"/>
      <c r="N15" s="21">
        <v>0.581823626256044</v>
      </c>
      <c r="O15" s="21">
        <v>0.58597509917079504</v>
      </c>
      <c r="P15" s="21">
        <v>0.57598196869450802</v>
      </c>
      <c r="Q15" s="21">
        <v>0.59131095614560103</v>
      </c>
      <c r="R15" s="21"/>
      <c r="S15" s="21">
        <v>0.607800863490221</v>
      </c>
      <c r="T15" s="21">
        <v>0.58845307874349595</v>
      </c>
      <c r="U15" s="21">
        <v>0.55740193129002302</v>
      </c>
      <c r="V15" s="21">
        <v>0.52843040657187801</v>
      </c>
      <c r="W15" s="21">
        <v>0.594513530141067</v>
      </c>
      <c r="X15" s="21">
        <v>0.60684797302211302</v>
      </c>
      <c r="Y15" s="21">
        <v>0.51492511852753098</v>
      </c>
      <c r="Z15" s="21">
        <v>0.55007007217188397</v>
      </c>
      <c r="AA15" s="21">
        <v>0.63407893302130103</v>
      </c>
      <c r="AB15" s="21">
        <v>0.65642021765876402</v>
      </c>
      <c r="AC15" s="21">
        <v>0.567747536728618</v>
      </c>
      <c r="AD15" s="21">
        <v>0.45109459246600397</v>
      </c>
      <c r="AE15" s="21"/>
      <c r="AF15" s="21">
        <v>0.80522943564594296</v>
      </c>
      <c r="AG15" s="21">
        <v>0.60180454254702997</v>
      </c>
      <c r="AH15" s="21">
        <v>0.56960774118705004</v>
      </c>
      <c r="AI15" s="21">
        <v>0.57507276587421496</v>
      </c>
      <c r="AJ15" s="21">
        <v>0.60343880933359095</v>
      </c>
      <c r="AK15" s="21">
        <v>0.59805482523480202</v>
      </c>
      <c r="AL15" s="21">
        <v>0.58848283212702701</v>
      </c>
      <c r="AM15" s="21">
        <v>0.56217853156842601</v>
      </c>
      <c r="AN15" s="21">
        <v>0.55913265303269799</v>
      </c>
      <c r="AO15" s="21">
        <v>0.603877597407246</v>
      </c>
      <c r="AP15" s="21">
        <v>0.56691134416433997</v>
      </c>
      <c r="AQ15" s="21">
        <v>0.55358133027752598</v>
      </c>
      <c r="AR15" s="21">
        <v>0.59355831745075505</v>
      </c>
      <c r="AS15" s="21">
        <v>0.62368423741819601</v>
      </c>
      <c r="AT15" s="21">
        <v>0.489940168072307</v>
      </c>
      <c r="AU15" s="21">
        <v>0.74743078035881605</v>
      </c>
      <c r="AV15" s="21"/>
      <c r="AW15" s="21">
        <v>0.61406820651824301</v>
      </c>
      <c r="AX15" s="21">
        <v>0.53938004589017596</v>
      </c>
      <c r="AY15" s="21"/>
      <c r="AZ15" s="21">
        <v>0.63645273834164895</v>
      </c>
      <c r="BA15" s="21">
        <v>0.57223080275150695</v>
      </c>
      <c r="BB15" s="21"/>
      <c r="BC15" s="21">
        <v>0.66378559693207195</v>
      </c>
      <c r="BD15" s="21">
        <v>0.52851389834476004</v>
      </c>
      <c r="BE15" s="21"/>
      <c r="BF15" s="21">
        <v>0.66037605408005295</v>
      </c>
      <c r="BG15" s="21">
        <v>0.57778582540594503</v>
      </c>
      <c r="BH15" s="21"/>
      <c r="BI15" s="21">
        <v>0.46842340633444002</v>
      </c>
      <c r="BJ15" s="21">
        <v>0.70642420634689196</v>
      </c>
      <c r="BK15" s="21">
        <v>0.65698416047544195</v>
      </c>
      <c r="BL15" s="21">
        <v>0.43448459405456102</v>
      </c>
      <c r="BM15" s="21">
        <v>0.56180302187133602</v>
      </c>
      <c r="BN15" s="21"/>
      <c r="BO15" s="21">
        <v>0.72849515542798104</v>
      </c>
      <c r="BP15" s="21">
        <v>0.50163447514635595</v>
      </c>
      <c r="BQ15" s="21">
        <v>0.614927095143316</v>
      </c>
      <c r="BR15" s="21">
        <v>0.52206798094128504</v>
      </c>
      <c r="BS15" s="21">
        <v>0.63189192067297595</v>
      </c>
      <c r="BT15" s="21">
        <v>0.51921391356846103</v>
      </c>
      <c r="BU15" s="21"/>
      <c r="BV15" s="21">
        <v>0.71470236910738505</v>
      </c>
      <c r="BW15" s="21">
        <v>0.69107045371659004</v>
      </c>
      <c r="BX15" s="21"/>
      <c r="BY15" s="21">
        <v>0.71081527947237799</v>
      </c>
      <c r="BZ15" s="21"/>
      <c r="CA15" s="21">
        <v>0.74946609683710497</v>
      </c>
      <c r="CB15" s="21"/>
      <c r="CC15" s="21">
        <v>0.71699713730026404</v>
      </c>
    </row>
    <row r="16" spans="2:81" x14ac:dyDescent="0.3">
      <c r="B16" s="18" t="s">
        <v>193</v>
      </c>
      <c r="C16" s="21">
        <v>0.14033474238643401</v>
      </c>
      <c r="D16" s="21">
        <v>0.14089902467166401</v>
      </c>
      <c r="E16" s="21">
        <v>0.140337278100476</v>
      </c>
      <c r="F16" s="21"/>
      <c r="G16" s="21">
        <v>9.80330760174873E-2</v>
      </c>
      <c r="H16" s="21">
        <v>9.53176095414736E-2</v>
      </c>
      <c r="I16" s="21">
        <v>0.145226550866523</v>
      </c>
      <c r="J16" s="21">
        <v>0.15936393246827099</v>
      </c>
      <c r="K16" s="21">
        <v>0.16200216754265501</v>
      </c>
      <c r="L16" s="21">
        <v>0.17125710611562101</v>
      </c>
      <c r="M16" s="21"/>
      <c r="N16" s="21">
        <v>0.13644832460638501</v>
      </c>
      <c r="O16" s="21">
        <v>0.146650356947264</v>
      </c>
      <c r="P16" s="21">
        <v>0.15236963788078001</v>
      </c>
      <c r="Q16" s="21">
        <v>0.12672269499606401</v>
      </c>
      <c r="R16" s="21"/>
      <c r="S16" s="21">
        <v>0.109709695618908</v>
      </c>
      <c r="T16" s="21">
        <v>0.17558817551985401</v>
      </c>
      <c r="U16" s="21">
        <v>0.14213107321865501</v>
      </c>
      <c r="V16" s="21">
        <v>0.193968541369896</v>
      </c>
      <c r="W16" s="21">
        <v>0.13197697026382499</v>
      </c>
      <c r="X16" s="21">
        <v>0.135321966179761</v>
      </c>
      <c r="Y16" s="21">
        <v>0.172620178272126</v>
      </c>
      <c r="Z16" s="21">
        <v>0.18416405324495699</v>
      </c>
      <c r="AA16" s="21">
        <v>7.4709986296352393E-2</v>
      </c>
      <c r="AB16" s="21">
        <v>0.113345189193947</v>
      </c>
      <c r="AC16" s="21">
        <v>0.101190429248646</v>
      </c>
      <c r="AD16" s="21">
        <v>0.241716259583559</v>
      </c>
      <c r="AE16" s="21"/>
      <c r="AF16" s="21">
        <v>0.104423181261926</v>
      </c>
      <c r="AG16" s="21">
        <v>9.8310040941679E-2</v>
      </c>
      <c r="AH16" s="21">
        <v>0.107090993168659</v>
      </c>
      <c r="AI16" s="21">
        <v>0.133305994600249</v>
      </c>
      <c r="AJ16" s="21">
        <v>0.103041485817363</v>
      </c>
      <c r="AK16" s="21">
        <v>0.16185890181444701</v>
      </c>
      <c r="AL16" s="21">
        <v>0.12136409723852901</v>
      </c>
      <c r="AM16" s="21">
        <v>0.14049302817173101</v>
      </c>
      <c r="AN16" s="21">
        <v>0.17711589317308901</v>
      </c>
      <c r="AO16" s="21">
        <v>0.16764853605631799</v>
      </c>
      <c r="AP16" s="21">
        <v>0.14666462472643499</v>
      </c>
      <c r="AQ16" s="21">
        <v>0.165855600749448</v>
      </c>
      <c r="AR16" s="21">
        <v>0.163686365378238</v>
      </c>
      <c r="AS16" s="21">
        <v>0.149749391964351</v>
      </c>
      <c r="AT16" s="21">
        <v>0.24533379683832501</v>
      </c>
      <c r="AU16" s="21">
        <v>9.1082698322176303E-2</v>
      </c>
      <c r="AV16" s="21"/>
      <c r="AW16" s="21">
        <v>0.124048722100565</v>
      </c>
      <c r="AX16" s="21">
        <v>0.165029564315922</v>
      </c>
      <c r="AY16" s="21"/>
      <c r="AZ16" s="21">
        <v>0.112064075488857</v>
      </c>
      <c r="BA16" s="21">
        <v>0.14663120429486601</v>
      </c>
      <c r="BB16" s="21"/>
      <c r="BC16" s="21">
        <v>0.108839716539292</v>
      </c>
      <c r="BD16" s="21">
        <v>0.162231167181452</v>
      </c>
      <c r="BE16" s="21"/>
      <c r="BF16" s="21">
        <v>9.0448044313569301E-2</v>
      </c>
      <c r="BG16" s="21">
        <v>0.14434352198598699</v>
      </c>
      <c r="BH16" s="21"/>
      <c r="BI16" s="21">
        <v>0.18143625057394699</v>
      </c>
      <c r="BJ16" s="21">
        <v>9.2518126628158504E-2</v>
      </c>
      <c r="BK16" s="21">
        <v>0.102080690426191</v>
      </c>
      <c r="BL16" s="21">
        <v>0.21859327464096201</v>
      </c>
      <c r="BM16" s="21">
        <v>0.14864142828827301</v>
      </c>
      <c r="BN16" s="21"/>
      <c r="BO16" s="21">
        <v>8.1533895566266695E-2</v>
      </c>
      <c r="BP16" s="21">
        <v>0.165834798804296</v>
      </c>
      <c r="BQ16" s="21">
        <v>0.121091139553117</v>
      </c>
      <c r="BR16" s="21">
        <v>0.18562706034261101</v>
      </c>
      <c r="BS16" s="21">
        <v>0.102773207614235</v>
      </c>
      <c r="BT16" s="21">
        <v>0.13868173205801901</v>
      </c>
      <c r="BU16" s="21"/>
      <c r="BV16" s="21">
        <v>8.6991993708441406E-2</v>
      </c>
      <c r="BW16" s="21">
        <v>0.102767608343646</v>
      </c>
      <c r="BX16" s="21"/>
      <c r="BY16" s="21">
        <v>0.101582282744296</v>
      </c>
      <c r="BZ16" s="21"/>
      <c r="CA16" s="21">
        <v>8.2031552107294195E-2</v>
      </c>
      <c r="CB16" s="21"/>
      <c r="CC16" s="21">
        <v>0.104851106553339</v>
      </c>
    </row>
    <row r="17" spans="2:81" x14ac:dyDescent="0.3">
      <c r="B17" s="18" t="s">
        <v>194</v>
      </c>
      <c r="C17" s="22">
        <v>0.44359419628484997</v>
      </c>
      <c r="D17" s="22">
        <v>0.455953310432755</v>
      </c>
      <c r="E17" s="22">
        <v>0.42933199119255999</v>
      </c>
      <c r="F17" s="22"/>
      <c r="G17" s="22">
        <v>0.55660458189550899</v>
      </c>
      <c r="H17" s="22">
        <v>0.56306605713247704</v>
      </c>
      <c r="I17" s="22">
        <v>0.49237794352115899</v>
      </c>
      <c r="J17" s="22">
        <v>0.40324367520339299</v>
      </c>
      <c r="K17" s="22">
        <v>0.342227899914478</v>
      </c>
      <c r="L17" s="22">
        <v>0.33214852010565099</v>
      </c>
      <c r="M17" s="22"/>
      <c r="N17" s="22">
        <v>0.44537530164965899</v>
      </c>
      <c r="O17" s="22">
        <v>0.43932474222353102</v>
      </c>
      <c r="P17" s="22">
        <v>0.42361233081372801</v>
      </c>
      <c r="Q17" s="22">
        <v>0.464588261149536</v>
      </c>
      <c r="R17" s="22"/>
      <c r="S17" s="22">
        <v>0.49809116787131202</v>
      </c>
      <c r="T17" s="22">
        <v>0.412864903223642</v>
      </c>
      <c r="U17" s="22">
        <v>0.41527085807136799</v>
      </c>
      <c r="V17" s="22">
        <v>0.33446186520198101</v>
      </c>
      <c r="W17" s="22">
        <v>0.46253655987724202</v>
      </c>
      <c r="X17" s="22">
        <v>0.47152600684235202</v>
      </c>
      <c r="Y17" s="22">
        <v>0.34230494025540498</v>
      </c>
      <c r="Z17" s="22">
        <v>0.36590601892692698</v>
      </c>
      <c r="AA17" s="22">
        <v>0.55936894672494797</v>
      </c>
      <c r="AB17" s="22">
        <v>0.54307502846481703</v>
      </c>
      <c r="AC17" s="22">
        <v>0.46655710747997198</v>
      </c>
      <c r="AD17" s="22">
        <v>0.20937833288244501</v>
      </c>
      <c r="AE17" s="22"/>
      <c r="AF17" s="22">
        <v>0.700806254384018</v>
      </c>
      <c r="AG17" s="22">
        <v>0.50349450160535103</v>
      </c>
      <c r="AH17" s="22">
        <v>0.46251674801838999</v>
      </c>
      <c r="AI17" s="22">
        <v>0.44176677127396702</v>
      </c>
      <c r="AJ17" s="22">
        <v>0.50039732351622801</v>
      </c>
      <c r="AK17" s="22">
        <v>0.43619592342035501</v>
      </c>
      <c r="AL17" s="22">
        <v>0.46711873488849798</v>
      </c>
      <c r="AM17" s="22">
        <v>0.42168550339669503</v>
      </c>
      <c r="AN17" s="22">
        <v>0.38201675985960998</v>
      </c>
      <c r="AO17" s="22">
        <v>0.43622906135092798</v>
      </c>
      <c r="AP17" s="22">
        <v>0.42024671943790498</v>
      </c>
      <c r="AQ17" s="22">
        <v>0.38772572952807899</v>
      </c>
      <c r="AR17" s="22">
        <v>0.42987195207251799</v>
      </c>
      <c r="AS17" s="22">
        <v>0.47393484545384501</v>
      </c>
      <c r="AT17" s="22">
        <v>0.24460637123398299</v>
      </c>
      <c r="AU17" s="22">
        <v>0.65634808203663997</v>
      </c>
      <c r="AV17" s="22"/>
      <c r="AW17" s="22">
        <v>0.49001948441767801</v>
      </c>
      <c r="AX17" s="22">
        <v>0.37435048157425399</v>
      </c>
      <c r="AY17" s="22"/>
      <c r="AZ17" s="22">
        <v>0.52438866285279195</v>
      </c>
      <c r="BA17" s="22">
        <v>0.42559959845664103</v>
      </c>
      <c r="BB17" s="22"/>
      <c r="BC17" s="22">
        <v>0.55494588039278003</v>
      </c>
      <c r="BD17" s="22">
        <v>0.36628273116330801</v>
      </c>
      <c r="BE17" s="22"/>
      <c r="BF17" s="22">
        <v>0.56992800976648395</v>
      </c>
      <c r="BG17" s="22">
        <v>0.43344230341995699</v>
      </c>
      <c r="BH17" s="22"/>
      <c r="BI17" s="22">
        <v>0.286987155760492</v>
      </c>
      <c r="BJ17" s="22">
        <v>0.61390607971873301</v>
      </c>
      <c r="BK17" s="22">
        <v>0.554903470049251</v>
      </c>
      <c r="BL17" s="22">
        <v>0.21589131941360001</v>
      </c>
      <c r="BM17" s="22">
        <v>0.41316159358306298</v>
      </c>
      <c r="BN17" s="22"/>
      <c r="BO17" s="22">
        <v>0.64696125986171404</v>
      </c>
      <c r="BP17" s="22">
        <v>0.33579967634205998</v>
      </c>
      <c r="BQ17" s="22">
        <v>0.49383595559019899</v>
      </c>
      <c r="BR17" s="22">
        <v>0.33644092059867398</v>
      </c>
      <c r="BS17" s="22">
        <v>0.52911871305874103</v>
      </c>
      <c r="BT17" s="22">
        <v>0.38053218151044199</v>
      </c>
      <c r="BU17" s="22"/>
      <c r="BV17" s="22">
        <v>0.62771037539894303</v>
      </c>
      <c r="BW17" s="22">
        <v>0.58830284537294297</v>
      </c>
      <c r="BX17" s="22"/>
      <c r="BY17" s="22">
        <v>0.60923299672808195</v>
      </c>
      <c r="BZ17" s="22"/>
      <c r="CA17" s="22">
        <v>0.66743454472981101</v>
      </c>
      <c r="CB17" s="22"/>
      <c r="CC17" s="22">
        <v>0.61214603074692597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0.26811907314720501</v>
      </c>
      <c r="D9" s="17">
        <v>0.29750620677530298</v>
      </c>
      <c r="E9" s="17">
        <v>0.239476172978806</v>
      </c>
      <c r="F9" s="17"/>
      <c r="G9" s="17">
        <v>0.31377725939150602</v>
      </c>
      <c r="H9" s="17">
        <v>0.30993188481832101</v>
      </c>
      <c r="I9" s="17">
        <v>0.309887930346117</v>
      </c>
      <c r="J9" s="17">
        <v>0.27952536952335599</v>
      </c>
      <c r="K9" s="17">
        <v>0.214740139778725</v>
      </c>
      <c r="L9" s="17">
        <v>0.19634374508114499</v>
      </c>
      <c r="M9" s="17"/>
      <c r="N9" s="17">
        <v>0.27918929675330001</v>
      </c>
      <c r="O9" s="17">
        <v>0.25458329350530301</v>
      </c>
      <c r="P9" s="17">
        <v>0.270520321774395</v>
      </c>
      <c r="Q9" s="17">
        <v>0.26613952200201302</v>
      </c>
      <c r="R9" s="17"/>
      <c r="S9" s="17">
        <v>0.34243038958959698</v>
      </c>
      <c r="T9" s="17">
        <v>0.21604089548805999</v>
      </c>
      <c r="U9" s="17">
        <v>0.22975212938169701</v>
      </c>
      <c r="V9" s="17">
        <v>0.22170416871373</v>
      </c>
      <c r="W9" s="17">
        <v>0.277801408620652</v>
      </c>
      <c r="X9" s="17">
        <v>0.34077447904157498</v>
      </c>
      <c r="Y9" s="17">
        <v>0.228908378551611</v>
      </c>
      <c r="Z9" s="17">
        <v>0.30135378790550199</v>
      </c>
      <c r="AA9" s="17">
        <v>0.28192999808223601</v>
      </c>
      <c r="AB9" s="17">
        <v>0.30031551209427298</v>
      </c>
      <c r="AC9" s="17">
        <v>0.19057314972210901</v>
      </c>
      <c r="AD9" s="17">
        <v>0.19000534871572</v>
      </c>
      <c r="AE9" s="17"/>
      <c r="AF9" s="17">
        <v>0.51512484679552295</v>
      </c>
      <c r="AG9" s="17">
        <v>0.32099395934428399</v>
      </c>
      <c r="AH9" s="17">
        <v>0.26659787969099003</v>
      </c>
      <c r="AI9" s="17">
        <v>0.27582867479948098</v>
      </c>
      <c r="AJ9" s="17">
        <v>0.24931027126011099</v>
      </c>
      <c r="AK9" s="17">
        <v>0.236990290624013</v>
      </c>
      <c r="AL9" s="17">
        <v>0.245642489958841</v>
      </c>
      <c r="AM9" s="17">
        <v>0.25582400175469899</v>
      </c>
      <c r="AN9" s="17">
        <v>0.18041061449746501</v>
      </c>
      <c r="AO9" s="17">
        <v>0.38933415661072801</v>
      </c>
      <c r="AP9" s="17">
        <v>0.289176232135744</v>
      </c>
      <c r="AQ9" s="17">
        <v>0.257397706475893</v>
      </c>
      <c r="AR9" s="17">
        <v>0.23772070192497899</v>
      </c>
      <c r="AS9" s="17">
        <v>0.325258750108321</v>
      </c>
      <c r="AT9" s="17">
        <v>0.26014121792735201</v>
      </c>
      <c r="AU9" s="17">
        <v>0.43583866697147799</v>
      </c>
      <c r="AV9" s="17"/>
      <c r="AW9" s="17">
        <v>0.28839532232913201</v>
      </c>
      <c r="AX9" s="17">
        <v>0.23923263289100599</v>
      </c>
      <c r="AY9" s="17"/>
      <c r="AZ9" s="17">
        <v>0.30259338943490899</v>
      </c>
      <c r="BA9" s="17">
        <v>0.26044093028233301</v>
      </c>
      <c r="BB9" s="17"/>
      <c r="BC9" s="17">
        <v>0.321650004517404</v>
      </c>
      <c r="BD9" s="17">
        <v>0.231589288854953</v>
      </c>
      <c r="BE9" s="17"/>
      <c r="BF9" s="17">
        <v>0.30474123110991902</v>
      </c>
      <c r="BG9" s="17">
        <v>0.26517620129150299</v>
      </c>
      <c r="BH9" s="17"/>
      <c r="BI9" s="17">
        <v>0.189588420910524</v>
      </c>
      <c r="BJ9" s="17">
        <v>0.32685359545939502</v>
      </c>
      <c r="BK9" s="17">
        <v>0.27663301724115302</v>
      </c>
      <c r="BL9" s="17">
        <v>0.231820445623627</v>
      </c>
      <c r="BM9" s="17">
        <v>0.324456200094631</v>
      </c>
      <c r="BN9" s="17"/>
      <c r="BO9" s="17">
        <v>0.33055430595526902</v>
      </c>
      <c r="BP9" s="17">
        <v>0.210484430279994</v>
      </c>
      <c r="BQ9" s="17">
        <v>0.27807526975609997</v>
      </c>
      <c r="BR9" s="17">
        <v>0.26466613112371101</v>
      </c>
      <c r="BS9" s="17">
        <v>0.34046296065405701</v>
      </c>
      <c r="BT9" s="17">
        <v>0.196812163155696</v>
      </c>
      <c r="BU9" s="17"/>
      <c r="BV9" s="17">
        <v>0.31773178539631802</v>
      </c>
      <c r="BW9" s="17">
        <v>0.34377208562456602</v>
      </c>
      <c r="BX9" s="17"/>
      <c r="BY9" s="17">
        <v>0.33531271468151003</v>
      </c>
      <c r="BZ9" s="17"/>
      <c r="CA9" s="17">
        <v>0.38679107412900299</v>
      </c>
      <c r="CB9" s="17"/>
      <c r="CC9" s="17">
        <v>0.32304001660223303</v>
      </c>
    </row>
    <row r="10" spans="2:81" x14ac:dyDescent="0.3">
      <c r="B10" s="18" t="s">
        <v>231</v>
      </c>
      <c r="C10" s="17">
        <v>0.44063930970743198</v>
      </c>
      <c r="D10" s="17">
        <v>0.41742015179095998</v>
      </c>
      <c r="E10" s="17">
        <v>0.462110988140217</v>
      </c>
      <c r="F10" s="17"/>
      <c r="G10" s="17">
        <v>0.42954367628564499</v>
      </c>
      <c r="H10" s="17">
        <v>0.39805399423041998</v>
      </c>
      <c r="I10" s="17">
        <v>0.43581726965609002</v>
      </c>
      <c r="J10" s="17">
        <v>0.45615507505966302</v>
      </c>
      <c r="K10" s="17">
        <v>0.436912404683996</v>
      </c>
      <c r="L10" s="17">
        <v>0.476481075188387</v>
      </c>
      <c r="M10" s="17"/>
      <c r="N10" s="17">
        <v>0.45237090896447302</v>
      </c>
      <c r="O10" s="17">
        <v>0.44995279001997701</v>
      </c>
      <c r="P10" s="17">
        <v>0.43141906517061801</v>
      </c>
      <c r="Q10" s="17">
        <v>0.42606445428953998</v>
      </c>
      <c r="R10" s="17"/>
      <c r="S10" s="17">
        <v>0.35856326926864401</v>
      </c>
      <c r="T10" s="17">
        <v>0.47973255532557502</v>
      </c>
      <c r="U10" s="17">
        <v>0.486951130450269</v>
      </c>
      <c r="V10" s="17">
        <v>0.43724040172282502</v>
      </c>
      <c r="W10" s="17">
        <v>0.46123169166922401</v>
      </c>
      <c r="X10" s="17">
        <v>0.370672373385245</v>
      </c>
      <c r="Y10" s="17">
        <v>0.46012998498639202</v>
      </c>
      <c r="Z10" s="17">
        <v>0.37811488554806799</v>
      </c>
      <c r="AA10" s="17">
        <v>0.49115637631562298</v>
      </c>
      <c r="AB10" s="17">
        <v>0.42572072893906698</v>
      </c>
      <c r="AC10" s="17">
        <v>0.50853756217588597</v>
      </c>
      <c r="AD10" s="17">
        <v>0.48078271946310402</v>
      </c>
      <c r="AE10" s="17"/>
      <c r="AF10" s="17">
        <v>0.19993318362951101</v>
      </c>
      <c r="AG10" s="17">
        <v>0.37795138342086698</v>
      </c>
      <c r="AH10" s="17">
        <v>0.41834758744461098</v>
      </c>
      <c r="AI10" s="17">
        <v>0.36627016899984</v>
      </c>
      <c r="AJ10" s="17">
        <v>0.46533493890572603</v>
      </c>
      <c r="AK10" s="17">
        <v>0.45163033362004701</v>
      </c>
      <c r="AL10" s="17">
        <v>0.48031738632354398</v>
      </c>
      <c r="AM10" s="17">
        <v>0.47447132789908403</v>
      </c>
      <c r="AN10" s="17">
        <v>0.51762473054997404</v>
      </c>
      <c r="AO10" s="17">
        <v>0.29680997520091701</v>
      </c>
      <c r="AP10" s="17">
        <v>0.43295638044969198</v>
      </c>
      <c r="AQ10" s="17">
        <v>0.465779490033294</v>
      </c>
      <c r="AR10" s="17">
        <v>0.46920409888656101</v>
      </c>
      <c r="AS10" s="17">
        <v>0.39806821703648598</v>
      </c>
      <c r="AT10" s="17">
        <v>0.45470695248429499</v>
      </c>
      <c r="AU10" s="17">
        <v>0.44393808071743601</v>
      </c>
      <c r="AV10" s="17"/>
      <c r="AW10" s="17">
        <v>0.472488962197047</v>
      </c>
      <c r="AX10" s="17">
        <v>0.392689873379992</v>
      </c>
      <c r="AY10" s="17"/>
      <c r="AZ10" s="17">
        <v>0.47666365806233602</v>
      </c>
      <c r="BA10" s="17">
        <v>0.43261594266007802</v>
      </c>
      <c r="BB10" s="17"/>
      <c r="BC10" s="17">
        <v>0.43727799076061602</v>
      </c>
      <c r="BD10" s="17">
        <v>0.442192301756624</v>
      </c>
      <c r="BE10" s="17"/>
      <c r="BF10" s="17">
        <v>0.49147724516199898</v>
      </c>
      <c r="BG10" s="17">
        <v>0.436554090873426</v>
      </c>
      <c r="BH10" s="17"/>
      <c r="BI10" s="17">
        <v>0.46724193549360699</v>
      </c>
      <c r="BJ10" s="17">
        <v>0.46070917640111397</v>
      </c>
      <c r="BK10" s="17">
        <v>0.42911882331259299</v>
      </c>
      <c r="BL10" s="17">
        <v>0.41094260993466097</v>
      </c>
      <c r="BM10" s="17">
        <v>0.39179440264878201</v>
      </c>
      <c r="BN10" s="17"/>
      <c r="BO10" s="17">
        <v>0.466251105932663</v>
      </c>
      <c r="BP10" s="17">
        <v>0.46281228887050502</v>
      </c>
      <c r="BQ10" s="17">
        <v>0.43529441241354799</v>
      </c>
      <c r="BR10" s="17">
        <v>0.40975204449707903</v>
      </c>
      <c r="BS10" s="17">
        <v>0.40046935997247901</v>
      </c>
      <c r="BT10" s="17">
        <v>0.468825350536626</v>
      </c>
      <c r="BU10" s="17"/>
      <c r="BV10" s="17">
        <v>0.47857018508342097</v>
      </c>
      <c r="BW10" s="17">
        <v>0.42758183680052397</v>
      </c>
      <c r="BX10" s="17"/>
      <c r="BY10" s="17">
        <v>0.45689264609835201</v>
      </c>
      <c r="BZ10" s="17"/>
      <c r="CA10" s="17">
        <v>0.43916468175571099</v>
      </c>
      <c r="CB10" s="17"/>
      <c r="CC10" s="17">
        <v>0.475782632166317</v>
      </c>
    </row>
    <row r="11" spans="2:81" x14ac:dyDescent="0.3">
      <c r="B11" s="18" t="s">
        <v>232</v>
      </c>
      <c r="C11" s="17">
        <v>0.19407697243683</v>
      </c>
      <c r="D11" s="17">
        <v>0.188812915260516</v>
      </c>
      <c r="E11" s="17">
        <v>0.19998235695283101</v>
      </c>
      <c r="F11" s="17"/>
      <c r="G11" s="17">
        <v>0.17568526573792201</v>
      </c>
      <c r="H11" s="17">
        <v>0.18249252552089801</v>
      </c>
      <c r="I11" s="17">
        <v>0.14682325599849999</v>
      </c>
      <c r="J11" s="17">
        <v>0.18265386347270099</v>
      </c>
      <c r="K11" s="17">
        <v>0.23552874320727099</v>
      </c>
      <c r="L11" s="17">
        <v>0.23553686431483001</v>
      </c>
      <c r="M11" s="17"/>
      <c r="N11" s="17">
        <v>0.18342660305972799</v>
      </c>
      <c r="O11" s="17">
        <v>0.208284018417636</v>
      </c>
      <c r="P11" s="17">
        <v>0.191528219762885</v>
      </c>
      <c r="Q11" s="17">
        <v>0.19459650690159</v>
      </c>
      <c r="R11" s="17"/>
      <c r="S11" s="17">
        <v>0.18928602083495499</v>
      </c>
      <c r="T11" s="17">
        <v>0.21122856141204099</v>
      </c>
      <c r="U11" s="17">
        <v>0.17572427383441999</v>
      </c>
      <c r="V11" s="17">
        <v>0.20961275713156299</v>
      </c>
      <c r="W11" s="17">
        <v>0.18319067642016601</v>
      </c>
      <c r="X11" s="17">
        <v>0.17090909411295099</v>
      </c>
      <c r="Y11" s="17">
        <v>0.205112061953068</v>
      </c>
      <c r="Z11" s="17">
        <v>0.26403583457646701</v>
      </c>
      <c r="AA11" s="17">
        <v>0.14982310249127501</v>
      </c>
      <c r="AB11" s="17">
        <v>0.19837002884931901</v>
      </c>
      <c r="AC11" s="17">
        <v>0.229197182170152</v>
      </c>
      <c r="AD11" s="17">
        <v>0.20820592350148301</v>
      </c>
      <c r="AE11" s="17"/>
      <c r="AF11" s="17">
        <v>9.0171405220908898E-2</v>
      </c>
      <c r="AG11" s="17">
        <v>0.21187245345142</v>
      </c>
      <c r="AH11" s="17">
        <v>0.17800870898721799</v>
      </c>
      <c r="AI11" s="17">
        <v>0.195018197482381</v>
      </c>
      <c r="AJ11" s="17">
        <v>0.20165507163586299</v>
      </c>
      <c r="AK11" s="17">
        <v>0.226859123457581</v>
      </c>
      <c r="AL11" s="17">
        <v>0.21254275727324801</v>
      </c>
      <c r="AM11" s="17">
        <v>0.192581661595536</v>
      </c>
      <c r="AN11" s="17">
        <v>0.18594205820842599</v>
      </c>
      <c r="AO11" s="17">
        <v>0.20066740624238699</v>
      </c>
      <c r="AP11" s="17">
        <v>0.19771979012553201</v>
      </c>
      <c r="AQ11" s="17">
        <v>0.213190384036403</v>
      </c>
      <c r="AR11" s="17">
        <v>0.20336699986884599</v>
      </c>
      <c r="AS11" s="17">
        <v>0.14934884264096601</v>
      </c>
      <c r="AT11" s="17">
        <v>0.179167685426875</v>
      </c>
      <c r="AU11" s="17">
        <v>8.0041852716005502E-2</v>
      </c>
      <c r="AV11" s="17"/>
      <c r="AW11" s="17">
        <v>0.16257992069357899</v>
      </c>
      <c r="AX11" s="17">
        <v>0.24021876625323901</v>
      </c>
      <c r="AY11" s="17"/>
      <c r="AZ11" s="17">
        <v>0.14271525774018501</v>
      </c>
      <c r="BA11" s="17">
        <v>0.20551628801119801</v>
      </c>
      <c r="BB11" s="17"/>
      <c r="BC11" s="17">
        <v>0.15154785761884301</v>
      </c>
      <c r="BD11" s="17">
        <v>0.22369722079482701</v>
      </c>
      <c r="BE11" s="17"/>
      <c r="BF11" s="17">
        <v>0.12848691396020401</v>
      </c>
      <c r="BG11" s="17">
        <v>0.19934763773463299</v>
      </c>
      <c r="BH11" s="17"/>
      <c r="BI11" s="17">
        <v>0.25005623804314397</v>
      </c>
      <c r="BJ11" s="17">
        <v>0.147597306224766</v>
      </c>
      <c r="BK11" s="17">
        <v>0.18183726039429299</v>
      </c>
      <c r="BL11" s="17">
        <v>0.23035716899844799</v>
      </c>
      <c r="BM11" s="17">
        <v>0.14490235177326699</v>
      </c>
      <c r="BN11" s="17"/>
      <c r="BO11" s="17">
        <v>0.15119504504733</v>
      </c>
      <c r="BP11" s="17">
        <v>0.22979997845907499</v>
      </c>
      <c r="BQ11" s="17">
        <v>0.197039211900738</v>
      </c>
      <c r="BR11" s="17">
        <v>0.22046171307805701</v>
      </c>
      <c r="BS11" s="17">
        <v>0.14732668875275201</v>
      </c>
      <c r="BT11" s="17">
        <v>0.21115635212040201</v>
      </c>
      <c r="BU11" s="17"/>
      <c r="BV11" s="17">
        <v>0.15113952760889199</v>
      </c>
      <c r="BW11" s="17">
        <v>0.141027443748374</v>
      </c>
      <c r="BX11" s="17"/>
      <c r="BY11" s="17">
        <v>0.133581906068479</v>
      </c>
      <c r="BZ11" s="17"/>
      <c r="CA11" s="17">
        <v>0.11956247229462</v>
      </c>
      <c r="CB11" s="17"/>
      <c r="CC11" s="17">
        <v>0.140246972775187</v>
      </c>
    </row>
    <row r="12" spans="2:81" x14ac:dyDescent="0.3">
      <c r="B12" s="18" t="s">
        <v>233</v>
      </c>
      <c r="C12" s="17">
        <v>4.1693556784621097E-2</v>
      </c>
      <c r="D12" s="17">
        <v>4.1132027835930701E-2</v>
      </c>
      <c r="E12" s="17">
        <v>4.2406290153530597E-2</v>
      </c>
      <c r="F12" s="17"/>
      <c r="G12" s="17">
        <v>3.7158390214114698E-2</v>
      </c>
      <c r="H12" s="17">
        <v>3.3465491249447601E-2</v>
      </c>
      <c r="I12" s="17">
        <v>4.3730310871560499E-2</v>
      </c>
      <c r="J12" s="17">
        <v>3.8734135599077603E-2</v>
      </c>
      <c r="K12" s="17">
        <v>5.42319921914243E-2</v>
      </c>
      <c r="L12" s="17">
        <v>4.3754815484046902E-2</v>
      </c>
      <c r="M12" s="17"/>
      <c r="N12" s="17">
        <v>3.98102348180824E-2</v>
      </c>
      <c r="O12" s="17">
        <v>4.5876871898358901E-2</v>
      </c>
      <c r="P12" s="17">
        <v>3.9803064857837703E-2</v>
      </c>
      <c r="Q12" s="17">
        <v>4.1373898449750403E-2</v>
      </c>
      <c r="R12" s="17"/>
      <c r="S12" s="17">
        <v>5.5534052546630699E-2</v>
      </c>
      <c r="T12" s="17">
        <v>6.0996920959855802E-2</v>
      </c>
      <c r="U12" s="17">
        <v>5.80696266317582E-2</v>
      </c>
      <c r="V12" s="17">
        <v>6.3853050260135602E-2</v>
      </c>
      <c r="W12" s="17">
        <v>6.1797118862292402E-3</v>
      </c>
      <c r="X12" s="17">
        <v>3.4876998481030201E-2</v>
      </c>
      <c r="Y12" s="17">
        <v>6.5526374810624705E-2</v>
      </c>
      <c r="Z12" s="17">
        <v>9.1205740598065393E-3</v>
      </c>
      <c r="AA12" s="17">
        <v>2.6776840144698399E-2</v>
      </c>
      <c r="AB12" s="17">
        <v>2.3997014186245301E-2</v>
      </c>
      <c r="AC12" s="17">
        <v>1.54726032149119E-2</v>
      </c>
      <c r="AD12" s="17">
        <v>1.70555716143715E-2</v>
      </c>
      <c r="AE12" s="17"/>
      <c r="AF12" s="17">
        <v>0</v>
      </c>
      <c r="AG12" s="17">
        <v>8.8250773768801596E-3</v>
      </c>
      <c r="AH12" s="17">
        <v>3.0527412146357302E-2</v>
      </c>
      <c r="AI12" s="17">
        <v>6.3047368650119506E-2</v>
      </c>
      <c r="AJ12" s="17">
        <v>2.2023965719479899E-2</v>
      </c>
      <c r="AK12" s="17">
        <v>5.69694537523091E-2</v>
      </c>
      <c r="AL12" s="17">
        <v>3.5734872045811203E-2</v>
      </c>
      <c r="AM12" s="17">
        <v>1.86934630589588E-2</v>
      </c>
      <c r="AN12" s="17">
        <v>7.0923814319579906E-2</v>
      </c>
      <c r="AO12" s="17">
        <v>7.6789558805710798E-2</v>
      </c>
      <c r="AP12" s="17">
        <v>3.2154507200981501E-2</v>
      </c>
      <c r="AQ12" s="17">
        <v>4.4452115765216502E-2</v>
      </c>
      <c r="AR12" s="17">
        <v>5.6937694346082701E-2</v>
      </c>
      <c r="AS12" s="17">
        <v>4.3240066728894702E-2</v>
      </c>
      <c r="AT12" s="17">
        <v>5.6226450093814398E-2</v>
      </c>
      <c r="AU12" s="17">
        <v>1.9443831703417E-2</v>
      </c>
      <c r="AV12" s="17"/>
      <c r="AW12" s="17">
        <v>3.0357690393534701E-2</v>
      </c>
      <c r="AX12" s="17">
        <v>5.8475369470088197E-2</v>
      </c>
      <c r="AY12" s="17"/>
      <c r="AZ12" s="17">
        <v>3.2449026206359297E-2</v>
      </c>
      <c r="BA12" s="17">
        <v>4.3752504840507002E-2</v>
      </c>
      <c r="BB12" s="17"/>
      <c r="BC12" s="17">
        <v>4.0762335381328903E-2</v>
      </c>
      <c r="BD12" s="17">
        <v>4.2296820533865902E-2</v>
      </c>
      <c r="BE12" s="17"/>
      <c r="BF12" s="17">
        <v>4.1796675321698298E-2</v>
      </c>
      <c r="BG12" s="17">
        <v>4.1685270417638698E-2</v>
      </c>
      <c r="BH12" s="17"/>
      <c r="BI12" s="17">
        <v>4.7055872799559799E-2</v>
      </c>
      <c r="BJ12" s="17">
        <v>2.1106088693872E-2</v>
      </c>
      <c r="BK12" s="17">
        <v>4.5780885322602501E-2</v>
      </c>
      <c r="BL12" s="17">
        <v>6.3399053605371E-2</v>
      </c>
      <c r="BM12" s="17">
        <v>8.5125446508006103E-2</v>
      </c>
      <c r="BN12" s="17"/>
      <c r="BO12" s="17">
        <v>1.66953128072275E-2</v>
      </c>
      <c r="BP12" s="17">
        <v>5.9570278737612899E-2</v>
      </c>
      <c r="BQ12" s="17">
        <v>3.06192968347553E-2</v>
      </c>
      <c r="BR12" s="17">
        <v>5.3144914620479503E-2</v>
      </c>
      <c r="BS12" s="17">
        <v>5.0745635209337302E-2</v>
      </c>
      <c r="BT12" s="17">
        <v>3.84930659048697E-2</v>
      </c>
      <c r="BU12" s="17"/>
      <c r="BV12" s="17">
        <v>1.7158151743105501E-2</v>
      </c>
      <c r="BW12" s="17">
        <v>2.8428443798000001E-2</v>
      </c>
      <c r="BX12" s="17"/>
      <c r="BY12" s="17">
        <v>2.3519133502317002E-2</v>
      </c>
      <c r="BZ12" s="17"/>
      <c r="CA12" s="17">
        <v>1.9015226796454201E-2</v>
      </c>
      <c r="CB12" s="17"/>
      <c r="CC12" s="17">
        <v>2.0632753878580799E-2</v>
      </c>
    </row>
    <row r="13" spans="2:81" x14ac:dyDescent="0.3">
      <c r="B13" s="18" t="s">
        <v>234</v>
      </c>
      <c r="C13" s="17">
        <v>1.8251890111284901E-2</v>
      </c>
      <c r="D13" s="17">
        <v>2.53394653059002E-2</v>
      </c>
      <c r="E13" s="17">
        <v>1.1403464397858099E-2</v>
      </c>
      <c r="F13" s="17"/>
      <c r="G13" s="17">
        <v>1.42676383771826E-2</v>
      </c>
      <c r="H13" s="17">
        <v>2.2831020119426702E-2</v>
      </c>
      <c r="I13" s="17">
        <v>2.0458681495279199E-2</v>
      </c>
      <c r="J13" s="17">
        <v>5.8022027718654199E-3</v>
      </c>
      <c r="K13" s="17">
        <v>3.8238350544965501E-2</v>
      </c>
      <c r="L13" s="17">
        <v>1.2100504624738301E-2</v>
      </c>
      <c r="M13" s="17"/>
      <c r="N13" s="17">
        <v>1.7674325748619699E-2</v>
      </c>
      <c r="O13" s="17">
        <v>1.0305000902939201E-2</v>
      </c>
      <c r="P13" s="17">
        <v>2.8526013755699301E-2</v>
      </c>
      <c r="Q13" s="17">
        <v>1.8241731950469901E-2</v>
      </c>
      <c r="R13" s="17"/>
      <c r="S13" s="17">
        <v>8.5331722207142996E-3</v>
      </c>
      <c r="T13" s="17">
        <v>1.32833045575814E-2</v>
      </c>
      <c r="U13" s="17">
        <v>2.25223551969993E-2</v>
      </c>
      <c r="V13" s="17">
        <v>2.33320967673139E-2</v>
      </c>
      <c r="W13" s="17">
        <v>3.6029547430814199E-2</v>
      </c>
      <c r="X13" s="17">
        <v>2.6595281544491801E-2</v>
      </c>
      <c r="Y13" s="17">
        <v>1.7375424326463201E-2</v>
      </c>
      <c r="Z13" s="17">
        <v>1.56922650409177E-2</v>
      </c>
      <c r="AA13" s="17">
        <v>1.4459658366937401E-2</v>
      </c>
      <c r="AB13" s="17">
        <v>2.10426159464056E-2</v>
      </c>
      <c r="AC13" s="17">
        <v>7.7142054317757497E-3</v>
      </c>
      <c r="AD13" s="17">
        <v>2.0820458093453099E-2</v>
      </c>
      <c r="AE13" s="17"/>
      <c r="AF13" s="17">
        <v>0.104423181261926</v>
      </c>
      <c r="AG13" s="17">
        <v>2.4093571310071601E-2</v>
      </c>
      <c r="AH13" s="17">
        <v>1.28884786326273E-2</v>
      </c>
      <c r="AI13" s="17">
        <v>2.52466872927277E-2</v>
      </c>
      <c r="AJ13" s="17">
        <v>2.14459552946396E-2</v>
      </c>
      <c r="AK13" s="17">
        <v>1.8163482398691502E-2</v>
      </c>
      <c r="AL13" s="17">
        <v>1.090258713884E-2</v>
      </c>
      <c r="AM13" s="17">
        <v>0</v>
      </c>
      <c r="AN13" s="17">
        <v>1.37958703799562E-2</v>
      </c>
      <c r="AO13" s="17">
        <v>1.76192916891557E-2</v>
      </c>
      <c r="AP13" s="17">
        <v>2.77211409471084E-2</v>
      </c>
      <c r="AQ13" s="17">
        <v>1.0585703967107001E-2</v>
      </c>
      <c r="AR13" s="17">
        <v>2.3680668386673001E-2</v>
      </c>
      <c r="AS13" s="17">
        <v>4.0045846111351598E-2</v>
      </c>
      <c r="AT13" s="17">
        <v>1.2885178851666601E-2</v>
      </c>
      <c r="AU13" s="17">
        <v>1.02186548636987E-2</v>
      </c>
      <c r="AV13" s="17"/>
      <c r="AW13" s="17">
        <v>1.27755131911137E-2</v>
      </c>
      <c r="AX13" s="17">
        <v>2.6345471453486102E-2</v>
      </c>
      <c r="AY13" s="17"/>
      <c r="AZ13" s="17">
        <v>9.5311494595624793E-3</v>
      </c>
      <c r="BA13" s="17">
        <v>2.0194179323132101E-2</v>
      </c>
      <c r="BB13" s="17"/>
      <c r="BC13" s="17">
        <v>1.44700750549577E-2</v>
      </c>
      <c r="BD13" s="17">
        <v>2.0283862591431299E-2</v>
      </c>
      <c r="BE13" s="17"/>
      <c r="BF13" s="17">
        <v>1.4235151344667E-2</v>
      </c>
      <c r="BG13" s="17">
        <v>1.8574665942245602E-2</v>
      </c>
      <c r="BH13" s="17"/>
      <c r="BI13" s="17">
        <v>2.1724993979152799E-2</v>
      </c>
      <c r="BJ13" s="17">
        <v>1.59885238714449E-2</v>
      </c>
      <c r="BK13" s="17">
        <v>2.3947601362289302E-2</v>
      </c>
      <c r="BL13" s="17">
        <v>3.3469285493398601E-2</v>
      </c>
      <c r="BM13" s="17">
        <v>0</v>
      </c>
      <c r="BN13" s="17"/>
      <c r="BO13" s="17">
        <v>1.1538080890565801E-2</v>
      </c>
      <c r="BP13" s="17">
        <v>1.34744939969103E-2</v>
      </c>
      <c r="BQ13" s="17">
        <v>1.6629325462488902E-2</v>
      </c>
      <c r="BR13" s="17">
        <v>3.0946613978594901E-2</v>
      </c>
      <c r="BS13" s="17">
        <v>2.4267659762871902E-2</v>
      </c>
      <c r="BT13" s="17">
        <v>9.9591649607477708E-3</v>
      </c>
      <c r="BU13" s="17"/>
      <c r="BV13" s="17">
        <v>1.32772880173989E-2</v>
      </c>
      <c r="BW13" s="17">
        <v>2.1017132975882102E-2</v>
      </c>
      <c r="BX13" s="17"/>
      <c r="BY13" s="17">
        <v>2.1561503484343301E-2</v>
      </c>
      <c r="BZ13" s="17"/>
      <c r="CA13" s="17">
        <v>1.6441012731464501E-2</v>
      </c>
      <c r="CB13" s="17"/>
      <c r="CC13" s="17">
        <v>2.01935845795586E-2</v>
      </c>
    </row>
    <row r="14" spans="2:81" x14ac:dyDescent="0.3">
      <c r="B14" s="18" t="s">
        <v>92</v>
      </c>
      <c r="C14" s="17">
        <v>3.7219197812626503E-2</v>
      </c>
      <c r="D14" s="17">
        <v>2.97892330313906E-2</v>
      </c>
      <c r="E14" s="17">
        <v>4.4620727376756299E-2</v>
      </c>
      <c r="F14" s="17"/>
      <c r="G14" s="17">
        <v>2.95677699936291E-2</v>
      </c>
      <c r="H14" s="17">
        <v>5.3225084061486502E-2</v>
      </c>
      <c r="I14" s="17">
        <v>4.3282551632453703E-2</v>
      </c>
      <c r="J14" s="17">
        <v>3.7129353573337E-2</v>
      </c>
      <c r="K14" s="17">
        <v>2.0348369593619301E-2</v>
      </c>
      <c r="L14" s="17">
        <v>3.57829953068537E-2</v>
      </c>
      <c r="M14" s="17"/>
      <c r="N14" s="17">
        <v>2.7528630655796599E-2</v>
      </c>
      <c r="O14" s="17">
        <v>3.0998025255785901E-2</v>
      </c>
      <c r="P14" s="17">
        <v>3.8203314678564998E-2</v>
      </c>
      <c r="Q14" s="17">
        <v>5.3583886406636402E-2</v>
      </c>
      <c r="R14" s="17"/>
      <c r="S14" s="17">
        <v>4.5653095539458302E-2</v>
      </c>
      <c r="T14" s="17">
        <v>1.8717762256887201E-2</v>
      </c>
      <c r="U14" s="17">
        <v>2.6980484504856801E-2</v>
      </c>
      <c r="V14" s="17">
        <v>4.4257525404432903E-2</v>
      </c>
      <c r="W14" s="17">
        <v>3.5566963972913999E-2</v>
      </c>
      <c r="X14" s="17">
        <v>5.6171773434706598E-2</v>
      </c>
      <c r="Y14" s="17">
        <v>2.2947775371840801E-2</v>
      </c>
      <c r="Z14" s="17">
        <v>3.16826528692392E-2</v>
      </c>
      <c r="AA14" s="17">
        <v>3.5854024599230198E-2</v>
      </c>
      <c r="AB14" s="17">
        <v>3.0554099984689699E-2</v>
      </c>
      <c r="AC14" s="17">
        <v>4.8505297285165401E-2</v>
      </c>
      <c r="AD14" s="17">
        <v>8.3129978611867605E-2</v>
      </c>
      <c r="AE14" s="17"/>
      <c r="AF14" s="17">
        <v>9.0347383092131098E-2</v>
      </c>
      <c r="AG14" s="17">
        <v>5.6263555096477999E-2</v>
      </c>
      <c r="AH14" s="17">
        <v>9.3629933098196602E-2</v>
      </c>
      <c r="AI14" s="17">
        <v>7.4588902775451396E-2</v>
      </c>
      <c r="AJ14" s="17">
        <v>4.0229797184180897E-2</v>
      </c>
      <c r="AK14" s="17">
        <v>9.3873161473584498E-3</v>
      </c>
      <c r="AL14" s="17">
        <v>1.4859907259716299E-2</v>
      </c>
      <c r="AM14" s="17">
        <v>5.8429545691722803E-2</v>
      </c>
      <c r="AN14" s="17">
        <v>3.1302912044599299E-2</v>
      </c>
      <c r="AO14" s="17">
        <v>1.8779611451102299E-2</v>
      </c>
      <c r="AP14" s="17">
        <v>2.0271949140943001E-2</v>
      </c>
      <c r="AQ14" s="17">
        <v>8.5945997220862602E-3</v>
      </c>
      <c r="AR14" s="17">
        <v>9.0898365868578301E-3</v>
      </c>
      <c r="AS14" s="17">
        <v>4.4038277373980701E-2</v>
      </c>
      <c r="AT14" s="17">
        <v>3.6872515215997902E-2</v>
      </c>
      <c r="AU14" s="17">
        <v>1.05189130279647E-2</v>
      </c>
      <c r="AV14" s="17"/>
      <c r="AW14" s="17">
        <v>3.3402591195592898E-2</v>
      </c>
      <c r="AX14" s="17">
        <v>4.3037886552189097E-2</v>
      </c>
      <c r="AY14" s="17"/>
      <c r="AZ14" s="17">
        <v>3.6047519096648301E-2</v>
      </c>
      <c r="BA14" s="17">
        <v>3.74801548827517E-2</v>
      </c>
      <c r="BB14" s="17"/>
      <c r="BC14" s="17">
        <v>3.42917366668503E-2</v>
      </c>
      <c r="BD14" s="17">
        <v>3.9940505468298797E-2</v>
      </c>
      <c r="BE14" s="17"/>
      <c r="BF14" s="17">
        <v>1.9262783101513799E-2</v>
      </c>
      <c r="BG14" s="17">
        <v>3.8662133740554397E-2</v>
      </c>
      <c r="BH14" s="17"/>
      <c r="BI14" s="17">
        <v>2.4332538774012299E-2</v>
      </c>
      <c r="BJ14" s="17">
        <v>2.7745309349407801E-2</v>
      </c>
      <c r="BK14" s="17">
        <v>4.2682412367069898E-2</v>
      </c>
      <c r="BL14" s="17">
        <v>3.0011436344494699E-2</v>
      </c>
      <c r="BM14" s="17">
        <v>5.3721598975314297E-2</v>
      </c>
      <c r="BN14" s="17"/>
      <c r="BO14" s="17">
        <v>2.3766149366944399E-2</v>
      </c>
      <c r="BP14" s="17">
        <v>2.38585296559033E-2</v>
      </c>
      <c r="BQ14" s="17">
        <v>4.2342483632369997E-2</v>
      </c>
      <c r="BR14" s="17">
        <v>2.1028582702077098E-2</v>
      </c>
      <c r="BS14" s="17">
        <v>3.67276956485032E-2</v>
      </c>
      <c r="BT14" s="17">
        <v>7.4753903321657905E-2</v>
      </c>
      <c r="BU14" s="17"/>
      <c r="BV14" s="17">
        <v>2.2123062150865399E-2</v>
      </c>
      <c r="BW14" s="17">
        <v>3.8173057052654003E-2</v>
      </c>
      <c r="BX14" s="17"/>
      <c r="BY14" s="17">
        <v>2.9132096164997599E-2</v>
      </c>
      <c r="BZ14" s="17"/>
      <c r="CA14" s="17">
        <v>1.90255322927479E-2</v>
      </c>
      <c r="CB14" s="17"/>
      <c r="CC14" s="17">
        <v>2.0104039998123501E-2</v>
      </c>
    </row>
    <row r="15" spans="2:81" x14ac:dyDescent="0.3">
      <c r="B15" s="18" t="s">
        <v>192</v>
      </c>
      <c r="C15" s="21">
        <v>0.70875838285463699</v>
      </c>
      <c r="D15" s="21">
        <v>0.71492635856626296</v>
      </c>
      <c r="E15" s="21">
        <v>0.70158716111902397</v>
      </c>
      <c r="F15" s="21"/>
      <c r="G15" s="21">
        <v>0.74332093567715196</v>
      </c>
      <c r="H15" s="21">
        <v>0.707985879048741</v>
      </c>
      <c r="I15" s="21">
        <v>0.74570520000220697</v>
      </c>
      <c r="J15" s="21">
        <v>0.73568044458301896</v>
      </c>
      <c r="K15" s="21">
        <v>0.65165254446272003</v>
      </c>
      <c r="L15" s="21">
        <v>0.67282482026953105</v>
      </c>
      <c r="M15" s="21"/>
      <c r="N15" s="21">
        <v>0.73156020571777303</v>
      </c>
      <c r="O15" s="21">
        <v>0.70453608352527997</v>
      </c>
      <c r="P15" s="21">
        <v>0.70193938694501301</v>
      </c>
      <c r="Q15" s="21">
        <v>0.69220397629155295</v>
      </c>
      <c r="R15" s="21"/>
      <c r="S15" s="21">
        <v>0.70099365885824105</v>
      </c>
      <c r="T15" s="21">
        <v>0.69577345081363495</v>
      </c>
      <c r="U15" s="21">
        <v>0.71670325983196603</v>
      </c>
      <c r="V15" s="21">
        <v>0.65894457043655497</v>
      </c>
      <c r="W15" s="21">
        <v>0.73903310028987601</v>
      </c>
      <c r="X15" s="21">
        <v>0.71144685242682004</v>
      </c>
      <c r="Y15" s="21">
        <v>0.68903836353800296</v>
      </c>
      <c r="Z15" s="21">
        <v>0.67946867345356998</v>
      </c>
      <c r="AA15" s="21">
        <v>0.77308637439785899</v>
      </c>
      <c r="AB15" s="21">
        <v>0.72603624103333997</v>
      </c>
      <c r="AC15" s="21">
        <v>0.69911071189799501</v>
      </c>
      <c r="AD15" s="21">
        <v>0.67078806817882497</v>
      </c>
      <c r="AE15" s="21"/>
      <c r="AF15" s="21">
        <v>0.71505803042503402</v>
      </c>
      <c r="AG15" s="21">
        <v>0.69894534276515097</v>
      </c>
      <c r="AH15" s="21">
        <v>0.684945467135601</v>
      </c>
      <c r="AI15" s="21">
        <v>0.64209884379932103</v>
      </c>
      <c r="AJ15" s="21">
        <v>0.71464521016583704</v>
      </c>
      <c r="AK15" s="21">
        <v>0.68862062424405901</v>
      </c>
      <c r="AL15" s="21">
        <v>0.72595987628238501</v>
      </c>
      <c r="AM15" s="21">
        <v>0.73029532965378197</v>
      </c>
      <c r="AN15" s="21">
        <v>0.69803534504743903</v>
      </c>
      <c r="AO15" s="21">
        <v>0.68614413181164502</v>
      </c>
      <c r="AP15" s="21">
        <v>0.72213261258543504</v>
      </c>
      <c r="AQ15" s="21">
        <v>0.72317719650918699</v>
      </c>
      <c r="AR15" s="21">
        <v>0.70692480081153997</v>
      </c>
      <c r="AS15" s="21">
        <v>0.72332696714480704</v>
      </c>
      <c r="AT15" s="21">
        <v>0.71484817041164594</v>
      </c>
      <c r="AU15" s="21">
        <v>0.87977674768891401</v>
      </c>
      <c r="AV15" s="21"/>
      <c r="AW15" s="21">
        <v>0.76088428452617995</v>
      </c>
      <c r="AX15" s="21">
        <v>0.631922506270997</v>
      </c>
      <c r="AY15" s="21"/>
      <c r="AZ15" s="21">
        <v>0.779257047497245</v>
      </c>
      <c r="BA15" s="21">
        <v>0.69305687294241103</v>
      </c>
      <c r="BB15" s="21"/>
      <c r="BC15" s="21">
        <v>0.75892799527802002</v>
      </c>
      <c r="BD15" s="21">
        <v>0.67378159061157705</v>
      </c>
      <c r="BE15" s="21"/>
      <c r="BF15" s="21">
        <v>0.796218476271917</v>
      </c>
      <c r="BG15" s="21">
        <v>0.70173029216492799</v>
      </c>
      <c r="BH15" s="21"/>
      <c r="BI15" s="21">
        <v>0.65683035640413101</v>
      </c>
      <c r="BJ15" s="21">
        <v>0.78756277186050905</v>
      </c>
      <c r="BK15" s="21">
        <v>0.70575184055374596</v>
      </c>
      <c r="BL15" s="21">
        <v>0.64276305555828706</v>
      </c>
      <c r="BM15" s="21">
        <v>0.71625060274341301</v>
      </c>
      <c r="BN15" s="21"/>
      <c r="BO15" s="21">
        <v>0.79680541188793197</v>
      </c>
      <c r="BP15" s="21">
        <v>0.67329671915049905</v>
      </c>
      <c r="BQ15" s="21">
        <v>0.71336968216964802</v>
      </c>
      <c r="BR15" s="21">
        <v>0.67441817562079098</v>
      </c>
      <c r="BS15" s="21">
        <v>0.74093232062653502</v>
      </c>
      <c r="BT15" s="21">
        <v>0.66563751369232205</v>
      </c>
      <c r="BU15" s="21"/>
      <c r="BV15" s="21">
        <v>0.79630197047973805</v>
      </c>
      <c r="BW15" s="21">
        <v>0.77135392242509004</v>
      </c>
      <c r="BX15" s="21"/>
      <c r="BY15" s="21">
        <v>0.79220536077986303</v>
      </c>
      <c r="BZ15" s="21"/>
      <c r="CA15" s="21">
        <v>0.82595575588471404</v>
      </c>
      <c r="CB15" s="21"/>
      <c r="CC15" s="21">
        <v>0.79882264876855003</v>
      </c>
    </row>
    <row r="16" spans="2:81" x14ac:dyDescent="0.3">
      <c r="B16" s="18" t="s">
        <v>193</v>
      </c>
      <c r="C16" s="21">
        <v>5.9945446895906002E-2</v>
      </c>
      <c r="D16" s="21">
        <v>6.6471493141830901E-2</v>
      </c>
      <c r="E16" s="21">
        <v>5.38097545513887E-2</v>
      </c>
      <c r="F16" s="21"/>
      <c r="G16" s="21">
        <v>5.1426028591297301E-2</v>
      </c>
      <c r="H16" s="21">
        <v>5.6296511368874202E-2</v>
      </c>
      <c r="I16" s="21">
        <v>6.4188992366839698E-2</v>
      </c>
      <c r="J16" s="21">
        <v>4.4536338370943E-2</v>
      </c>
      <c r="K16" s="21">
        <v>9.2470342736389793E-2</v>
      </c>
      <c r="L16" s="21">
        <v>5.5855320108785203E-2</v>
      </c>
      <c r="M16" s="21"/>
      <c r="N16" s="21">
        <v>5.7484560566702099E-2</v>
      </c>
      <c r="O16" s="21">
        <v>5.6181872801298001E-2</v>
      </c>
      <c r="P16" s="21">
        <v>6.8329078613537E-2</v>
      </c>
      <c r="Q16" s="21">
        <v>5.9615630400220401E-2</v>
      </c>
      <c r="R16" s="21"/>
      <c r="S16" s="21">
        <v>6.4067224767344999E-2</v>
      </c>
      <c r="T16" s="21">
        <v>7.4280225517437196E-2</v>
      </c>
      <c r="U16" s="21">
        <v>8.0591981828757597E-2</v>
      </c>
      <c r="V16" s="21">
        <v>8.7185147027449506E-2</v>
      </c>
      <c r="W16" s="21">
        <v>4.2209259317043397E-2</v>
      </c>
      <c r="X16" s="21">
        <v>6.1472280025522102E-2</v>
      </c>
      <c r="Y16" s="21">
        <v>8.2901799137088006E-2</v>
      </c>
      <c r="Z16" s="21">
        <v>2.48128391007242E-2</v>
      </c>
      <c r="AA16" s="21">
        <v>4.12364985116358E-2</v>
      </c>
      <c r="AB16" s="21">
        <v>4.5039630132650901E-2</v>
      </c>
      <c r="AC16" s="21">
        <v>2.31868086466877E-2</v>
      </c>
      <c r="AD16" s="21">
        <v>3.7876029707824603E-2</v>
      </c>
      <c r="AE16" s="21"/>
      <c r="AF16" s="21">
        <v>0.104423181261926</v>
      </c>
      <c r="AG16" s="21">
        <v>3.2918648686951803E-2</v>
      </c>
      <c r="AH16" s="21">
        <v>4.3415890778984702E-2</v>
      </c>
      <c r="AI16" s="21">
        <v>8.8294055942847199E-2</v>
      </c>
      <c r="AJ16" s="21">
        <v>4.3469921014119499E-2</v>
      </c>
      <c r="AK16" s="21">
        <v>7.5132936151000598E-2</v>
      </c>
      <c r="AL16" s="21">
        <v>4.66374591846513E-2</v>
      </c>
      <c r="AM16" s="21">
        <v>1.86934630589588E-2</v>
      </c>
      <c r="AN16" s="21">
        <v>8.4719684699536099E-2</v>
      </c>
      <c r="AO16" s="21">
        <v>9.4408850494866595E-2</v>
      </c>
      <c r="AP16" s="21">
        <v>5.9875648148089898E-2</v>
      </c>
      <c r="AQ16" s="21">
        <v>5.5037819732323502E-2</v>
      </c>
      <c r="AR16" s="21">
        <v>8.0618362732755702E-2</v>
      </c>
      <c r="AS16" s="21">
        <v>8.3285912840246307E-2</v>
      </c>
      <c r="AT16" s="21">
        <v>6.9111628945480993E-2</v>
      </c>
      <c r="AU16" s="21">
        <v>2.96624865671157E-2</v>
      </c>
      <c r="AV16" s="21"/>
      <c r="AW16" s="21">
        <v>4.3133203584648297E-2</v>
      </c>
      <c r="AX16" s="21">
        <v>8.4820840923574198E-2</v>
      </c>
      <c r="AY16" s="21"/>
      <c r="AZ16" s="21">
        <v>4.1980175665921701E-2</v>
      </c>
      <c r="BA16" s="21">
        <v>6.3946684163639203E-2</v>
      </c>
      <c r="BB16" s="21"/>
      <c r="BC16" s="21">
        <v>5.52324104362866E-2</v>
      </c>
      <c r="BD16" s="21">
        <v>6.2580683125297201E-2</v>
      </c>
      <c r="BE16" s="21"/>
      <c r="BF16" s="21">
        <v>5.6031826666365199E-2</v>
      </c>
      <c r="BG16" s="21">
        <v>6.0259936359884303E-2</v>
      </c>
      <c r="BH16" s="21"/>
      <c r="BI16" s="21">
        <v>6.8780866778712604E-2</v>
      </c>
      <c r="BJ16" s="21">
        <v>3.7094612565316903E-2</v>
      </c>
      <c r="BK16" s="21">
        <v>6.9728486684891802E-2</v>
      </c>
      <c r="BL16" s="21">
        <v>9.6868339098769699E-2</v>
      </c>
      <c r="BM16" s="21">
        <v>8.5125446508006103E-2</v>
      </c>
      <c r="BN16" s="21"/>
      <c r="BO16" s="21">
        <v>2.8233393697793301E-2</v>
      </c>
      <c r="BP16" s="21">
        <v>7.3044772734523103E-2</v>
      </c>
      <c r="BQ16" s="21">
        <v>4.7248622297244199E-2</v>
      </c>
      <c r="BR16" s="21">
        <v>8.4091528599074303E-2</v>
      </c>
      <c r="BS16" s="21">
        <v>7.5013294972209196E-2</v>
      </c>
      <c r="BT16" s="21">
        <v>4.84522308656175E-2</v>
      </c>
      <c r="BU16" s="21"/>
      <c r="BV16" s="21">
        <v>3.0435439760504401E-2</v>
      </c>
      <c r="BW16" s="21">
        <v>4.9445576773882102E-2</v>
      </c>
      <c r="BX16" s="21"/>
      <c r="BY16" s="21">
        <v>4.5080636986660302E-2</v>
      </c>
      <c r="BZ16" s="21"/>
      <c r="CA16" s="21">
        <v>3.5456239527918598E-2</v>
      </c>
      <c r="CB16" s="21"/>
      <c r="CC16" s="21">
        <v>4.0826338458139398E-2</v>
      </c>
    </row>
    <row r="17" spans="2:81" x14ac:dyDescent="0.3">
      <c r="B17" s="18" t="s">
        <v>194</v>
      </c>
      <c r="C17" s="22">
        <v>0.64881293595873102</v>
      </c>
      <c r="D17" s="22">
        <v>0.64845486542443198</v>
      </c>
      <c r="E17" s="22">
        <v>0.64777740656763505</v>
      </c>
      <c r="F17" s="22"/>
      <c r="G17" s="22">
        <v>0.69189490708585399</v>
      </c>
      <c r="H17" s="22">
        <v>0.65168936767986696</v>
      </c>
      <c r="I17" s="22">
        <v>0.68151620763536702</v>
      </c>
      <c r="J17" s="22">
        <v>0.691144106212076</v>
      </c>
      <c r="K17" s="22">
        <v>0.55918220172633104</v>
      </c>
      <c r="L17" s="22">
        <v>0.61696950016074603</v>
      </c>
      <c r="M17" s="22"/>
      <c r="N17" s="22">
        <v>0.67407564515107099</v>
      </c>
      <c r="O17" s="22">
        <v>0.64835421072398203</v>
      </c>
      <c r="P17" s="22">
        <v>0.63361030833147602</v>
      </c>
      <c r="Q17" s="22">
        <v>0.63258834589133295</v>
      </c>
      <c r="R17" s="22"/>
      <c r="S17" s="22">
        <v>0.636926434090896</v>
      </c>
      <c r="T17" s="22">
        <v>0.62149322529619799</v>
      </c>
      <c r="U17" s="22">
        <v>0.63611127800320799</v>
      </c>
      <c r="V17" s="22">
        <v>0.57175942340910502</v>
      </c>
      <c r="W17" s="22">
        <v>0.69682384097283301</v>
      </c>
      <c r="X17" s="22">
        <v>0.64997457240129797</v>
      </c>
      <c r="Y17" s="22">
        <v>0.60613656440091501</v>
      </c>
      <c r="Z17" s="22">
        <v>0.65465583435284602</v>
      </c>
      <c r="AA17" s="22">
        <v>0.73184987588622297</v>
      </c>
      <c r="AB17" s="22">
        <v>0.68099661090068897</v>
      </c>
      <c r="AC17" s="22">
        <v>0.67592390325130702</v>
      </c>
      <c r="AD17" s="22">
        <v>0.63291203847099997</v>
      </c>
      <c r="AE17" s="22"/>
      <c r="AF17" s="22">
        <v>0.61063484916310895</v>
      </c>
      <c r="AG17" s="22">
        <v>0.66602669407819903</v>
      </c>
      <c r="AH17" s="22">
        <v>0.641529576356617</v>
      </c>
      <c r="AI17" s="22">
        <v>0.55380478785647302</v>
      </c>
      <c r="AJ17" s="22">
        <v>0.67117528915171698</v>
      </c>
      <c r="AK17" s="22">
        <v>0.61348768809305898</v>
      </c>
      <c r="AL17" s="22">
        <v>0.679322417097734</v>
      </c>
      <c r="AM17" s="22">
        <v>0.71160186659482405</v>
      </c>
      <c r="AN17" s="22">
        <v>0.61331566034790297</v>
      </c>
      <c r="AO17" s="22">
        <v>0.59173528131677799</v>
      </c>
      <c r="AP17" s="22">
        <v>0.66225696443734605</v>
      </c>
      <c r="AQ17" s="22">
        <v>0.66813937677686297</v>
      </c>
      <c r="AR17" s="22">
        <v>0.62630643807878394</v>
      </c>
      <c r="AS17" s="22">
        <v>0.64004105430456004</v>
      </c>
      <c r="AT17" s="22">
        <v>0.64573654146616599</v>
      </c>
      <c r="AU17" s="22">
        <v>0.850114261121798</v>
      </c>
      <c r="AV17" s="22"/>
      <c r="AW17" s="22">
        <v>0.71775108094153095</v>
      </c>
      <c r="AX17" s="22">
        <v>0.54710166534742299</v>
      </c>
      <c r="AY17" s="22"/>
      <c r="AZ17" s="22">
        <v>0.73727687183132395</v>
      </c>
      <c r="BA17" s="22">
        <v>0.62911018877877201</v>
      </c>
      <c r="BB17" s="22"/>
      <c r="BC17" s="22">
        <v>0.703695584841734</v>
      </c>
      <c r="BD17" s="22">
        <v>0.61120090748627998</v>
      </c>
      <c r="BE17" s="22"/>
      <c r="BF17" s="22">
        <v>0.74018664960555203</v>
      </c>
      <c r="BG17" s="22">
        <v>0.64147035580504397</v>
      </c>
      <c r="BH17" s="22"/>
      <c r="BI17" s="22">
        <v>0.58804948962541803</v>
      </c>
      <c r="BJ17" s="22">
        <v>0.75046815929519195</v>
      </c>
      <c r="BK17" s="22">
        <v>0.636023353868854</v>
      </c>
      <c r="BL17" s="22">
        <v>0.54589471645951804</v>
      </c>
      <c r="BM17" s="22">
        <v>0.63112515623540699</v>
      </c>
      <c r="BN17" s="22"/>
      <c r="BO17" s="22">
        <v>0.76857201819013898</v>
      </c>
      <c r="BP17" s="22">
        <v>0.60025194641597601</v>
      </c>
      <c r="BQ17" s="22">
        <v>0.666121059872404</v>
      </c>
      <c r="BR17" s="22">
        <v>0.590326647021717</v>
      </c>
      <c r="BS17" s="22">
        <v>0.66591902565432604</v>
      </c>
      <c r="BT17" s="22">
        <v>0.61718528282670504</v>
      </c>
      <c r="BU17" s="22"/>
      <c r="BV17" s="22">
        <v>0.76586653071923405</v>
      </c>
      <c r="BW17" s="22">
        <v>0.72190834565120798</v>
      </c>
      <c r="BX17" s="22"/>
      <c r="BY17" s="22">
        <v>0.74712472379320205</v>
      </c>
      <c r="BZ17" s="22"/>
      <c r="CA17" s="22">
        <v>0.79049951635679505</v>
      </c>
      <c r="CB17" s="22"/>
      <c r="CC17" s="22">
        <v>0.75799631031041104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86.4" x14ac:dyDescent="0.3">
      <c r="B9" s="18" t="s">
        <v>317</v>
      </c>
      <c r="C9" s="17">
        <v>0.28254760193163198</v>
      </c>
      <c r="D9" s="17">
        <v>0.323773985567749</v>
      </c>
      <c r="E9" s="17">
        <v>0.241505610369738</v>
      </c>
      <c r="F9" s="17"/>
      <c r="G9" s="17">
        <v>0.29677425331597201</v>
      </c>
      <c r="H9" s="17">
        <v>0.29062379792130899</v>
      </c>
      <c r="I9" s="17">
        <v>0.25591754085783303</v>
      </c>
      <c r="J9" s="17">
        <v>0.25799788633043302</v>
      </c>
      <c r="K9" s="17">
        <v>0.30125910002075401</v>
      </c>
      <c r="L9" s="17">
        <v>0.29541697991254801</v>
      </c>
      <c r="M9" s="17"/>
      <c r="N9" s="17">
        <v>0.27191174783558503</v>
      </c>
      <c r="O9" s="17">
        <v>0.28144347303821199</v>
      </c>
      <c r="P9" s="17">
        <v>0.30434886841384701</v>
      </c>
      <c r="Q9" s="17">
        <v>0.274683217836517</v>
      </c>
      <c r="R9" s="17"/>
      <c r="S9" s="17">
        <v>0.25821671488154702</v>
      </c>
      <c r="T9" s="17">
        <v>0.26586437306548599</v>
      </c>
      <c r="U9" s="17">
        <v>0.28220632031635501</v>
      </c>
      <c r="V9" s="17">
        <v>0.34347938923082499</v>
      </c>
      <c r="W9" s="17">
        <v>0.31382586605154</v>
      </c>
      <c r="X9" s="17">
        <v>0.24651333612662801</v>
      </c>
      <c r="Y9" s="17">
        <v>0.28741845294278501</v>
      </c>
      <c r="Z9" s="17">
        <v>0.25636066094834897</v>
      </c>
      <c r="AA9" s="17">
        <v>0.272486497660129</v>
      </c>
      <c r="AB9" s="17">
        <v>0.31730596438196301</v>
      </c>
      <c r="AC9" s="17">
        <v>0.34001467221968901</v>
      </c>
      <c r="AD9" s="17">
        <v>0.18016498881777199</v>
      </c>
      <c r="AE9" s="17"/>
      <c r="AF9" s="17">
        <v>0.37488441200950601</v>
      </c>
      <c r="AG9" s="17">
        <v>0.26396370671910502</v>
      </c>
      <c r="AH9" s="17">
        <v>0.27821110075799199</v>
      </c>
      <c r="AI9" s="17">
        <v>0.17369123293966601</v>
      </c>
      <c r="AJ9" s="17">
        <v>0.34095803154711901</v>
      </c>
      <c r="AK9" s="17">
        <v>0.31763787263104198</v>
      </c>
      <c r="AL9" s="17">
        <v>0.29642604218922403</v>
      </c>
      <c r="AM9" s="17">
        <v>0.29162555359067199</v>
      </c>
      <c r="AN9" s="17">
        <v>0.24655506294506199</v>
      </c>
      <c r="AO9" s="17">
        <v>0.33857588100977798</v>
      </c>
      <c r="AP9" s="17">
        <v>0.33774848121108098</v>
      </c>
      <c r="AQ9" s="17">
        <v>0.28320438313092</v>
      </c>
      <c r="AR9" s="17">
        <v>0.19104719612370799</v>
      </c>
      <c r="AS9" s="17">
        <v>0.182025502382657</v>
      </c>
      <c r="AT9" s="17">
        <v>0.28299724928660103</v>
      </c>
      <c r="AU9" s="17">
        <v>0.25246552362080499</v>
      </c>
      <c r="AV9" s="17"/>
      <c r="AW9" s="17">
        <v>0.25983157389271599</v>
      </c>
      <c r="AX9" s="17">
        <v>0.316263063976022</v>
      </c>
      <c r="AY9" s="17"/>
      <c r="AZ9" s="17">
        <v>0.244661980914302</v>
      </c>
      <c r="BA9" s="17">
        <v>0.29098551287576202</v>
      </c>
      <c r="BB9" s="17"/>
      <c r="BC9" s="17">
        <v>0.26747777614228802</v>
      </c>
      <c r="BD9" s="17">
        <v>0.29180042070520201</v>
      </c>
      <c r="BE9" s="17"/>
      <c r="BF9" s="17">
        <v>0.22669272084866901</v>
      </c>
      <c r="BG9" s="17">
        <v>0.28703597090513699</v>
      </c>
      <c r="BH9" s="17"/>
      <c r="BI9" s="17">
        <v>0.28326450169869599</v>
      </c>
      <c r="BJ9" s="17">
        <v>0.27996122552807501</v>
      </c>
      <c r="BK9" s="17">
        <v>0.226803843676183</v>
      </c>
      <c r="BL9" s="17">
        <v>0.29976113393652098</v>
      </c>
      <c r="BM9" s="17">
        <v>0.36180332453448999</v>
      </c>
      <c r="BN9" s="17"/>
      <c r="BO9" s="17">
        <v>0.25248818211660501</v>
      </c>
      <c r="BP9" s="17">
        <v>0.286106869309187</v>
      </c>
      <c r="BQ9" s="17">
        <v>0.25768272451747598</v>
      </c>
      <c r="BR9" s="17">
        <v>0.30622180718840702</v>
      </c>
      <c r="BS9" s="17">
        <v>0.32105465763968699</v>
      </c>
      <c r="BT9" s="17">
        <v>0.242001916715257</v>
      </c>
      <c r="BU9" s="17"/>
      <c r="BV9" s="17">
        <v>0.25352326765472499</v>
      </c>
      <c r="BW9" s="17">
        <v>0.32899648576419799</v>
      </c>
      <c r="BX9" s="17"/>
      <c r="BY9" s="17">
        <v>0.25740552632841202</v>
      </c>
      <c r="BZ9" s="17"/>
      <c r="CA9" s="17">
        <v>0.28145535118529502</v>
      </c>
      <c r="CB9" s="17"/>
      <c r="CC9" s="17">
        <v>0.27581788528872597</v>
      </c>
    </row>
    <row r="10" spans="2:81" ht="43.2" x14ac:dyDescent="0.3">
      <c r="B10" s="18" t="s">
        <v>318</v>
      </c>
      <c r="C10" s="17">
        <v>0.24191480955809799</v>
      </c>
      <c r="D10" s="17">
        <v>0.25671301160689203</v>
      </c>
      <c r="E10" s="17">
        <v>0.22738431280722199</v>
      </c>
      <c r="F10" s="17"/>
      <c r="G10" s="17">
        <v>0.30676753721483702</v>
      </c>
      <c r="H10" s="17">
        <v>0.31771262714661302</v>
      </c>
      <c r="I10" s="17">
        <v>0.29053425918388698</v>
      </c>
      <c r="J10" s="17">
        <v>0.22088969297132799</v>
      </c>
      <c r="K10" s="17">
        <v>0.16719495328955</v>
      </c>
      <c r="L10" s="17">
        <v>0.16473037055950299</v>
      </c>
      <c r="M10" s="17"/>
      <c r="N10" s="17">
        <v>0.31029580195581602</v>
      </c>
      <c r="O10" s="17">
        <v>0.25933095214141899</v>
      </c>
      <c r="P10" s="17">
        <v>0.18435359862997</v>
      </c>
      <c r="Q10" s="17">
        <v>0.20050181546148099</v>
      </c>
      <c r="R10" s="17"/>
      <c r="S10" s="17">
        <v>0.332420610774738</v>
      </c>
      <c r="T10" s="17">
        <v>0.25535368917358198</v>
      </c>
      <c r="U10" s="17">
        <v>0.22314141423025</v>
      </c>
      <c r="V10" s="17">
        <v>0.183713117837395</v>
      </c>
      <c r="W10" s="17">
        <v>0.2311880736186</v>
      </c>
      <c r="X10" s="17">
        <v>0.23032087281347899</v>
      </c>
      <c r="Y10" s="17">
        <v>0.226946681346227</v>
      </c>
      <c r="Z10" s="17">
        <v>0.27160669984548702</v>
      </c>
      <c r="AA10" s="17">
        <v>0.246481106096755</v>
      </c>
      <c r="AB10" s="17">
        <v>0.172528979883458</v>
      </c>
      <c r="AC10" s="17">
        <v>0.21789314495006001</v>
      </c>
      <c r="AD10" s="17">
        <v>0.27867415180134503</v>
      </c>
      <c r="AE10" s="17"/>
      <c r="AF10" s="17">
        <v>0</v>
      </c>
      <c r="AG10" s="17">
        <v>0.18971122476378799</v>
      </c>
      <c r="AH10" s="17">
        <v>0.141275642771195</v>
      </c>
      <c r="AI10" s="17">
        <v>0.277832458825228</v>
      </c>
      <c r="AJ10" s="17">
        <v>0.21287787377484199</v>
      </c>
      <c r="AK10" s="17">
        <v>0.2125613063532</v>
      </c>
      <c r="AL10" s="17">
        <v>0.20302409976923599</v>
      </c>
      <c r="AM10" s="17">
        <v>0.18689632955462299</v>
      </c>
      <c r="AN10" s="17">
        <v>0.27695526475474702</v>
      </c>
      <c r="AO10" s="17">
        <v>0.27450036627726498</v>
      </c>
      <c r="AP10" s="17">
        <v>0.28883385421447999</v>
      </c>
      <c r="AQ10" s="17">
        <v>0.32185316633727001</v>
      </c>
      <c r="AR10" s="17">
        <v>0.32241626719094801</v>
      </c>
      <c r="AS10" s="17">
        <v>0.34245503375040598</v>
      </c>
      <c r="AT10" s="17">
        <v>0.23545277069551601</v>
      </c>
      <c r="AU10" s="17">
        <v>0.38943236231209399</v>
      </c>
      <c r="AV10" s="17"/>
      <c r="AW10" s="17">
        <v>0.22558315690875</v>
      </c>
      <c r="AX10" s="17">
        <v>0.26741439988316801</v>
      </c>
      <c r="AY10" s="17"/>
      <c r="AZ10" s="17">
        <v>0.21590551072969699</v>
      </c>
      <c r="BA10" s="17">
        <v>0.24770761805219399</v>
      </c>
      <c r="BB10" s="17"/>
      <c r="BC10" s="17">
        <v>0.224189429654023</v>
      </c>
      <c r="BD10" s="17">
        <v>0.251403311951018</v>
      </c>
      <c r="BE10" s="17"/>
      <c r="BF10" s="17">
        <v>0.25017539983430798</v>
      </c>
      <c r="BG10" s="17">
        <v>0.24125100764178001</v>
      </c>
      <c r="BH10" s="17"/>
      <c r="BI10" s="17">
        <v>0.23094794872122101</v>
      </c>
      <c r="BJ10" s="17">
        <v>0.32961320696202001</v>
      </c>
      <c r="BK10" s="17">
        <v>0.263118070314734</v>
      </c>
      <c r="BL10" s="17">
        <v>0.137979464407707</v>
      </c>
      <c r="BM10" s="17">
        <v>0.18483571138020899</v>
      </c>
      <c r="BN10" s="17"/>
      <c r="BO10" s="17">
        <v>0.41743628982956099</v>
      </c>
      <c r="BP10" s="17">
        <v>0.227485113549486</v>
      </c>
      <c r="BQ10" s="17">
        <v>0.25903931179762402</v>
      </c>
      <c r="BR10" s="17">
        <v>0.120689723302566</v>
      </c>
      <c r="BS10" s="17">
        <v>0.22685788547302199</v>
      </c>
      <c r="BT10" s="17">
        <v>0.19647451787488299</v>
      </c>
      <c r="BU10" s="17"/>
      <c r="BV10" s="17">
        <v>0.41374486381272801</v>
      </c>
      <c r="BW10" s="17">
        <v>0.17357174159871999</v>
      </c>
      <c r="BX10" s="17"/>
      <c r="BY10" s="17">
        <v>0.32075064882223397</v>
      </c>
      <c r="BZ10" s="17"/>
      <c r="CA10" s="17">
        <v>0.36095244283421901</v>
      </c>
      <c r="CB10" s="17"/>
      <c r="CC10" s="17">
        <v>0.36220596504214703</v>
      </c>
    </row>
    <row r="11" spans="2:81" ht="100.8" x14ac:dyDescent="0.3">
      <c r="B11" s="18" t="s">
        <v>319</v>
      </c>
      <c r="C11" s="17">
        <v>0.349993836593608</v>
      </c>
      <c r="D11" s="17">
        <v>0.32825975187256101</v>
      </c>
      <c r="E11" s="17">
        <v>0.37259577214296702</v>
      </c>
      <c r="F11" s="17"/>
      <c r="G11" s="17">
        <v>0.300904372215622</v>
      </c>
      <c r="H11" s="17">
        <v>0.298649867845029</v>
      </c>
      <c r="I11" s="17">
        <v>0.31374406085336398</v>
      </c>
      <c r="J11" s="17">
        <v>0.35704166870028098</v>
      </c>
      <c r="K11" s="17">
        <v>0.40608029306349003</v>
      </c>
      <c r="L11" s="17">
        <v>0.41056958396015802</v>
      </c>
      <c r="M11" s="17"/>
      <c r="N11" s="17">
        <v>0.30461806335063801</v>
      </c>
      <c r="O11" s="17">
        <v>0.334379707041223</v>
      </c>
      <c r="P11" s="17">
        <v>0.38444101212246801</v>
      </c>
      <c r="Q11" s="17">
        <v>0.38534173755498502</v>
      </c>
      <c r="R11" s="17"/>
      <c r="S11" s="17">
        <v>0.31057388352930898</v>
      </c>
      <c r="T11" s="17">
        <v>0.35960546037560198</v>
      </c>
      <c r="U11" s="17">
        <v>0.32830510901892901</v>
      </c>
      <c r="V11" s="17">
        <v>0.33985810273802203</v>
      </c>
      <c r="W11" s="17">
        <v>0.33922371070387503</v>
      </c>
      <c r="X11" s="17">
        <v>0.36048064546361702</v>
      </c>
      <c r="Y11" s="17">
        <v>0.374302421379061</v>
      </c>
      <c r="Z11" s="17">
        <v>0.36205426483316</v>
      </c>
      <c r="AA11" s="17">
        <v>0.37340604367145003</v>
      </c>
      <c r="AB11" s="17">
        <v>0.35924547249226402</v>
      </c>
      <c r="AC11" s="17">
        <v>0.35950926195507799</v>
      </c>
      <c r="AD11" s="17">
        <v>0.36374220952746</v>
      </c>
      <c r="AE11" s="17"/>
      <c r="AF11" s="17">
        <v>0.44459679967745402</v>
      </c>
      <c r="AG11" s="17">
        <v>0.34894259264543498</v>
      </c>
      <c r="AH11" s="17">
        <v>0.37350188116981198</v>
      </c>
      <c r="AI11" s="17">
        <v>0.41570561388352101</v>
      </c>
      <c r="AJ11" s="17">
        <v>0.34663903195267498</v>
      </c>
      <c r="AK11" s="17">
        <v>0.34233138505024002</v>
      </c>
      <c r="AL11" s="17">
        <v>0.368840744834115</v>
      </c>
      <c r="AM11" s="17">
        <v>0.39962654161441702</v>
      </c>
      <c r="AN11" s="17">
        <v>0.34996621932967398</v>
      </c>
      <c r="AO11" s="17">
        <v>0.30648419284880202</v>
      </c>
      <c r="AP11" s="17">
        <v>0.27014320380168799</v>
      </c>
      <c r="AQ11" s="17">
        <v>0.30384423415506101</v>
      </c>
      <c r="AR11" s="17">
        <v>0.35576727612162701</v>
      </c>
      <c r="AS11" s="17">
        <v>0.39858733585633599</v>
      </c>
      <c r="AT11" s="17">
        <v>0.35908742249488901</v>
      </c>
      <c r="AU11" s="17">
        <v>0.31908288427660098</v>
      </c>
      <c r="AV11" s="17"/>
      <c r="AW11" s="17">
        <v>0.39588515149593001</v>
      </c>
      <c r="AX11" s="17">
        <v>0.28107327571131102</v>
      </c>
      <c r="AY11" s="17"/>
      <c r="AZ11" s="17">
        <v>0.401349875875532</v>
      </c>
      <c r="BA11" s="17">
        <v>0.33855578505141698</v>
      </c>
      <c r="BB11" s="17"/>
      <c r="BC11" s="17">
        <v>0.37649260043185201</v>
      </c>
      <c r="BD11" s="17">
        <v>0.33316333149865401</v>
      </c>
      <c r="BE11" s="17"/>
      <c r="BF11" s="17">
        <v>0.39826114529366802</v>
      </c>
      <c r="BG11" s="17">
        <v>0.34611518737614499</v>
      </c>
      <c r="BH11" s="17"/>
      <c r="BI11" s="17">
        <v>0.38562119991363702</v>
      </c>
      <c r="BJ11" s="17">
        <v>0.30698512422471103</v>
      </c>
      <c r="BK11" s="17">
        <v>0.34280698768919599</v>
      </c>
      <c r="BL11" s="17">
        <v>0.46990034764743299</v>
      </c>
      <c r="BM11" s="17">
        <v>0.340440140256422</v>
      </c>
      <c r="BN11" s="17"/>
      <c r="BO11" s="17">
        <v>0.25282889831275701</v>
      </c>
      <c r="BP11" s="17">
        <v>0.40120493989158901</v>
      </c>
      <c r="BQ11" s="17">
        <v>0.33870435186592601</v>
      </c>
      <c r="BR11" s="17">
        <v>0.48115301120251103</v>
      </c>
      <c r="BS11" s="17">
        <v>0.33074036559604197</v>
      </c>
      <c r="BT11" s="17">
        <v>0.29266020262025599</v>
      </c>
      <c r="BU11" s="17"/>
      <c r="BV11" s="17">
        <v>0.25592451639214397</v>
      </c>
      <c r="BW11" s="17">
        <v>0.40168873956742202</v>
      </c>
      <c r="BX11" s="17"/>
      <c r="BY11" s="17">
        <v>0.38432545669151402</v>
      </c>
      <c r="BZ11" s="17"/>
      <c r="CA11" s="17">
        <v>0.29058373804867899</v>
      </c>
      <c r="CB11" s="17"/>
      <c r="CC11" s="17">
        <v>0.29357444698417301</v>
      </c>
    </row>
    <row r="12" spans="2:81" x14ac:dyDescent="0.3">
      <c r="B12" s="18" t="s">
        <v>92</v>
      </c>
      <c r="C12" s="19">
        <v>0.125543751916663</v>
      </c>
      <c r="D12" s="19">
        <v>9.1253250952797293E-2</v>
      </c>
      <c r="E12" s="19">
        <v>0.15851430468007299</v>
      </c>
      <c r="F12" s="19"/>
      <c r="G12" s="19">
        <v>9.5553837253569404E-2</v>
      </c>
      <c r="H12" s="19">
        <v>9.3013707087048494E-2</v>
      </c>
      <c r="I12" s="19">
        <v>0.13980413910491599</v>
      </c>
      <c r="J12" s="19">
        <v>0.16407075199795801</v>
      </c>
      <c r="K12" s="19">
        <v>0.12546565362620599</v>
      </c>
      <c r="L12" s="19">
        <v>0.12928306556779101</v>
      </c>
      <c r="M12" s="19"/>
      <c r="N12" s="19">
        <v>0.11317438685796199</v>
      </c>
      <c r="O12" s="19">
        <v>0.124845867779147</v>
      </c>
      <c r="P12" s="19">
        <v>0.12685652083371499</v>
      </c>
      <c r="Q12" s="19">
        <v>0.13947322914701701</v>
      </c>
      <c r="R12" s="19"/>
      <c r="S12" s="19">
        <v>9.8788790814405697E-2</v>
      </c>
      <c r="T12" s="19">
        <v>0.11917647738533001</v>
      </c>
      <c r="U12" s="19">
        <v>0.16634715643446599</v>
      </c>
      <c r="V12" s="19">
        <v>0.13294939019375801</v>
      </c>
      <c r="W12" s="19">
        <v>0.115762349625984</v>
      </c>
      <c r="X12" s="19">
        <v>0.162685145596276</v>
      </c>
      <c r="Y12" s="19">
        <v>0.111332444331927</v>
      </c>
      <c r="Z12" s="19">
        <v>0.10997837437300401</v>
      </c>
      <c r="AA12" s="19">
        <v>0.107626352571665</v>
      </c>
      <c r="AB12" s="19">
        <v>0.150919583242315</v>
      </c>
      <c r="AC12" s="19">
        <v>8.2582920875172494E-2</v>
      </c>
      <c r="AD12" s="19">
        <v>0.17741864985342301</v>
      </c>
      <c r="AE12" s="19"/>
      <c r="AF12" s="19">
        <v>0.18051878831304</v>
      </c>
      <c r="AG12" s="19">
        <v>0.19738247587167199</v>
      </c>
      <c r="AH12" s="19">
        <v>0.207011375301</v>
      </c>
      <c r="AI12" s="19">
        <v>0.13277069435158501</v>
      </c>
      <c r="AJ12" s="19">
        <v>9.9525062725364002E-2</v>
      </c>
      <c r="AK12" s="19">
        <v>0.12746943596551899</v>
      </c>
      <c r="AL12" s="19">
        <v>0.13170911320742501</v>
      </c>
      <c r="AM12" s="19">
        <v>0.121851575240288</v>
      </c>
      <c r="AN12" s="19">
        <v>0.12652345297051701</v>
      </c>
      <c r="AO12" s="19">
        <v>8.0439559864154395E-2</v>
      </c>
      <c r="AP12" s="19">
        <v>0.103274460772751</v>
      </c>
      <c r="AQ12" s="19">
        <v>9.1098216376749405E-2</v>
      </c>
      <c r="AR12" s="19">
        <v>0.13076926056371699</v>
      </c>
      <c r="AS12" s="19">
        <v>7.6932128010600703E-2</v>
      </c>
      <c r="AT12" s="19">
        <v>0.122462557522993</v>
      </c>
      <c r="AU12" s="19">
        <v>3.9019229790500098E-2</v>
      </c>
      <c r="AV12" s="19"/>
      <c r="AW12" s="19">
        <v>0.118700117702604</v>
      </c>
      <c r="AX12" s="19">
        <v>0.135249260429499</v>
      </c>
      <c r="AY12" s="19"/>
      <c r="AZ12" s="19">
        <v>0.13808263248047001</v>
      </c>
      <c r="BA12" s="19">
        <v>0.122751084020626</v>
      </c>
      <c r="BB12" s="19"/>
      <c r="BC12" s="19">
        <v>0.13184019377183701</v>
      </c>
      <c r="BD12" s="19">
        <v>0.123632935845126</v>
      </c>
      <c r="BE12" s="19"/>
      <c r="BF12" s="19">
        <v>0.124870734023355</v>
      </c>
      <c r="BG12" s="19">
        <v>0.125597834076939</v>
      </c>
      <c r="BH12" s="19"/>
      <c r="BI12" s="19">
        <v>0.100166349666446</v>
      </c>
      <c r="BJ12" s="19">
        <v>8.3440443285194205E-2</v>
      </c>
      <c r="BK12" s="19">
        <v>0.16727109831988701</v>
      </c>
      <c r="BL12" s="19">
        <v>9.2359054008339103E-2</v>
      </c>
      <c r="BM12" s="19">
        <v>0.112920823828878</v>
      </c>
      <c r="BN12" s="19"/>
      <c r="BO12" s="19">
        <v>7.7246629741077294E-2</v>
      </c>
      <c r="BP12" s="19">
        <v>8.5203077249738704E-2</v>
      </c>
      <c r="BQ12" s="19">
        <v>0.14457361181897399</v>
      </c>
      <c r="BR12" s="19">
        <v>9.1935458306515699E-2</v>
      </c>
      <c r="BS12" s="19">
        <v>0.121347091291248</v>
      </c>
      <c r="BT12" s="19">
        <v>0.26886336278960399</v>
      </c>
      <c r="BU12" s="19"/>
      <c r="BV12" s="19">
        <v>7.6807352140402005E-2</v>
      </c>
      <c r="BW12" s="19">
        <v>9.5743033069659894E-2</v>
      </c>
      <c r="BX12" s="19"/>
      <c r="BY12" s="19">
        <v>3.7518368157839703E-2</v>
      </c>
      <c r="BZ12" s="19"/>
      <c r="CA12" s="19">
        <v>6.70084679318073E-2</v>
      </c>
      <c r="CB12" s="19"/>
      <c r="CC12" s="19">
        <v>6.8401702684955004E-2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J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283</v>
      </c>
      <c r="E2" s="26"/>
      <c r="F2" s="26"/>
      <c r="G2" s="26"/>
      <c r="H2" s="26"/>
      <c r="I2" s="26"/>
      <c r="J2" s="26"/>
    </row>
    <row r="6" spans="2:10" ht="49.95" customHeight="1" x14ac:dyDescent="0.3">
      <c r="B6" s="20" t="s">
        <v>15</v>
      </c>
      <c r="C6" s="20" t="s">
        <v>320</v>
      </c>
      <c r="D6" s="20" t="s">
        <v>321</v>
      </c>
      <c r="E6" s="20" t="s">
        <v>322</v>
      </c>
      <c r="F6" s="20" t="s">
        <v>323</v>
      </c>
      <c r="G6" s="20" t="s">
        <v>324</v>
      </c>
      <c r="H6" s="20" t="s">
        <v>325</v>
      </c>
      <c r="I6" s="20" t="s">
        <v>326</v>
      </c>
    </row>
    <row r="7" spans="2:10" x14ac:dyDescent="0.3">
      <c r="B7" s="18" t="s">
        <v>230</v>
      </c>
      <c r="C7" s="17">
        <v>0.41778184336284202</v>
      </c>
      <c r="D7" s="17">
        <v>0.33565935541940101</v>
      </c>
      <c r="E7" s="17">
        <v>0.33531898105966701</v>
      </c>
      <c r="F7" s="17">
        <v>0.25848974606109498</v>
      </c>
      <c r="G7" s="17">
        <v>0.25197542559289898</v>
      </c>
      <c r="H7" s="17">
        <v>0.23036288347543801</v>
      </c>
      <c r="I7" s="17">
        <v>0.20208626293714099</v>
      </c>
    </row>
    <row r="8" spans="2:10" x14ac:dyDescent="0.3">
      <c r="B8" s="18" t="s">
        <v>231</v>
      </c>
      <c r="C8" s="17">
        <v>0.409970695004852</v>
      </c>
      <c r="D8" s="17">
        <v>0.45272350590710198</v>
      </c>
      <c r="E8" s="17">
        <v>0.40662389222593598</v>
      </c>
      <c r="F8" s="17">
        <v>0.45744445058772198</v>
      </c>
      <c r="G8" s="17">
        <v>0.43913641608468701</v>
      </c>
      <c r="H8" s="17">
        <v>0.418486833695283</v>
      </c>
      <c r="I8" s="17">
        <v>0.39959978012800002</v>
      </c>
    </row>
    <row r="9" spans="2:10" x14ac:dyDescent="0.3">
      <c r="B9" s="18" t="s">
        <v>232</v>
      </c>
      <c r="C9" s="17">
        <v>0.12720274223907099</v>
      </c>
      <c r="D9" s="17">
        <v>0.13543367436203299</v>
      </c>
      <c r="E9" s="17">
        <v>0.15728317204530701</v>
      </c>
      <c r="F9" s="17">
        <v>0.19014051082351099</v>
      </c>
      <c r="G9" s="17">
        <v>0.18829040570977601</v>
      </c>
      <c r="H9" s="17">
        <v>0.22377947650716701</v>
      </c>
      <c r="I9" s="17">
        <v>0.22316499327132</v>
      </c>
    </row>
    <row r="10" spans="2:10" x14ac:dyDescent="0.3">
      <c r="B10" s="18" t="s">
        <v>233</v>
      </c>
      <c r="C10" s="17">
        <v>2.2082284091489799E-2</v>
      </c>
      <c r="D10" s="17">
        <v>3.8769129014229797E-2</v>
      </c>
      <c r="E10" s="17">
        <v>4.4565781122801601E-2</v>
      </c>
      <c r="F10" s="17">
        <v>5.9945684343326103E-2</v>
      </c>
      <c r="G10" s="17">
        <v>6.7067629889166799E-2</v>
      </c>
      <c r="H10" s="17">
        <v>7.2726607249865197E-2</v>
      </c>
      <c r="I10" s="17">
        <v>9.7788682409465102E-2</v>
      </c>
    </row>
    <row r="11" spans="2:10" x14ac:dyDescent="0.3">
      <c r="B11" s="18" t="s">
        <v>234</v>
      </c>
      <c r="C11" s="17">
        <v>8.5464357538757203E-3</v>
      </c>
      <c r="D11" s="17">
        <v>1.0758956554014499E-2</v>
      </c>
      <c r="E11" s="17">
        <v>1.62660980925462E-2</v>
      </c>
      <c r="F11" s="17">
        <v>1.39842053279868E-2</v>
      </c>
      <c r="G11" s="17">
        <v>1.97253337899021E-2</v>
      </c>
      <c r="H11" s="17">
        <v>3.3127881101262198E-2</v>
      </c>
      <c r="I11" s="17">
        <v>3.3558845897028601E-2</v>
      </c>
    </row>
    <row r="12" spans="2:10" x14ac:dyDescent="0.3">
      <c r="B12" s="18" t="s">
        <v>92</v>
      </c>
      <c r="C12" s="17">
        <v>1.44159995478698E-2</v>
      </c>
      <c r="D12" s="17">
        <v>2.6655378743219701E-2</v>
      </c>
      <c r="E12" s="17">
        <v>3.9942075453741697E-2</v>
      </c>
      <c r="F12" s="17">
        <v>1.9995402856359399E-2</v>
      </c>
      <c r="G12" s="17">
        <v>3.3804788933568898E-2</v>
      </c>
      <c r="H12" s="17">
        <v>2.1516317970984699E-2</v>
      </c>
      <c r="I12" s="17">
        <v>4.3801435357045497E-2</v>
      </c>
    </row>
    <row r="13" spans="2:10" x14ac:dyDescent="0.3">
      <c r="B13" s="23" t="s">
        <v>192</v>
      </c>
      <c r="C13" s="21">
        <v>0.82775253836769402</v>
      </c>
      <c r="D13" s="21">
        <v>0.78838286132650304</v>
      </c>
      <c r="E13" s="21">
        <v>0.74194287328560304</v>
      </c>
      <c r="F13" s="21">
        <v>0.71593419664881697</v>
      </c>
      <c r="G13" s="21">
        <v>0.69111184167758599</v>
      </c>
      <c r="H13" s="21">
        <v>0.64884971717072104</v>
      </c>
      <c r="I13" s="21">
        <v>0.60168604306514095</v>
      </c>
    </row>
    <row r="14" spans="2:10" x14ac:dyDescent="0.3">
      <c r="B14" s="23" t="s">
        <v>193</v>
      </c>
      <c r="C14" s="21">
        <v>3.0628719845365499E-2</v>
      </c>
      <c r="D14" s="21">
        <v>4.9528085568244298E-2</v>
      </c>
      <c r="E14" s="21">
        <v>6.0831879215347898E-2</v>
      </c>
      <c r="F14" s="21">
        <v>7.3929889671312907E-2</v>
      </c>
      <c r="G14" s="21">
        <v>8.6792963679068899E-2</v>
      </c>
      <c r="H14" s="21">
        <v>0.105854488351127</v>
      </c>
      <c r="I14" s="21">
        <v>0.13134752830649399</v>
      </c>
    </row>
    <row r="15" spans="2:10" x14ac:dyDescent="0.3">
      <c r="B15" s="23" t="s">
        <v>194</v>
      </c>
      <c r="C15" s="22">
        <v>0.79712381852232805</v>
      </c>
      <c r="D15" s="22">
        <v>0.73885477575825798</v>
      </c>
      <c r="E15" s="22">
        <v>0.68111099407025499</v>
      </c>
      <c r="F15" s="22">
        <v>0.64200430697750399</v>
      </c>
      <c r="G15" s="22">
        <v>0.60431887799851702</v>
      </c>
      <c r="H15" s="22">
        <v>0.54299522881959394</v>
      </c>
      <c r="I15" s="22">
        <v>0.47033851475864702</v>
      </c>
    </row>
    <row r="16" spans="2:10" x14ac:dyDescent="0.3">
      <c r="B16" s="16"/>
      <c r="C16" s="16"/>
      <c r="D16" s="16"/>
      <c r="E16" s="16"/>
      <c r="F16" s="16"/>
      <c r="G16" s="16"/>
      <c r="H16" s="16"/>
      <c r="I16" s="16"/>
    </row>
    <row r="17" spans="2:2" x14ac:dyDescent="0.3">
      <c r="B17" t="s">
        <v>95</v>
      </c>
    </row>
    <row r="18" spans="2:2" x14ac:dyDescent="0.3">
      <c r="B18" t="s">
        <v>96</v>
      </c>
    </row>
    <row r="22" spans="2:2" x14ac:dyDescent="0.3">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0.25848974606109498</v>
      </c>
      <c r="D9" s="17">
        <v>0.25617875548378199</v>
      </c>
      <c r="E9" s="17">
        <v>0.25885703344366101</v>
      </c>
      <c r="F9" s="17"/>
      <c r="G9" s="17">
        <v>0.29615090432270402</v>
      </c>
      <c r="H9" s="17">
        <v>0.35768781292105301</v>
      </c>
      <c r="I9" s="17">
        <v>0.30591854422335202</v>
      </c>
      <c r="J9" s="17">
        <v>0.25581441219524698</v>
      </c>
      <c r="K9" s="17">
        <v>0.1820814728789</v>
      </c>
      <c r="L9" s="17">
        <v>0.16767414007161599</v>
      </c>
      <c r="M9" s="17"/>
      <c r="N9" s="17">
        <v>0.25079635800731398</v>
      </c>
      <c r="O9" s="17">
        <v>0.25245365731000702</v>
      </c>
      <c r="P9" s="17">
        <v>0.25839806594666098</v>
      </c>
      <c r="Q9" s="17">
        <v>0.272858183296038</v>
      </c>
      <c r="R9" s="17"/>
      <c r="S9" s="17">
        <v>0.33834505564385903</v>
      </c>
      <c r="T9" s="17">
        <v>0.25319513333431498</v>
      </c>
      <c r="U9" s="17">
        <v>0.20523791205049599</v>
      </c>
      <c r="V9" s="17">
        <v>0.23279931082864799</v>
      </c>
      <c r="W9" s="17">
        <v>0.25745267442362202</v>
      </c>
      <c r="X9" s="17">
        <v>0.27591810053153198</v>
      </c>
      <c r="Y9" s="17">
        <v>0.21646718327355</v>
      </c>
      <c r="Z9" s="17">
        <v>0.22953660375815499</v>
      </c>
      <c r="AA9" s="17">
        <v>0.25054563404876601</v>
      </c>
      <c r="AB9" s="17">
        <v>0.268269769665615</v>
      </c>
      <c r="AC9" s="17">
        <v>0.279215582675298</v>
      </c>
      <c r="AD9" s="17">
        <v>0.19437590576774799</v>
      </c>
      <c r="AE9" s="17"/>
      <c r="AF9" s="17">
        <v>0.42633375522418998</v>
      </c>
      <c r="AG9" s="17">
        <v>0.24438278046362999</v>
      </c>
      <c r="AH9" s="17">
        <v>0.28845070335931999</v>
      </c>
      <c r="AI9" s="17">
        <v>0.247486683704118</v>
      </c>
      <c r="AJ9" s="17">
        <v>0.27792115272085999</v>
      </c>
      <c r="AK9" s="17">
        <v>0.196002872314881</v>
      </c>
      <c r="AL9" s="17">
        <v>0.23752911577081201</v>
      </c>
      <c r="AM9" s="17">
        <v>0.27684021088357502</v>
      </c>
      <c r="AN9" s="17">
        <v>0.23182491545055101</v>
      </c>
      <c r="AO9" s="17">
        <v>0.28474712341470299</v>
      </c>
      <c r="AP9" s="17">
        <v>0.30450225340694298</v>
      </c>
      <c r="AQ9" s="17">
        <v>0.21998830696962099</v>
      </c>
      <c r="AR9" s="17">
        <v>0.24864446372988799</v>
      </c>
      <c r="AS9" s="17">
        <v>0.341753540833029</v>
      </c>
      <c r="AT9" s="17">
        <v>0.30860015508555</v>
      </c>
      <c r="AU9" s="17">
        <v>0.31266010188832699</v>
      </c>
      <c r="AV9" s="17"/>
      <c r="AW9" s="17">
        <v>0.273994896752492</v>
      </c>
      <c r="AX9" s="17">
        <v>0.236468956232431</v>
      </c>
      <c r="AY9" s="17"/>
      <c r="AZ9" s="17">
        <v>0.31897512758201002</v>
      </c>
      <c r="BA9" s="17">
        <v>0.24501840128726099</v>
      </c>
      <c r="BB9" s="17"/>
      <c r="BC9" s="17">
        <v>0.31725407915235798</v>
      </c>
      <c r="BD9" s="17">
        <v>0.220061857899468</v>
      </c>
      <c r="BE9" s="17"/>
      <c r="BF9" s="17">
        <v>0.30177299123301499</v>
      </c>
      <c r="BG9" s="17">
        <v>0.25501160465365502</v>
      </c>
      <c r="BH9" s="17"/>
      <c r="BI9" s="17">
        <v>0.22188516011103501</v>
      </c>
      <c r="BJ9" s="17">
        <v>0.30585479931427301</v>
      </c>
      <c r="BK9" s="17">
        <v>0.22567381954714399</v>
      </c>
      <c r="BL9" s="17">
        <v>0.20495892129750901</v>
      </c>
      <c r="BM9" s="17">
        <v>0.27542344138734598</v>
      </c>
      <c r="BN9" s="17"/>
      <c r="BO9" s="17">
        <v>0.28920968646277101</v>
      </c>
      <c r="BP9" s="17">
        <v>0.24361662123321701</v>
      </c>
      <c r="BQ9" s="17">
        <v>0.27734579674037801</v>
      </c>
      <c r="BR9" s="17">
        <v>0.22840405687441401</v>
      </c>
      <c r="BS9" s="17">
        <v>0.30891483967344302</v>
      </c>
      <c r="BT9" s="17">
        <v>0.19371433797687801</v>
      </c>
      <c r="BU9" s="17"/>
      <c r="BV9" s="17">
        <v>0.284981879823548</v>
      </c>
      <c r="BW9" s="17">
        <v>0.34456841872536398</v>
      </c>
      <c r="BX9" s="17"/>
      <c r="BY9" s="17">
        <v>0.34712346393183602</v>
      </c>
      <c r="BZ9" s="17"/>
      <c r="CA9" s="17">
        <v>0.33009494975019799</v>
      </c>
      <c r="CB9" s="17"/>
      <c r="CC9" s="17">
        <v>0.31867834004390699</v>
      </c>
    </row>
    <row r="10" spans="2:81" x14ac:dyDescent="0.3">
      <c r="B10" s="18" t="s">
        <v>231</v>
      </c>
      <c r="C10" s="17">
        <v>0.45744445058772198</v>
      </c>
      <c r="D10" s="17">
        <v>0.41963958826298497</v>
      </c>
      <c r="E10" s="17">
        <v>0.495126470400298</v>
      </c>
      <c r="F10" s="17"/>
      <c r="G10" s="17">
        <v>0.42870135561468398</v>
      </c>
      <c r="H10" s="17">
        <v>0.43187283027703799</v>
      </c>
      <c r="I10" s="17">
        <v>0.49297390199975699</v>
      </c>
      <c r="J10" s="17">
        <v>0.46896754550240799</v>
      </c>
      <c r="K10" s="17">
        <v>0.41472337828267902</v>
      </c>
      <c r="L10" s="17">
        <v>0.48790566483718001</v>
      </c>
      <c r="M10" s="17"/>
      <c r="N10" s="17">
        <v>0.43908039757379302</v>
      </c>
      <c r="O10" s="17">
        <v>0.47495590878204902</v>
      </c>
      <c r="P10" s="17">
        <v>0.45972469925682202</v>
      </c>
      <c r="Q10" s="17">
        <v>0.45508596625997599</v>
      </c>
      <c r="R10" s="17"/>
      <c r="S10" s="17">
        <v>0.41330612854854398</v>
      </c>
      <c r="T10" s="17">
        <v>0.485270169819768</v>
      </c>
      <c r="U10" s="17">
        <v>0.429540797395913</v>
      </c>
      <c r="V10" s="17">
        <v>0.440785115583883</v>
      </c>
      <c r="W10" s="17">
        <v>0.51024553556367302</v>
      </c>
      <c r="X10" s="17">
        <v>0.42350657620107401</v>
      </c>
      <c r="Y10" s="17">
        <v>0.44299531219720101</v>
      </c>
      <c r="Z10" s="17">
        <v>0.48455455536171499</v>
      </c>
      <c r="AA10" s="17">
        <v>0.51875348963207202</v>
      </c>
      <c r="AB10" s="17">
        <v>0.48018380570856201</v>
      </c>
      <c r="AC10" s="17">
        <v>0.36622658019248999</v>
      </c>
      <c r="AD10" s="17">
        <v>0.50764877759367699</v>
      </c>
      <c r="AE10" s="17"/>
      <c r="AF10" s="17">
        <v>0.275128493303952</v>
      </c>
      <c r="AG10" s="17">
        <v>0.41315404707129799</v>
      </c>
      <c r="AH10" s="17">
        <v>0.41159218140955001</v>
      </c>
      <c r="AI10" s="17">
        <v>0.41796255760810203</v>
      </c>
      <c r="AJ10" s="17">
        <v>0.44040610135234998</v>
      </c>
      <c r="AK10" s="17">
        <v>0.51402280086198004</v>
      </c>
      <c r="AL10" s="17">
        <v>0.47463876412753497</v>
      </c>
      <c r="AM10" s="17">
        <v>0.45312555027706602</v>
      </c>
      <c r="AN10" s="17">
        <v>0.49236253942397401</v>
      </c>
      <c r="AO10" s="17">
        <v>0.476961361788445</v>
      </c>
      <c r="AP10" s="17">
        <v>0.44081634918995999</v>
      </c>
      <c r="AQ10" s="17">
        <v>0.46804877381814702</v>
      </c>
      <c r="AR10" s="17">
        <v>0.49963102095846301</v>
      </c>
      <c r="AS10" s="17">
        <v>0.357794636332806</v>
      </c>
      <c r="AT10" s="17">
        <v>0.43963893554351102</v>
      </c>
      <c r="AU10" s="17">
        <v>0.45213872089276402</v>
      </c>
      <c r="AV10" s="17"/>
      <c r="AW10" s="17">
        <v>0.47328104968585699</v>
      </c>
      <c r="AX10" s="17">
        <v>0.43289503458433998</v>
      </c>
      <c r="AY10" s="17"/>
      <c r="AZ10" s="17">
        <v>0.47946275464729099</v>
      </c>
      <c r="BA10" s="17">
        <v>0.45254051912754001</v>
      </c>
      <c r="BB10" s="17"/>
      <c r="BC10" s="17">
        <v>0.45683660756382399</v>
      </c>
      <c r="BD10" s="17">
        <v>0.45797892741937302</v>
      </c>
      <c r="BE10" s="17"/>
      <c r="BF10" s="17">
        <v>0.507448600356742</v>
      </c>
      <c r="BG10" s="17">
        <v>0.45342623284169598</v>
      </c>
      <c r="BH10" s="17"/>
      <c r="BI10" s="17">
        <v>0.457145169281232</v>
      </c>
      <c r="BJ10" s="17">
        <v>0.47895744962041498</v>
      </c>
      <c r="BK10" s="17">
        <v>0.39779263593274</v>
      </c>
      <c r="BL10" s="17">
        <v>0.44339954582301</v>
      </c>
      <c r="BM10" s="17">
        <v>0.46013907850047697</v>
      </c>
      <c r="BN10" s="17"/>
      <c r="BO10" s="17">
        <v>0.47661523045196302</v>
      </c>
      <c r="BP10" s="17">
        <v>0.47239311867973299</v>
      </c>
      <c r="BQ10" s="17">
        <v>0.41736543652861702</v>
      </c>
      <c r="BR10" s="17">
        <v>0.46395222505933997</v>
      </c>
      <c r="BS10" s="17">
        <v>0.42818986747877702</v>
      </c>
      <c r="BT10" s="17">
        <v>0.45570596752343401</v>
      </c>
      <c r="BU10" s="17"/>
      <c r="BV10" s="17">
        <v>0.49002114625513798</v>
      </c>
      <c r="BW10" s="17">
        <v>0.45843728515627302</v>
      </c>
      <c r="BX10" s="17"/>
      <c r="BY10" s="17">
        <v>0.46254887571197001</v>
      </c>
      <c r="BZ10" s="17"/>
      <c r="CA10" s="17">
        <v>0.47680151592916797</v>
      </c>
      <c r="CB10" s="17"/>
      <c r="CC10" s="17">
        <v>0.474834349994113</v>
      </c>
    </row>
    <row r="11" spans="2:81" x14ac:dyDescent="0.3">
      <c r="B11" s="18" t="s">
        <v>232</v>
      </c>
      <c r="C11" s="17">
        <v>0.19014051082351099</v>
      </c>
      <c r="D11" s="17">
        <v>0.21671414343995701</v>
      </c>
      <c r="E11" s="17">
        <v>0.16494357019657599</v>
      </c>
      <c r="F11" s="17"/>
      <c r="G11" s="17">
        <v>0.19018374617321601</v>
      </c>
      <c r="H11" s="17">
        <v>0.160126319089191</v>
      </c>
      <c r="I11" s="17">
        <v>0.13116593634332799</v>
      </c>
      <c r="J11" s="17">
        <v>0.19768495915000001</v>
      </c>
      <c r="K11" s="17">
        <v>0.25927107135438698</v>
      </c>
      <c r="L11" s="17">
        <v>0.20985919739344799</v>
      </c>
      <c r="M11" s="17"/>
      <c r="N11" s="17">
        <v>0.22025796587186</v>
      </c>
      <c r="O11" s="17">
        <v>0.18594411957617701</v>
      </c>
      <c r="P11" s="17">
        <v>0.18779497819339999</v>
      </c>
      <c r="Q11" s="17">
        <v>0.16556509849058801</v>
      </c>
      <c r="R11" s="17"/>
      <c r="S11" s="17">
        <v>0.171128364102095</v>
      </c>
      <c r="T11" s="17">
        <v>0.196267165245812</v>
      </c>
      <c r="U11" s="17">
        <v>0.23393236041691901</v>
      </c>
      <c r="V11" s="17">
        <v>0.19604477374399101</v>
      </c>
      <c r="W11" s="17">
        <v>0.15210676093429101</v>
      </c>
      <c r="X11" s="17">
        <v>0.18956831774063901</v>
      </c>
      <c r="Y11" s="17">
        <v>0.22959036688630199</v>
      </c>
      <c r="Z11" s="17">
        <v>0.22091568911078899</v>
      </c>
      <c r="AA11" s="17">
        <v>0.132657753609386</v>
      </c>
      <c r="AB11" s="17">
        <v>0.18021006828228101</v>
      </c>
      <c r="AC11" s="17">
        <v>0.21480336238415501</v>
      </c>
      <c r="AD11" s="17">
        <v>0.26136218671646999</v>
      </c>
      <c r="AE11" s="17"/>
      <c r="AF11" s="17">
        <v>0.103767187117801</v>
      </c>
      <c r="AG11" s="17">
        <v>0.25803679947222802</v>
      </c>
      <c r="AH11" s="17">
        <v>0.204585250811786</v>
      </c>
      <c r="AI11" s="17">
        <v>0.18580684515537699</v>
      </c>
      <c r="AJ11" s="17">
        <v>0.197886792961912</v>
      </c>
      <c r="AK11" s="17">
        <v>0.17293475949906301</v>
      </c>
      <c r="AL11" s="17">
        <v>0.20167197249399099</v>
      </c>
      <c r="AM11" s="17">
        <v>0.177557826300383</v>
      </c>
      <c r="AN11" s="17">
        <v>0.18681376795569801</v>
      </c>
      <c r="AO11" s="17">
        <v>0.176761245786724</v>
      </c>
      <c r="AP11" s="17">
        <v>0.172489893469151</v>
      </c>
      <c r="AQ11" s="17">
        <v>0.25471475827335799</v>
      </c>
      <c r="AR11" s="17">
        <v>0.19088994880318799</v>
      </c>
      <c r="AS11" s="17">
        <v>0.203652825443837</v>
      </c>
      <c r="AT11" s="17">
        <v>0.149410124489021</v>
      </c>
      <c r="AU11" s="17">
        <v>0.140813662988586</v>
      </c>
      <c r="AV11" s="17"/>
      <c r="AW11" s="17">
        <v>0.171658221913673</v>
      </c>
      <c r="AX11" s="17">
        <v>0.21733438791524901</v>
      </c>
      <c r="AY11" s="17"/>
      <c r="AZ11" s="17">
        <v>0.13921762285811501</v>
      </c>
      <c r="BA11" s="17">
        <v>0.20148209061372699</v>
      </c>
      <c r="BB11" s="17"/>
      <c r="BC11" s="17">
        <v>0.15465728680915999</v>
      </c>
      <c r="BD11" s="17">
        <v>0.21359499654184799</v>
      </c>
      <c r="BE11" s="17"/>
      <c r="BF11" s="17">
        <v>0.16243616512682299</v>
      </c>
      <c r="BG11" s="17">
        <v>0.19236676792486501</v>
      </c>
      <c r="BH11" s="17"/>
      <c r="BI11" s="17">
        <v>0.19483522227842301</v>
      </c>
      <c r="BJ11" s="17">
        <v>0.158122480252818</v>
      </c>
      <c r="BK11" s="17">
        <v>0.25112009897491</v>
      </c>
      <c r="BL11" s="17">
        <v>0.23377386907146799</v>
      </c>
      <c r="BM11" s="17">
        <v>0.15721590674395</v>
      </c>
      <c r="BN11" s="17"/>
      <c r="BO11" s="17">
        <v>0.19469016373633299</v>
      </c>
      <c r="BP11" s="17">
        <v>0.18302928026014501</v>
      </c>
      <c r="BQ11" s="17">
        <v>0.196943673606711</v>
      </c>
      <c r="BR11" s="17">
        <v>0.19413639068470301</v>
      </c>
      <c r="BS11" s="17">
        <v>0.15242827838328099</v>
      </c>
      <c r="BT11" s="17">
        <v>0.200062222279041</v>
      </c>
      <c r="BU11" s="17"/>
      <c r="BV11" s="17">
        <v>0.18659269293079001</v>
      </c>
      <c r="BW11" s="17">
        <v>0.10531793709067699</v>
      </c>
      <c r="BX11" s="17"/>
      <c r="BY11" s="17">
        <v>0.14656316648367401</v>
      </c>
      <c r="BZ11" s="17"/>
      <c r="CA11" s="17">
        <v>0.13555709376518801</v>
      </c>
      <c r="CB11" s="17"/>
      <c r="CC11" s="17">
        <v>0.147858431960531</v>
      </c>
    </row>
    <row r="12" spans="2:81" x14ac:dyDescent="0.3">
      <c r="B12" s="18" t="s">
        <v>233</v>
      </c>
      <c r="C12" s="17">
        <v>5.9945684343326103E-2</v>
      </c>
      <c r="D12" s="17">
        <v>6.7386426035266803E-2</v>
      </c>
      <c r="E12" s="17">
        <v>5.2916870551539402E-2</v>
      </c>
      <c r="F12" s="17"/>
      <c r="G12" s="17">
        <v>4.9494754999009898E-2</v>
      </c>
      <c r="H12" s="17">
        <v>2.49560882201268E-2</v>
      </c>
      <c r="I12" s="17">
        <v>4.3818494063861499E-2</v>
      </c>
      <c r="J12" s="17">
        <v>4.6868599029671297E-2</v>
      </c>
      <c r="K12" s="17">
        <v>8.3917106275905901E-2</v>
      </c>
      <c r="L12" s="17">
        <v>0.102953417313404</v>
      </c>
      <c r="M12" s="17"/>
      <c r="N12" s="17">
        <v>5.3205648845671499E-2</v>
      </c>
      <c r="O12" s="17">
        <v>6.2797029451834102E-2</v>
      </c>
      <c r="P12" s="17">
        <v>6.7092890856844903E-2</v>
      </c>
      <c r="Q12" s="17">
        <v>5.84460301165379E-2</v>
      </c>
      <c r="R12" s="17"/>
      <c r="S12" s="17">
        <v>4.43998412371392E-2</v>
      </c>
      <c r="T12" s="17">
        <v>4.3385124825410099E-2</v>
      </c>
      <c r="U12" s="17">
        <v>8.0988849898359805E-2</v>
      </c>
      <c r="V12" s="17">
        <v>9.7453950527181504E-2</v>
      </c>
      <c r="W12" s="17">
        <v>4.6184899889283003E-2</v>
      </c>
      <c r="X12" s="17">
        <v>4.79091475682022E-2</v>
      </c>
      <c r="Y12" s="17">
        <v>8.1820970156764497E-2</v>
      </c>
      <c r="Z12" s="17">
        <v>5.5464831216299901E-2</v>
      </c>
      <c r="AA12" s="17">
        <v>5.7921348102483602E-2</v>
      </c>
      <c r="AB12" s="17">
        <v>5.1704462419987003E-2</v>
      </c>
      <c r="AC12" s="17">
        <v>8.7887046052978507E-2</v>
      </c>
      <c r="AD12" s="17">
        <v>3.6613129922104401E-2</v>
      </c>
      <c r="AE12" s="17"/>
      <c r="AF12" s="17">
        <v>0</v>
      </c>
      <c r="AG12" s="17">
        <v>3.1206243586027301E-2</v>
      </c>
      <c r="AH12" s="17">
        <v>6.2394644577591099E-2</v>
      </c>
      <c r="AI12" s="17">
        <v>7.6005935372409003E-2</v>
      </c>
      <c r="AJ12" s="17">
        <v>6.8243198464349106E-2</v>
      </c>
      <c r="AK12" s="17">
        <v>8.3897481823472994E-2</v>
      </c>
      <c r="AL12" s="17">
        <v>5.33315778236058E-2</v>
      </c>
      <c r="AM12" s="17">
        <v>4.7159771731973298E-2</v>
      </c>
      <c r="AN12" s="17">
        <v>7.4918123258599506E-2</v>
      </c>
      <c r="AO12" s="17">
        <v>5.4163356708239199E-2</v>
      </c>
      <c r="AP12" s="17">
        <v>3.8516231872771499E-2</v>
      </c>
      <c r="AQ12" s="17">
        <v>4.0412171013911098E-2</v>
      </c>
      <c r="AR12" s="17">
        <v>5.1744729921602999E-2</v>
      </c>
      <c r="AS12" s="17">
        <v>5.9911317718993398E-2</v>
      </c>
      <c r="AT12" s="17">
        <v>7.3312666939128801E-2</v>
      </c>
      <c r="AU12" s="17">
        <v>7.5940559476870895E-2</v>
      </c>
      <c r="AV12" s="17"/>
      <c r="AW12" s="17">
        <v>5.1917956614263301E-2</v>
      </c>
      <c r="AX12" s="17">
        <v>7.2051205291081596E-2</v>
      </c>
      <c r="AY12" s="17"/>
      <c r="AZ12" s="17">
        <v>4.2887174481665798E-2</v>
      </c>
      <c r="BA12" s="17">
        <v>6.3744967110432302E-2</v>
      </c>
      <c r="BB12" s="17"/>
      <c r="BC12" s="17">
        <v>4.95478143612538E-2</v>
      </c>
      <c r="BD12" s="17">
        <v>6.7521303350121298E-2</v>
      </c>
      <c r="BE12" s="17"/>
      <c r="BF12" s="17">
        <v>2.1893645732096002E-2</v>
      </c>
      <c r="BG12" s="17">
        <v>6.3003458098632906E-2</v>
      </c>
      <c r="BH12" s="17"/>
      <c r="BI12" s="17">
        <v>8.9137871748180497E-2</v>
      </c>
      <c r="BJ12" s="17">
        <v>4.3004462814356499E-2</v>
      </c>
      <c r="BK12" s="17">
        <v>8.9711189807011399E-2</v>
      </c>
      <c r="BL12" s="17">
        <v>6.1404757190934599E-2</v>
      </c>
      <c r="BM12" s="17">
        <v>6.05785665618453E-2</v>
      </c>
      <c r="BN12" s="17"/>
      <c r="BO12" s="17">
        <v>3.0383593615305099E-2</v>
      </c>
      <c r="BP12" s="17">
        <v>7.3490106968779695E-2</v>
      </c>
      <c r="BQ12" s="17">
        <v>6.6771402279466194E-2</v>
      </c>
      <c r="BR12" s="17">
        <v>7.5783636503666194E-2</v>
      </c>
      <c r="BS12" s="17">
        <v>7.6464275019816397E-2</v>
      </c>
      <c r="BT12" s="17">
        <v>5.3703592403217898E-2</v>
      </c>
      <c r="BU12" s="17"/>
      <c r="BV12" s="17">
        <v>2.79310554817346E-2</v>
      </c>
      <c r="BW12" s="17">
        <v>7.09615559734037E-2</v>
      </c>
      <c r="BX12" s="17"/>
      <c r="BY12" s="17">
        <v>3.0976620763085501E-2</v>
      </c>
      <c r="BZ12" s="17"/>
      <c r="CA12" s="17">
        <v>3.6435084606581902E-2</v>
      </c>
      <c r="CB12" s="17"/>
      <c r="CC12" s="17">
        <v>3.6576166123408999E-2</v>
      </c>
    </row>
    <row r="13" spans="2:81" x14ac:dyDescent="0.3">
      <c r="B13" s="18" t="s">
        <v>234</v>
      </c>
      <c r="C13" s="17">
        <v>1.39842053279868E-2</v>
      </c>
      <c r="D13" s="17">
        <v>1.8373808951043801E-2</v>
      </c>
      <c r="E13" s="17">
        <v>9.7532869781067795E-3</v>
      </c>
      <c r="F13" s="17"/>
      <c r="G13" s="17">
        <v>1.7774848920651599E-2</v>
      </c>
      <c r="H13" s="17">
        <v>5.1491692566626298E-3</v>
      </c>
      <c r="I13" s="17">
        <v>6.2895724610288698E-3</v>
      </c>
      <c r="J13" s="17">
        <v>4.9160043274529301E-3</v>
      </c>
      <c r="K13" s="17">
        <v>4.0438493212696602E-2</v>
      </c>
      <c r="L13" s="17">
        <v>1.4492103506908599E-2</v>
      </c>
      <c r="M13" s="17"/>
      <c r="N13" s="17">
        <v>1.8150618981830902E-2</v>
      </c>
      <c r="O13" s="17">
        <v>9.7395646116628393E-3</v>
      </c>
      <c r="P13" s="17">
        <v>1.1741660051243601E-2</v>
      </c>
      <c r="Q13" s="17">
        <v>1.5984858484107699E-2</v>
      </c>
      <c r="R13" s="17"/>
      <c r="S13" s="17">
        <v>1.06007453514523E-2</v>
      </c>
      <c r="T13" s="17">
        <v>1.08373681360123E-2</v>
      </c>
      <c r="U13" s="17">
        <v>2.3591474562720899E-2</v>
      </c>
      <c r="V13" s="17">
        <v>1.13436635666093E-2</v>
      </c>
      <c r="W13" s="17">
        <v>1.19425360732031E-2</v>
      </c>
      <c r="X13" s="17">
        <v>2.04711820829265E-2</v>
      </c>
      <c r="Y13" s="17">
        <v>1.28512938787306E-2</v>
      </c>
      <c r="Z13" s="17">
        <v>9.5283205530411093E-3</v>
      </c>
      <c r="AA13" s="17">
        <v>1.35514176284045E-2</v>
      </c>
      <c r="AB13" s="17">
        <v>1.4539289346926099E-2</v>
      </c>
      <c r="AC13" s="17">
        <v>2.58633495435673E-2</v>
      </c>
      <c r="AD13" s="17">
        <v>0</v>
      </c>
      <c r="AE13" s="17"/>
      <c r="AF13" s="17">
        <v>0.104423181261926</v>
      </c>
      <c r="AG13" s="17">
        <v>1.03863273153437E-2</v>
      </c>
      <c r="AH13" s="17">
        <v>1.82037808071005E-2</v>
      </c>
      <c r="AI13" s="17">
        <v>2.2491919630403E-2</v>
      </c>
      <c r="AJ13" s="17">
        <v>5.1047188833000601E-3</v>
      </c>
      <c r="AK13" s="17">
        <v>1.8919192703397401E-2</v>
      </c>
      <c r="AL13" s="17">
        <v>1.8788874682559201E-2</v>
      </c>
      <c r="AM13" s="17">
        <v>1.78709759885976E-2</v>
      </c>
      <c r="AN13" s="17">
        <v>7.9729486598947505E-3</v>
      </c>
      <c r="AO13" s="17">
        <v>7.3669123018881601E-3</v>
      </c>
      <c r="AP13" s="17">
        <v>1.8237097306603601E-2</v>
      </c>
      <c r="AQ13" s="17">
        <v>8.0176640661434803E-3</v>
      </c>
      <c r="AR13" s="17">
        <v>0</v>
      </c>
      <c r="AS13" s="17">
        <v>1.7748053368141701E-2</v>
      </c>
      <c r="AT13" s="17">
        <v>1.2885178851666601E-2</v>
      </c>
      <c r="AU13" s="17">
        <v>1.8446954753452201E-2</v>
      </c>
      <c r="AV13" s="17"/>
      <c r="AW13" s="17">
        <v>1.3852312063697501E-2</v>
      </c>
      <c r="AX13" s="17">
        <v>1.4277593732303201E-2</v>
      </c>
      <c r="AY13" s="17"/>
      <c r="AZ13" s="17">
        <v>8.4147040395113597E-3</v>
      </c>
      <c r="BA13" s="17">
        <v>1.5224648393546701E-2</v>
      </c>
      <c r="BB13" s="17"/>
      <c r="BC13" s="17">
        <v>7.06976917824586E-3</v>
      </c>
      <c r="BD13" s="17">
        <v>1.7622405148020499E-2</v>
      </c>
      <c r="BE13" s="17"/>
      <c r="BF13" s="17">
        <v>6.4485975513236902E-3</v>
      </c>
      <c r="BG13" s="17">
        <v>1.4589749328537901E-2</v>
      </c>
      <c r="BH13" s="17"/>
      <c r="BI13" s="17">
        <v>1.5025635131219101E-2</v>
      </c>
      <c r="BJ13" s="17">
        <v>6.7617767261344396E-3</v>
      </c>
      <c r="BK13" s="17">
        <v>1.13094726891991E-2</v>
      </c>
      <c r="BL13" s="17">
        <v>3.7552838363756197E-2</v>
      </c>
      <c r="BM13" s="17">
        <v>2.0896555064933299E-2</v>
      </c>
      <c r="BN13" s="17"/>
      <c r="BO13" s="17">
        <v>7.2098491401698002E-3</v>
      </c>
      <c r="BP13" s="17">
        <v>1.0068517832597299E-2</v>
      </c>
      <c r="BQ13" s="17">
        <v>1.4789029745523E-2</v>
      </c>
      <c r="BR13" s="17">
        <v>2.7576474680500201E-2</v>
      </c>
      <c r="BS13" s="17">
        <v>6.3895448934062002E-3</v>
      </c>
      <c r="BT13" s="17">
        <v>2.6861855348204601E-2</v>
      </c>
      <c r="BU13" s="17"/>
      <c r="BV13" s="17">
        <v>8.2966348133598593E-3</v>
      </c>
      <c r="BW13" s="17">
        <v>3.9150301622296897E-3</v>
      </c>
      <c r="BX13" s="17"/>
      <c r="BY13" s="17">
        <v>4.26529461900234E-3</v>
      </c>
      <c r="BZ13" s="17"/>
      <c r="CA13" s="17">
        <v>5.7746957430933801E-3</v>
      </c>
      <c r="CB13" s="17"/>
      <c r="CC13" s="17">
        <v>7.9115851766203803E-3</v>
      </c>
    </row>
    <row r="14" spans="2:81" x14ac:dyDescent="0.3">
      <c r="B14" s="18" t="s">
        <v>92</v>
      </c>
      <c r="C14" s="17">
        <v>1.9995402856359399E-2</v>
      </c>
      <c r="D14" s="17">
        <v>2.1707277826965798E-2</v>
      </c>
      <c r="E14" s="17">
        <v>1.8402768429818799E-2</v>
      </c>
      <c r="F14" s="17"/>
      <c r="G14" s="17">
        <v>1.7694389969734499E-2</v>
      </c>
      <c r="H14" s="17">
        <v>2.0207780235928102E-2</v>
      </c>
      <c r="I14" s="17">
        <v>1.9833550908673399E-2</v>
      </c>
      <c r="J14" s="17">
        <v>2.5748479795220401E-2</v>
      </c>
      <c r="K14" s="17">
        <v>1.9568477995430999E-2</v>
      </c>
      <c r="L14" s="17">
        <v>1.7115476877442901E-2</v>
      </c>
      <c r="M14" s="17"/>
      <c r="N14" s="17">
        <v>1.8509010719531802E-2</v>
      </c>
      <c r="O14" s="17">
        <v>1.4109720268269999E-2</v>
      </c>
      <c r="P14" s="17">
        <v>1.5247705695029E-2</v>
      </c>
      <c r="Q14" s="17">
        <v>3.2059863352751398E-2</v>
      </c>
      <c r="R14" s="17"/>
      <c r="S14" s="17">
        <v>2.22198651169099E-2</v>
      </c>
      <c r="T14" s="17">
        <v>1.10450386386831E-2</v>
      </c>
      <c r="U14" s="17">
        <v>2.6708605675590899E-2</v>
      </c>
      <c r="V14" s="17">
        <v>2.15731857496873E-2</v>
      </c>
      <c r="W14" s="17">
        <v>2.20675931159274E-2</v>
      </c>
      <c r="X14" s="17">
        <v>4.2626675875626699E-2</v>
      </c>
      <c r="Y14" s="17">
        <v>1.6274873607451602E-2</v>
      </c>
      <c r="Z14" s="17">
        <v>0</v>
      </c>
      <c r="AA14" s="17">
        <v>2.6570356978887301E-2</v>
      </c>
      <c r="AB14" s="17">
        <v>5.09260457662946E-3</v>
      </c>
      <c r="AC14" s="17">
        <v>2.6004079151511799E-2</v>
      </c>
      <c r="AD14" s="17">
        <v>0</v>
      </c>
      <c r="AE14" s="17"/>
      <c r="AF14" s="17">
        <v>9.0347383092131098E-2</v>
      </c>
      <c r="AG14" s="17">
        <v>4.2833802091473298E-2</v>
      </c>
      <c r="AH14" s="17">
        <v>1.47734390346532E-2</v>
      </c>
      <c r="AI14" s="17">
        <v>5.0246058529590999E-2</v>
      </c>
      <c r="AJ14" s="17">
        <v>1.04380356172289E-2</v>
      </c>
      <c r="AK14" s="17">
        <v>1.42228927972057E-2</v>
      </c>
      <c r="AL14" s="17">
        <v>1.40396951014974E-2</v>
      </c>
      <c r="AM14" s="17">
        <v>2.74456648184048E-2</v>
      </c>
      <c r="AN14" s="17">
        <v>6.1077052512834304E-3</v>
      </c>
      <c r="AO14" s="17">
        <v>0</v>
      </c>
      <c r="AP14" s="17">
        <v>2.5438174754570601E-2</v>
      </c>
      <c r="AQ14" s="17">
        <v>8.8183258588190507E-3</v>
      </c>
      <c r="AR14" s="17">
        <v>9.0898365868578301E-3</v>
      </c>
      <c r="AS14" s="17">
        <v>1.9139626303193401E-2</v>
      </c>
      <c r="AT14" s="17">
        <v>1.6152939091122899E-2</v>
      </c>
      <c r="AU14" s="17">
        <v>0</v>
      </c>
      <c r="AV14" s="17"/>
      <c r="AW14" s="17">
        <v>1.52955629700171E-2</v>
      </c>
      <c r="AX14" s="17">
        <v>2.6972822244594501E-2</v>
      </c>
      <c r="AY14" s="17"/>
      <c r="AZ14" s="17">
        <v>1.1042616391407099E-2</v>
      </c>
      <c r="BA14" s="17">
        <v>2.19893734674926E-2</v>
      </c>
      <c r="BB14" s="17"/>
      <c r="BC14" s="17">
        <v>1.46344429351591E-2</v>
      </c>
      <c r="BD14" s="17">
        <v>2.3220509641169201E-2</v>
      </c>
      <c r="BE14" s="17"/>
      <c r="BF14" s="17">
        <v>0</v>
      </c>
      <c r="BG14" s="17">
        <v>2.1602187152613101E-2</v>
      </c>
      <c r="BH14" s="17"/>
      <c r="BI14" s="17">
        <v>2.1970941449910499E-2</v>
      </c>
      <c r="BJ14" s="17">
        <v>7.2990312720044104E-3</v>
      </c>
      <c r="BK14" s="17">
        <v>2.4392783048996301E-2</v>
      </c>
      <c r="BL14" s="17">
        <v>1.89100682533224E-2</v>
      </c>
      <c r="BM14" s="17">
        <v>2.5746451741448802E-2</v>
      </c>
      <c r="BN14" s="17"/>
      <c r="BO14" s="17">
        <v>1.89147659345883E-3</v>
      </c>
      <c r="BP14" s="17">
        <v>1.7402355025527599E-2</v>
      </c>
      <c r="BQ14" s="17">
        <v>2.6784661099304701E-2</v>
      </c>
      <c r="BR14" s="17">
        <v>1.01472161973766E-2</v>
      </c>
      <c r="BS14" s="17">
        <v>2.76131945512758E-2</v>
      </c>
      <c r="BT14" s="17">
        <v>6.9952024469225299E-2</v>
      </c>
      <c r="BU14" s="17"/>
      <c r="BV14" s="17">
        <v>2.1765906954297602E-3</v>
      </c>
      <c r="BW14" s="17">
        <v>1.6799772892052599E-2</v>
      </c>
      <c r="BX14" s="17"/>
      <c r="BY14" s="17">
        <v>8.5225784904320208E-3</v>
      </c>
      <c r="BZ14" s="17"/>
      <c r="CA14" s="17">
        <v>1.53366602057703E-2</v>
      </c>
      <c r="CB14" s="17"/>
      <c r="CC14" s="17">
        <v>1.41411267014194E-2</v>
      </c>
    </row>
    <row r="15" spans="2:81" x14ac:dyDescent="0.3">
      <c r="B15" s="18" t="s">
        <v>192</v>
      </c>
      <c r="C15" s="21">
        <v>0.71593419664881697</v>
      </c>
      <c r="D15" s="21">
        <v>0.67581834374676697</v>
      </c>
      <c r="E15" s="21">
        <v>0.75398350384395896</v>
      </c>
      <c r="F15" s="21"/>
      <c r="G15" s="21">
        <v>0.724852259937388</v>
      </c>
      <c r="H15" s="21">
        <v>0.78956064319809105</v>
      </c>
      <c r="I15" s="21">
        <v>0.79889244622310795</v>
      </c>
      <c r="J15" s="21">
        <v>0.72478195769765497</v>
      </c>
      <c r="K15" s="21">
        <v>0.59680485116158</v>
      </c>
      <c r="L15" s="21">
        <v>0.65557980490879597</v>
      </c>
      <c r="M15" s="21"/>
      <c r="N15" s="21">
        <v>0.68987675558110595</v>
      </c>
      <c r="O15" s="21">
        <v>0.72740956609205598</v>
      </c>
      <c r="P15" s="21">
        <v>0.71812276520348295</v>
      </c>
      <c r="Q15" s="21">
        <v>0.72794414955601405</v>
      </c>
      <c r="R15" s="21"/>
      <c r="S15" s="21">
        <v>0.75165118419240395</v>
      </c>
      <c r="T15" s="21">
        <v>0.73846530315408199</v>
      </c>
      <c r="U15" s="21">
        <v>0.63477870944640902</v>
      </c>
      <c r="V15" s="21">
        <v>0.67358442641253102</v>
      </c>
      <c r="W15" s="21">
        <v>0.76769820998729599</v>
      </c>
      <c r="X15" s="21">
        <v>0.699424676732606</v>
      </c>
      <c r="Y15" s="21">
        <v>0.65946249547075098</v>
      </c>
      <c r="Z15" s="21">
        <v>0.71409115911986998</v>
      </c>
      <c r="AA15" s="21">
        <v>0.76929912368083797</v>
      </c>
      <c r="AB15" s="21">
        <v>0.74845357537417601</v>
      </c>
      <c r="AC15" s="21">
        <v>0.64544216286778699</v>
      </c>
      <c r="AD15" s="21">
        <v>0.70202468336142498</v>
      </c>
      <c r="AE15" s="21"/>
      <c r="AF15" s="21">
        <v>0.70146224852814298</v>
      </c>
      <c r="AG15" s="21">
        <v>0.65753682753492804</v>
      </c>
      <c r="AH15" s="21">
        <v>0.700042884768869</v>
      </c>
      <c r="AI15" s="21">
        <v>0.66544924131222005</v>
      </c>
      <c r="AJ15" s="21">
        <v>0.71832725407320996</v>
      </c>
      <c r="AK15" s="21">
        <v>0.71002567317686105</v>
      </c>
      <c r="AL15" s="21">
        <v>0.71216787989834696</v>
      </c>
      <c r="AM15" s="21">
        <v>0.72996576116064105</v>
      </c>
      <c r="AN15" s="21">
        <v>0.72418745487452396</v>
      </c>
      <c r="AO15" s="21">
        <v>0.76170848520314904</v>
      </c>
      <c r="AP15" s="21">
        <v>0.74531860259690297</v>
      </c>
      <c r="AQ15" s="21">
        <v>0.68803708078776804</v>
      </c>
      <c r="AR15" s="21">
        <v>0.74827548468835103</v>
      </c>
      <c r="AS15" s="21">
        <v>0.69954817716583495</v>
      </c>
      <c r="AT15" s="21">
        <v>0.74823909062906002</v>
      </c>
      <c r="AU15" s="21">
        <v>0.76479882278109101</v>
      </c>
      <c r="AV15" s="21"/>
      <c r="AW15" s="21">
        <v>0.74727594643834905</v>
      </c>
      <c r="AX15" s="21">
        <v>0.669363990816771</v>
      </c>
      <c r="AY15" s="21"/>
      <c r="AZ15" s="21">
        <v>0.79843788222930101</v>
      </c>
      <c r="BA15" s="21">
        <v>0.69755892041480205</v>
      </c>
      <c r="BB15" s="21"/>
      <c r="BC15" s="21">
        <v>0.77409068671618098</v>
      </c>
      <c r="BD15" s="21">
        <v>0.67804078531884104</v>
      </c>
      <c r="BE15" s="21"/>
      <c r="BF15" s="21">
        <v>0.80922159158975704</v>
      </c>
      <c r="BG15" s="21">
        <v>0.70843783749535105</v>
      </c>
      <c r="BH15" s="21"/>
      <c r="BI15" s="21">
        <v>0.67903032939226704</v>
      </c>
      <c r="BJ15" s="21">
        <v>0.78481224893468704</v>
      </c>
      <c r="BK15" s="21">
        <v>0.623466455479883</v>
      </c>
      <c r="BL15" s="21">
        <v>0.64835846712051903</v>
      </c>
      <c r="BM15" s="21">
        <v>0.73556251988782295</v>
      </c>
      <c r="BN15" s="21"/>
      <c r="BO15" s="21">
        <v>0.76582491691473398</v>
      </c>
      <c r="BP15" s="21">
        <v>0.71600973991295003</v>
      </c>
      <c r="BQ15" s="21">
        <v>0.69471123326899498</v>
      </c>
      <c r="BR15" s="21">
        <v>0.69235628193375398</v>
      </c>
      <c r="BS15" s="21">
        <v>0.73710470715221998</v>
      </c>
      <c r="BT15" s="21">
        <v>0.64942030550031105</v>
      </c>
      <c r="BU15" s="21"/>
      <c r="BV15" s="21">
        <v>0.77500302607868599</v>
      </c>
      <c r="BW15" s="21">
        <v>0.80300570388163695</v>
      </c>
      <c r="BX15" s="21"/>
      <c r="BY15" s="21">
        <v>0.80967233964380703</v>
      </c>
      <c r="BZ15" s="21"/>
      <c r="CA15" s="21">
        <v>0.80689646567936701</v>
      </c>
      <c r="CB15" s="21"/>
      <c r="CC15" s="21">
        <v>0.79351269003802005</v>
      </c>
    </row>
    <row r="16" spans="2:81" x14ac:dyDescent="0.3">
      <c r="B16" s="18" t="s">
        <v>193</v>
      </c>
      <c r="C16" s="21">
        <v>7.3929889671312907E-2</v>
      </c>
      <c r="D16" s="21">
        <v>8.5760234986310496E-2</v>
      </c>
      <c r="E16" s="21">
        <v>6.2670157529646206E-2</v>
      </c>
      <c r="F16" s="21"/>
      <c r="G16" s="21">
        <v>6.7269603919661497E-2</v>
      </c>
      <c r="H16" s="21">
        <v>3.0105257476789399E-2</v>
      </c>
      <c r="I16" s="21">
        <v>5.0108066524890402E-2</v>
      </c>
      <c r="J16" s="21">
        <v>5.1784603357124301E-2</v>
      </c>
      <c r="K16" s="21">
        <v>0.124355599488603</v>
      </c>
      <c r="L16" s="21">
        <v>0.117445520820313</v>
      </c>
      <c r="M16" s="21"/>
      <c r="N16" s="21">
        <v>7.1356267827502401E-2</v>
      </c>
      <c r="O16" s="21">
        <v>7.2536594063496995E-2</v>
      </c>
      <c r="P16" s="21">
        <v>7.8834550908088497E-2</v>
      </c>
      <c r="Q16" s="21">
        <v>7.4430888600645603E-2</v>
      </c>
      <c r="R16" s="21"/>
      <c r="S16" s="21">
        <v>5.5000586588591499E-2</v>
      </c>
      <c r="T16" s="21">
        <v>5.4222492961422397E-2</v>
      </c>
      <c r="U16" s="21">
        <v>0.104580324461081</v>
      </c>
      <c r="V16" s="21">
        <v>0.108797614093791</v>
      </c>
      <c r="W16" s="21">
        <v>5.8127435962486103E-2</v>
      </c>
      <c r="X16" s="21">
        <v>6.8380329651128696E-2</v>
      </c>
      <c r="Y16" s="21">
        <v>9.4672264035495196E-2</v>
      </c>
      <c r="Z16" s="21">
        <v>6.4993151769341007E-2</v>
      </c>
      <c r="AA16" s="21">
        <v>7.1472765730888094E-2</v>
      </c>
      <c r="AB16" s="21">
        <v>6.6243751766913106E-2</v>
      </c>
      <c r="AC16" s="21">
        <v>0.113750395596546</v>
      </c>
      <c r="AD16" s="21">
        <v>3.6613129922104401E-2</v>
      </c>
      <c r="AE16" s="21"/>
      <c r="AF16" s="21">
        <v>0.104423181261926</v>
      </c>
      <c r="AG16" s="21">
        <v>4.1592570901370897E-2</v>
      </c>
      <c r="AH16" s="21">
        <v>8.0598425384691502E-2</v>
      </c>
      <c r="AI16" s="21">
        <v>9.8497855002811996E-2</v>
      </c>
      <c r="AJ16" s="21">
        <v>7.3347917347649103E-2</v>
      </c>
      <c r="AK16" s="21">
        <v>0.10281667452687</v>
      </c>
      <c r="AL16" s="21">
        <v>7.2120452506165E-2</v>
      </c>
      <c r="AM16" s="21">
        <v>6.5030747720570797E-2</v>
      </c>
      <c r="AN16" s="21">
        <v>8.2891071918494305E-2</v>
      </c>
      <c r="AO16" s="21">
        <v>6.15302690101273E-2</v>
      </c>
      <c r="AP16" s="21">
        <v>5.6753329179375103E-2</v>
      </c>
      <c r="AQ16" s="21">
        <v>4.8429835080054599E-2</v>
      </c>
      <c r="AR16" s="21">
        <v>5.1744729921602999E-2</v>
      </c>
      <c r="AS16" s="21">
        <v>7.7659371087135096E-2</v>
      </c>
      <c r="AT16" s="21">
        <v>8.6197845790795397E-2</v>
      </c>
      <c r="AU16" s="21">
        <v>9.4387514230323002E-2</v>
      </c>
      <c r="AV16" s="21"/>
      <c r="AW16" s="21">
        <v>6.5770268677960805E-2</v>
      </c>
      <c r="AX16" s="21">
        <v>8.6328799023384806E-2</v>
      </c>
      <c r="AY16" s="21"/>
      <c r="AZ16" s="21">
        <v>5.1301878521177201E-2</v>
      </c>
      <c r="BA16" s="21">
        <v>7.8969615503979004E-2</v>
      </c>
      <c r="BB16" s="21"/>
      <c r="BC16" s="21">
        <v>5.6617583539499701E-2</v>
      </c>
      <c r="BD16" s="21">
        <v>8.5143708498141804E-2</v>
      </c>
      <c r="BE16" s="21"/>
      <c r="BF16" s="21">
        <v>2.8342243283419701E-2</v>
      </c>
      <c r="BG16" s="21">
        <v>7.7593207427170699E-2</v>
      </c>
      <c r="BH16" s="21"/>
      <c r="BI16" s="21">
        <v>0.1041635068794</v>
      </c>
      <c r="BJ16" s="21">
        <v>4.9766239540490899E-2</v>
      </c>
      <c r="BK16" s="21">
        <v>0.101020662496211</v>
      </c>
      <c r="BL16" s="21">
        <v>9.8957595554690803E-2</v>
      </c>
      <c r="BM16" s="21">
        <v>8.1475121626778599E-2</v>
      </c>
      <c r="BN16" s="21"/>
      <c r="BO16" s="21">
        <v>3.7593442755474903E-2</v>
      </c>
      <c r="BP16" s="21">
        <v>8.3558624801377004E-2</v>
      </c>
      <c r="BQ16" s="21">
        <v>8.1560432024989193E-2</v>
      </c>
      <c r="BR16" s="21">
        <v>0.10336011118416601</v>
      </c>
      <c r="BS16" s="21">
        <v>8.2853819913222604E-2</v>
      </c>
      <c r="BT16" s="21">
        <v>8.0565447751422506E-2</v>
      </c>
      <c r="BU16" s="21"/>
      <c r="BV16" s="21">
        <v>3.6227690295094497E-2</v>
      </c>
      <c r="BW16" s="21">
        <v>7.4876586135633305E-2</v>
      </c>
      <c r="BX16" s="21"/>
      <c r="BY16" s="21">
        <v>3.5241915382087902E-2</v>
      </c>
      <c r="BZ16" s="21"/>
      <c r="CA16" s="21">
        <v>4.2209780349675298E-2</v>
      </c>
      <c r="CB16" s="21"/>
      <c r="CC16" s="21">
        <v>4.4487751300029403E-2</v>
      </c>
    </row>
    <row r="17" spans="2:81" x14ac:dyDescent="0.3">
      <c r="B17" s="18" t="s">
        <v>194</v>
      </c>
      <c r="C17" s="22">
        <v>0.64200430697750399</v>
      </c>
      <c r="D17" s="22">
        <v>0.59005810876045695</v>
      </c>
      <c r="E17" s="22">
        <v>0.69131334631431296</v>
      </c>
      <c r="F17" s="22"/>
      <c r="G17" s="22">
        <v>0.65758265601772603</v>
      </c>
      <c r="H17" s="22">
        <v>0.759455385721302</v>
      </c>
      <c r="I17" s="22">
        <v>0.74878437969821798</v>
      </c>
      <c r="J17" s="22">
        <v>0.67299735434053098</v>
      </c>
      <c r="K17" s="22">
        <v>0.47244925167297702</v>
      </c>
      <c r="L17" s="22">
        <v>0.53813428408848296</v>
      </c>
      <c r="M17" s="22"/>
      <c r="N17" s="22">
        <v>0.61852048775360402</v>
      </c>
      <c r="O17" s="22">
        <v>0.65487297202855899</v>
      </c>
      <c r="P17" s="22">
        <v>0.63928821429539395</v>
      </c>
      <c r="Q17" s="22">
        <v>0.65351326095536899</v>
      </c>
      <c r="R17" s="22"/>
      <c r="S17" s="22">
        <v>0.69665059760381198</v>
      </c>
      <c r="T17" s="22">
        <v>0.68424281019265998</v>
      </c>
      <c r="U17" s="22">
        <v>0.53019838498532801</v>
      </c>
      <c r="V17" s="22">
        <v>0.56478681231873995</v>
      </c>
      <c r="W17" s="22">
        <v>0.70957077402480995</v>
      </c>
      <c r="X17" s="22">
        <v>0.63104434708147705</v>
      </c>
      <c r="Y17" s="22">
        <v>0.56479023143525597</v>
      </c>
      <c r="Z17" s="22">
        <v>0.64909800735052903</v>
      </c>
      <c r="AA17" s="22">
        <v>0.69782635794994996</v>
      </c>
      <c r="AB17" s="22">
        <v>0.68220982360726301</v>
      </c>
      <c r="AC17" s="22">
        <v>0.53169176727124101</v>
      </c>
      <c r="AD17" s="22">
        <v>0.66541155343932101</v>
      </c>
      <c r="AE17" s="22"/>
      <c r="AF17" s="22">
        <v>0.59703906726621703</v>
      </c>
      <c r="AG17" s="22">
        <v>0.61594425663355701</v>
      </c>
      <c r="AH17" s="22">
        <v>0.61944445938417803</v>
      </c>
      <c r="AI17" s="22">
        <v>0.566951386309408</v>
      </c>
      <c r="AJ17" s="22">
        <v>0.64497933672556096</v>
      </c>
      <c r="AK17" s="22">
        <v>0.60720899864999101</v>
      </c>
      <c r="AL17" s="22">
        <v>0.64004742739218201</v>
      </c>
      <c r="AM17" s="22">
        <v>0.664935013440071</v>
      </c>
      <c r="AN17" s="22">
        <v>0.64129638295602998</v>
      </c>
      <c r="AO17" s="22">
        <v>0.70017821619302101</v>
      </c>
      <c r="AP17" s="22">
        <v>0.68856527341752805</v>
      </c>
      <c r="AQ17" s="22">
        <v>0.63960724570771399</v>
      </c>
      <c r="AR17" s="22">
        <v>0.69653075476674797</v>
      </c>
      <c r="AS17" s="22">
        <v>0.62188880607870001</v>
      </c>
      <c r="AT17" s="22">
        <v>0.66204124483826499</v>
      </c>
      <c r="AU17" s="22">
        <v>0.67041130855076803</v>
      </c>
      <c r="AV17" s="22"/>
      <c r="AW17" s="22">
        <v>0.68150567776038895</v>
      </c>
      <c r="AX17" s="22">
        <v>0.58303519179338703</v>
      </c>
      <c r="AY17" s="22"/>
      <c r="AZ17" s="22">
        <v>0.74713600370812305</v>
      </c>
      <c r="BA17" s="22">
        <v>0.61858930491082298</v>
      </c>
      <c r="BB17" s="22"/>
      <c r="BC17" s="22">
        <v>0.717473103176681</v>
      </c>
      <c r="BD17" s="22">
        <v>0.59289707682069903</v>
      </c>
      <c r="BE17" s="22"/>
      <c r="BF17" s="22">
        <v>0.78087934830633798</v>
      </c>
      <c r="BG17" s="22">
        <v>0.63084463006818003</v>
      </c>
      <c r="BH17" s="22"/>
      <c r="BI17" s="22">
        <v>0.57486682251286703</v>
      </c>
      <c r="BJ17" s="22">
        <v>0.73504600939419595</v>
      </c>
      <c r="BK17" s="22">
        <v>0.522445792983673</v>
      </c>
      <c r="BL17" s="22">
        <v>0.54940087156582795</v>
      </c>
      <c r="BM17" s="22">
        <v>0.65408739826104401</v>
      </c>
      <c r="BN17" s="22"/>
      <c r="BO17" s="22">
        <v>0.72823147415925904</v>
      </c>
      <c r="BP17" s="22">
        <v>0.63245111511157304</v>
      </c>
      <c r="BQ17" s="22">
        <v>0.61315080124400601</v>
      </c>
      <c r="BR17" s="22">
        <v>0.58899617074958799</v>
      </c>
      <c r="BS17" s="22">
        <v>0.65425088723899805</v>
      </c>
      <c r="BT17" s="22">
        <v>0.568854857748889</v>
      </c>
      <c r="BU17" s="22"/>
      <c r="BV17" s="22">
        <v>0.738775335783591</v>
      </c>
      <c r="BW17" s="22">
        <v>0.72812911774600397</v>
      </c>
      <c r="BX17" s="22"/>
      <c r="BY17" s="22">
        <v>0.77443042426171904</v>
      </c>
      <c r="BZ17" s="22"/>
      <c r="CA17" s="22">
        <v>0.76468668532969197</v>
      </c>
      <c r="CB17" s="22"/>
      <c r="CC17" s="22">
        <v>0.74902493873799103</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0.23036288347543801</v>
      </c>
      <c r="D9" s="17">
        <v>0.23960980378711799</v>
      </c>
      <c r="E9" s="17">
        <v>0.22021722931165799</v>
      </c>
      <c r="F9" s="17"/>
      <c r="G9" s="17">
        <v>0.28282557114995399</v>
      </c>
      <c r="H9" s="17">
        <v>0.26667518914819299</v>
      </c>
      <c r="I9" s="17">
        <v>0.31855592141476102</v>
      </c>
      <c r="J9" s="17">
        <v>0.22100833068838499</v>
      </c>
      <c r="K9" s="17">
        <v>0.154353582896779</v>
      </c>
      <c r="L9" s="17">
        <v>0.15288038820852201</v>
      </c>
      <c r="M9" s="17"/>
      <c r="N9" s="17">
        <v>0.21107738959709901</v>
      </c>
      <c r="O9" s="17">
        <v>0.20526075656805201</v>
      </c>
      <c r="P9" s="17">
        <v>0.26547470937354201</v>
      </c>
      <c r="Q9" s="17">
        <v>0.24586401944700301</v>
      </c>
      <c r="R9" s="17"/>
      <c r="S9" s="17">
        <v>0.25652867768626098</v>
      </c>
      <c r="T9" s="17">
        <v>0.20053459046408301</v>
      </c>
      <c r="U9" s="17">
        <v>0.20675315713901599</v>
      </c>
      <c r="V9" s="17">
        <v>0.20700744444604099</v>
      </c>
      <c r="W9" s="17">
        <v>0.21258832276291001</v>
      </c>
      <c r="X9" s="17">
        <v>0.27334671540538302</v>
      </c>
      <c r="Y9" s="17">
        <v>0.216493590690472</v>
      </c>
      <c r="Z9" s="17">
        <v>0.19320704024206001</v>
      </c>
      <c r="AA9" s="17">
        <v>0.237063004662771</v>
      </c>
      <c r="AB9" s="17">
        <v>0.26791572535078501</v>
      </c>
      <c r="AC9" s="17">
        <v>0.23170139186903099</v>
      </c>
      <c r="AD9" s="17">
        <v>0.22975639825474101</v>
      </c>
      <c r="AE9" s="17"/>
      <c r="AF9" s="17">
        <v>0.51512484679552295</v>
      </c>
      <c r="AG9" s="17">
        <v>0.229032492175581</v>
      </c>
      <c r="AH9" s="17">
        <v>0.29300497433286798</v>
      </c>
      <c r="AI9" s="17">
        <v>0.21846015192482299</v>
      </c>
      <c r="AJ9" s="17">
        <v>0.25426919118053198</v>
      </c>
      <c r="AK9" s="17">
        <v>0.19384550580080601</v>
      </c>
      <c r="AL9" s="17">
        <v>0.191699000093107</v>
      </c>
      <c r="AM9" s="17">
        <v>0.22759631773776301</v>
      </c>
      <c r="AN9" s="17">
        <v>0.176028795298633</v>
      </c>
      <c r="AO9" s="17">
        <v>0.32776484453853899</v>
      </c>
      <c r="AP9" s="17">
        <v>0.229331770865595</v>
      </c>
      <c r="AQ9" s="17">
        <v>0.21995854075128399</v>
      </c>
      <c r="AR9" s="17">
        <v>0.173370246841338</v>
      </c>
      <c r="AS9" s="17">
        <v>0.20333957067240899</v>
      </c>
      <c r="AT9" s="17">
        <v>0.18112139490661799</v>
      </c>
      <c r="AU9" s="17">
        <v>0.324973059060221</v>
      </c>
      <c r="AV9" s="17"/>
      <c r="AW9" s="17">
        <v>0.23857659105068801</v>
      </c>
      <c r="AX9" s="17">
        <v>0.21617688417122699</v>
      </c>
      <c r="AY9" s="17"/>
      <c r="AZ9" s="17">
        <v>0.27662250826167001</v>
      </c>
      <c r="BA9" s="17">
        <v>0.22005990879075299</v>
      </c>
      <c r="BB9" s="17"/>
      <c r="BC9" s="17">
        <v>0.29310388373262503</v>
      </c>
      <c r="BD9" s="17">
        <v>0.18501003865110599</v>
      </c>
      <c r="BE9" s="17"/>
      <c r="BF9" s="17">
        <v>0.25292724970241198</v>
      </c>
      <c r="BG9" s="17">
        <v>0.22854966322832099</v>
      </c>
      <c r="BH9" s="17"/>
      <c r="BI9" s="17">
        <v>0.16835038178265699</v>
      </c>
      <c r="BJ9" s="17">
        <v>0.28138248582766601</v>
      </c>
      <c r="BK9" s="17">
        <v>0.19782709098760601</v>
      </c>
      <c r="BL9" s="17">
        <v>0.189289429328616</v>
      </c>
      <c r="BM9" s="17">
        <v>0.26255094960180497</v>
      </c>
      <c r="BN9" s="17"/>
      <c r="BO9" s="17">
        <v>0.27612567596974202</v>
      </c>
      <c r="BP9" s="17">
        <v>0.176302487333337</v>
      </c>
      <c r="BQ9" s="17">
        <v>0.21882736386728999</v>
      </c>
      <c r="BR9" s="17">
        <v>0.21998516823810399</v>
      </c>
      <c r="BS9" s="17">
        <v>0.29054275472436702</v>
      </c>
      <c r="BT9" s="17">
        <v>0.170955017737736</v>
      </c>
      <c r="BU9" s="17"/>
      <c r="BV9" s="17">
        <v>0.27117895769786499</v>
      </c>
      <c r="BW9" s="17">
        <v>0.300307270395681</v>
      </c>
      <c r="BX9" s="17"/>
      <c r="BY9" s="17">
        <v>0.27393404120314002</v>
      </c>
      <c r="BZ9" s="17"/>
      <c r="CA9" s="17">
        <v>0.293379643839217</v>
      </c>
      <c r="CB9" s="17"/>
      <c r="CC9" s="17">
        <v>0.28862810801533401</v>
      </c>
    </row>
    <row r="10" spans="2:81" x14ac:dyDescent="0.3">
      <c r="B10" s="18" t="s">
        <v>231</v>
      </c>
      <c r="C10" s="17">
        <v>0.418486833695283</v>
      </c>
      <c r="D10" s="17">
        <v>0.37474898489396402</v>
      </c>
      <c r="E10" s="17">
        <v>0.46196041130862697</v>
      </c>
      <c r="F10" s="17"/>
      <c r="G10" s="17">
        <v>0.424088075435613</v>
      </c>
      <c r="H10" s="17">
        <v>0.45077910938572902</v>
      </c>
      <c r="I10" s="17">
        <v>0.39127154700400302</v>
      </c>
      <c r="J10" s="17">
        <v>0.41325999169801297</v>
      </c>
      <c r="K10" s="17">
        <v>0.42526577253693298</v>
      </c>
      <c r="L10" s="17">
        <v>0.41025199382051403</v>
      </c>
      <c r="M10" s="17"/>
      <c r="N10" s="17">
        <v>0.38794055417732698</v>
      </c>
      <c r="O10" s="17">
        <v>0.47084042261229803</v>
      </c>
      <c r="P10" s="17">
        <v>0.39686647032690803</v>
      </c>
      <c r="Q10" s="17">
        <v>0.41734054629738598</v>
      </c>
      <c r="R10" s="17"/>
      <c r="S10" s="17">
        <v>0.41315306918866601</v>
      </c>
      <c r="T10" s="17">
        <v>0.420831302977137</v>
      </c>
      <c r="U10" s="17">
        <v>0.40761934551416401</v>
      </c>
      <c r="V10" s="17">
        <v>0.39107070979050002</v>
      </c>
      <c r="W10" s="17">
        <v>0.39847063961714502</v>
      </c>
      <c r="X10" s="17">
        <v>0.38572882506525602</v>
      </c>
      <c r="Y10" s="17">
        <v>0.44680597495305902</v>
      </c>
      <c r="Z10" s="17">
        <v>0.46794838775460701</v>
      </c>
      <c r="AA10" s="17">
        <v>0.45018720696884701</v>
      </c>
      <c r="AB10" s="17">
        <v>0.42728555969364801</v>
      </c>
      <c r="AC10" s="17">
        <v>0.44852565999572103</v>
      </c>
      <c r="AD10" s="17">
        <v>0.35534523958300201</v>
      </c>
      <c r="AE10" s="17"/>
      <c r="AF10" s="17">
        <v>0.27668478482475101</v>
      </c>
      <c r="AG10" s="17">
        <v>0.465384765546067</v>
      </c>
      <c r="AH10" s="17">
        <v>0.33496733739155399</v>
      </c>
      <c r="AI10" s="17">
        <v>0.40407598321813298</v>
      </c>
      <c r="AJ10" s="17">
        <v>0.40544467144310198</v>
      </c>
      <c r="AK10" s="17">
        <v>0.42039194221543202</v>
      </c>
      <c r="AL10" s="17">
        <v>0.48961527310169201</v>
      </c>
      <c r="AM10" s="17">
        <v>0.42788563506058203</v>
      </c>
      <c r="AN10" s="17">
        <v>0.43247030632873301</v>
      </c>
      <c r="AO10" s="17">
        <v>0.379021803055272</v>
      </c>
      <c r="AP10" s="17">
        <v>0.40925842679893498</v>
      </c>
      <c r="AQ10" s="17">
        <v>0.37709659041435001</v>
      </c>
      <c r="AR10" s="17">
        <v>0.525724081409079</v>
      </c>
      <c r="AS10" s="17">
        <v>0.348652377239281</v>
      </c>
      <c r="AT10" s="17">
        <v>0.51623624246358102</v>
      </c>
      <c r="AU10" s="17">
        <v>0.40610995607911099</v>
      </c>
      <c r="AV10" s="17"/>
      <c r="AW10" s="17">
        <v>0.43719572419969099</v>
      </c>
      <c r="AX10" s="17">
        <v>0.39327188863365697</v>
      </c>
      <c r="AY10" s="17"/>
      <c r="AZ10" s="17">
        <v>0.47508327074913498</v>
      </c>
      <c r="BA10" s="17">
        <v>0.405881637243652</v>
      </c>
      <c r="BB10" s="17"/>
      <c r="BC10" s="17">
        <v>0.41810468091464498</v>
      </c>
      <c r="BD10" s="17">
        <v>0.420366665679341</v>
      </c>
      <c r="BE10" s="17"/>
      <c r="BF10" s="17">
        <v>0.52914759153204904</v>
      </c>
      <c r="BG10" s="17">
        <v>0.40959439130835201</v>
      </c>
      <c r="BH10" s="17"/>
      <c r="BI10" s="17">
        <v>0.373365061049313</v>
      </c>
      <c r="BJ10" s="17">
        <v>0.46141756255501798</v>
      </c>
      <c r="BK10" s="17">
        <v>0.38027418522440498</v>
      </c>
      <c r="BL10" s="17">
        <v>0.40763616598351599</v>
      </c>
      <c r="BM10" s="17">
        <v>0.36375585874604799</v>
      </c>
      <c r="BN10" s="17"/>
      <c r="BO10" s="17">
        <v>0.45295602877376301</v>
      </c>
      <c r="BP10" s="17">
        <v>0.40767087324425</v>
      </c>
      <c r="BQ10" s="17">
        <v>0.40983197764743001</v>
      </c>
      <c r="BR10" s="17">
        <v>0.41528658494805898</v>
      </c>
      <c r="BS10" s="17">
        <v>0.38731153688862202</v>
      </c>
      <c r="BT10" s="17">
        <v>0.44975178419936801</v>
      </c>
      <c r="BU10" s="17"/>
      <c r="BV10" s="17">
        <v>0.454506691435976</v>
      </c>
      <c r="BW10" s="17">
        <v>0.47423535905064401</v>
      </c>
      <c r="BX10" s="17"/>
      <c r="BY10" s="17">
        <v>0.43094975470036401</v>
      </c>
      <c r="BZ10" s="17"/>
      <c r="CA10" s="17">
        <v>0.50175070361994001</v>
      </c>
      <c r="CB10" s="17"/>
      <c r="CC10" s="17">
        <v>0.46786834677616801</v>
      </c>
    </row>
    <row r="11" spans="2:81" x14ac:dyDescent="0.3">
      <c r="B11" s="18" t="s">
        <v>232</v>
      </c>
      <c r="C11" s="17">
        <v>0.22377947650716701</v>
      </c>
      <c r="D11" s="17">
        <v>0.238879972978598</v>
      </c>
      <c r="E11" s="17">
        <v>0.20991775756327699</v>
      </c>
      <c r="F11" s="17"/>
      <c r="G11" s="17">
        <v>0.204988767938765</v>
      </c>
      <c r="H11" s="17">
        <v>0.199462931898506</v>
      </c>
      <c r="I11" s="17">
        <v>0.179744400199566</v>
      </c>
      <c r="J11" s="17">
        <v>0.22405719383963499</v>
      </c>
      <c r="K11" s="17">
        <v>0.241155424758563</v>
      </c>
      <c r="L11" s="17">
        <v>0.27989147359308197</v>
      </c>
      <c r="M11" s="17"/>
      <c r="N11" s="17">
        <v>0.26807232722163399</v>
      </c>
      <c r="O11" s="17">
        <v>0.21099307902730399</v>
      </c>
      <c r="P11" s="17">
        <v>0.19870438386629299</v>
      </c>
      <c r="Q11" s="17">
        <v>0.21131057407725901</v>
      </c>
      <c r="R11" s="17"/>
      <c r="S11" s="17">
        <v>0.218408667004517</v>
      </c>
      <c r="T11" s="17">
        <v>0.220000194407625</v>
      </c>
      <c r="U11" s="17">
        <v>0.25659843715539499</v>
      </c>
      <c r="V11" s="17">
        <v>0.26610644731363298</v>
      </c>
      <c r="W11" s="17">
        <v>0.26515418435607002</v>
      </c>
      <c r="X11" s="17">
        <v>0.22204349902538401</v>
      </c>
      <c r="Y11" s="17">
        <v>0.236192621850355</v>
      </c>
      <c r="Z11" s="17">
        <v>0.22676320612540199</v>
      </c>
      <c r="AA11" s="17">
        <v>0.198721029510985</v>
      </c>
      <c r="AB11" s="17">
        <v>0.16277088762523001</v>
      </c>
      <c r="AC11" s="17">
        <v>0.20261961686844501</v>
      </c>
      <c r="AD11" s="17">
        <v>0.23263896850756</v>
      </c>
      <c r="AE11" s="17"/>
      <c r="AF11" s="17">
        <v>0.104423181261926</v>
      </c>
      <c r="AG11" s="17">
        <v>0.22257338144687699</v>
      </c>
      <c r="AH11" s="17">
        <v>0.23817937803132799</v>
      </c>
      <c r="AI11" s="17">
        <v>0.20048395002751401</v>
      </c>
      <c r="AJ11" s="17">
        <v>0.233359483810617</v>
      </c>
      <c r="AK11" s="17">
        <v>0.21391895366469399</v>
      </c>
      <c r="AL11" s="17">
        <v>0.22167583896124399</v>
      </c>
      <c r="AM11" s="17">
        <v>0.20856190753876799</v>
      </c>
      <c r="AN11" s="17">
        <v>0.25088289426219901</v>
      </c>
      <c r="AO11" s="17">
        <v>0.184078879521543</v>
      </c>
      <c r="AP11" s="17">
        <v>0.23137050311096599</v>
      </c>
      <c r="AQ11" s="17">
        <v>0.26717104160363098</v>
      </c>
      <c r="AR11" s="17">
        <v>0.19480040841681501</v>
      </c>
      <c r="AS11" s="17">
        <v>0.36999401558124101</v>
      </c>
      <c r="AT11" s="17">
        <v>0.196334582391921</v>
      </c>
      <c r="AU11" s="17">
        <v>0.19017583644178199</v>
      </c>
      <c r="AV11" s="17"/>
      <c r="AW11" s="17">
        <v>0.215907709331291</v>
      </c>
      <c r="AX11" s="17">
        <v>0.23684926601860001</v>
      </c>
      <c r="AY11" s="17"/>
      <c r="AZ11" s="17">
        <v>0.16741508078192999</v>
      </c>
      <c r="BA11" s="17">
        <v>0.23633299255832799</v>
      </c>
      <c r="BB11" s="17"/>
      <c r="BC11" s="17">
        <v>0.18793174216657099</v>
      </c>
      <c r="BD11" s="17">
        <v>0.247540530710118</v>
      </c>
      <c r="BE11" s="17"/>
      <c r="BF11" s="17">
        <v>0.163549652268214</v>
      </c>
      <c r="BG11" s="17">
        <v>0.228619405787336</v>
      </c>
      <c r="BH11" s="17"/>
      <c r="BI11" s="17">
        <v>0.27925761992784098</v>
      </c>
      <c r="BJ11" s="17">
        <v>0.192707896269976</v>
      </c>
      <c r="BK11" s="17">
        <v>0.28453864256440398</v>
      </c>
      <c r="BL11" s="17">
        <v>0.24119392467472101</v>
      </c>
      <c r="BM11" s="17">
        <v>0.189562640060708</v>
      </c>
      <c r="BN11" s="17"/>
      <c r="BO11" s="17">
        <v>0.205710528483142</v>
      </c>
      <c r="BP11" s="17">
        <v>0.25136643110403001</v>
      </c>
      <c r="BQ11" s="17">
        <v>0.24592500896320699</v>
      </c>
      <c r="BR11" s="17">
        <v>0.235960128504551</v>
      </c>
      <c r="BS11" s="17">
        <v>0.18351343920237501</v>
      </c>
      <c r="BT11" s="17">
        <v>0.24082167930926601</v>
      </c>
      <c r="BU11" s="17"/>
      <c r="BV11" s="17">
        <v>0.20929817423072999</v>
      </c>
      <c r="BW11" s="17">
        <v>0.16193741841793199</v>
      </c>
      <c r="BX11" s="17"/>
      <c r="BY11" s="17">
        <v>0.221903904679631</v>
      </c>
      <c r="BZ11" s="17"/>
      <c r="CA11" s="17">
        <v>0.15050016104271199</v>
      </c>
      <c r="CB11" s="17"/>
      <c r="CC11" s="17">
        <v>0.18528003967456</v>
      </c>
    </row>
    <row r="12" spans="2:81" x14ac:dyDescent="0.3">
      <c r="B12" s="18" t="s">
        <v>233</v>
      </c>
      <c r="C12" s="17">
        <v>7.2726607249865197E-2</v>
      </c>
      <c r="D12" s="17">
        <v>8.6375611073905303E-2</v>
      </c>
      <c r="E12" s="17">
        <v>5.9686363604454701E-2</v>
      </c>
      <c r="F12" s="17"/>
      <c r="G12" s="17">
        <v>4.0434688556523303E-2</v>
      </c>
      <c r="H12" s="17">
        <v>5.6279009929700002E-2</v>
      </c>
      <c r="I12" s="17">
        <v>6.9166288041164897E-2</v>
      </c>
      <c r="J12" s="17">
        <v>8.2001453486480094E-2</v>
      </c>
      <c r="K12" s="17">
        <v>8.55511428297175E-2</v>
      </c>
      <c r="L12" s="17">
        <v>9.4426779314544407E-2</v>
      </c>
      <c r="M12" s="17"/>
      <c r="N12" s="17">
        <v>8.8911168654419101E-2</v>
      </c>
      <c r="O12" s="17">
        <v>6.5436686442035999E-2</v>
      </c>
      <c r="P12" s="17">
        <v>6.84252062652774E-2</v>
      </c>
      <c r="Q12" s="17">
        <v>6.7197715241042594E-2</v>
      </c>
      <c r="R12" s="17"/>
      <c r="S12" s="17">
        <v>7.4442026138262604E-2</v>
      </c>
      <c r="T12" s="17">
        <v>0.11204165998514699</v>
      </c>
      <c r="U12" s="17">
        <v>6.8500192099036294E-2</v>
      </c>
      <c r="V12" s="17">
        <v>5.9052670174466901E-2</v>
      </c>
      <c r="W12" s="17">
        <v>5.8336563444430098E-2</v>
      </c>
      <c r="X12" s="17">
        <v>6.3432623970530594E-2</v>
      </c>
      <c r="Y12" s="17">
        <v>6.3172157158570094E-2</v>
      </c>
      <c r="Z12" s="17">
        <v>4.23863808470357E-2</v>
      </c>
      <c r="AA12" s="17">
        <v>5.4430916730824397E-2</v>
      </c>
      <c r="AB12" s="17">
        <v>9.1582024099570503E-2</v>
      </c>
      <c r="AC12" s="17">
        <v>4.6306054380231602E-2</v>
      </c>
      <c r="AD12" s="17">
        <v>0.128512298888906</v>
      </c>
      <c r="AE12" s="17"/>
      <c r="AF12" s="17">
        <v>0.103767187117801</v>
      </c>
      <c r="AG12" s="17">
        <v>4.04106825921648E-2</v>
      </c>
      <c r="AH12" s="17">
        <v>5.6363956073227098E-2</v>
      </c>
      <c r="AI12" s="17">
        <v>6.5415396208778898E-2</v>
      </c>
      <c r="AJ12" s="17">
        <v>5.41156086022795E-2</v>
      </c>
      <c r="AK12" s="17">
        <v>0.105650826004912</v>
      </c>
      <c r="AL12" s="17">
        <v>5.6335779695262399E-2</v>
      </c>
      <c r="AM12" s="17">
        <v>0.10474402466341801</v>
      </c>
      <c r="AN12" s="17">
        <v>0.10768382600179099</v>
      </c>
      <c r="AO12" s="17">
        <v>9.17987272300686E-2</v>
      </c>
      <c r="AP12" s="17">
        <v>4.9403660184816997E-2</v>
      </c>
      <c r="AQ12" s="17">
        <v>7.1996115737551603E-2</v>
      </c>
      <c r="AR12" s="17">
        <v>0.106105263332768</v>
      </c>
      <c r="AS12" s="17">
        <v>7.8014036507069603E-2</v>
      </c>
      <c r="AT12" s="17">
        <v>4.2781145267848097E-2</v>
      </c>
      <c r="AU12" s="17">
        <v>1.6711239654955301E-2</v>
      </c>
      <c r="AV12" s="17"/>
      <c r="AW12" s="17">
        <v>6.2472555172990503E-2</v>
      </c>
      <c r="AX12" s="17">
        <v>8.6928504283924193E-2</v>
      </c>
      <c r="AY12" s="17"/>
      <c r="AZ12" s="17">
        <v>5.6142902083151397E-2</v>
      </c>
      <c r="BA12" s="17">
        <v>7.6420141196594904E-2</v>
      </c>
      <c r="BB12" s="17"/>
      <c r="BC12" s="17">
        <v>6.3032217954735403E-2</v>
      </c>
      <c r="BD12" s="17">
        <v>7.9857935581771594E-2</v>
      </c>
      <c r="BE12" s="17"/>
      <c r="BF12" s="17">
        <v>4.1321717813459599E-2</v>
      </c>
      <c r="BG12" s="17">
        <v>7.5250231481619495E-2</v>
      </c>
      <c r="BH12" s="17"/>
      <c r="BI12" s="17">
        <v>0.107273804750162</v>
      </c>
      <c r="BJ12" s="17">
        <v>4.3406441890731597E-2</v>
      </c>
      <c r="BK12" s="17">
        <v>6.4170918243107999E-2</v>
      </c>
      <c r="BL12" s="17">
        <v>9.1300755844292494E-2</v>
      </c>
      <c r="BM12" s="17">
        <v>9.6941144592478906E-2</v>
      </c>
      <c r="BN12" s="17"/>
      <c r="BO12" s="17">
        <v>4.3054705891535497E-2</v>
      </c>
      <c r="BP12" s="17">
        <v>9.9662713650599102E-2</v>
      </c>
      <c r="BQ12" s="17">
        <v>5.8562679437531802E-2</v>
      </c>
      <c r="BR12" s="17">
        <v>7.7320430020222403E-2</v>
      </c>
      <c r="BS12" s="17">
        <v>6.7912940607234698E-2</v>
      </c>
      <c r="BT12" s="17">
        <v>7.1841100690327994E-2</v>
      </c>
      <c r="BU12" s="17"/>
      <c r="BV12" s="17">
        <v>4.1797306102386002E-2</v>
      </c>
      <c r="BW12" s="17">
        <v>4.6390953497671E-2</v>
      </c>
      <c r="BX12" s="17"/>
      <c r="BY12" s="17">
        <v>5.4652970783713999E-2</v>
      </c>
      <c r="BZ12" s="17"/>
      <c r="CA12" s="17">
        <v>3.15231707175537E-2</v>
      </c>
      <c r="CB12" s="17"/>
      <c r="CC12" s="17">
        <v>3.4556766185228002E-2</v>
      </c>
    </row>
    <row r="13" spans="2:81" x14ac:dyDescent="0.3">
      <c r="B13" s="18" t="s">
        <v>234</v>
      </c>
      <c r="C13" s="17">
        <v>3.3127881101262198E-2</v>
      </c>
      <c r="D13" s="17">
        <v>4.0063197900941497E-2</v>
      </c>
      <c r="E13" s="17">
        <v>2.6486796776852999E-2</v>
      </c>
      <c r="F13" s="17"/>
      <c r="G13" s="17">
        <v>1.06155379230657E-2</v>
      </c>
      <c r="H13" s="17">
        <v>8.4617943367768008E-3</v>
      </c>
      <c r="I13" s="17">
        <v>1.70137956273325E-2</v>
      </c>
      <c r="J13" s="17">
        <v>3.3664897786784102E-2</v>
      </c>
      <c r="K13" s="17">
        <v>8.3011966671987195E-2</v>
      </c>
      <c r="L13" s="17">
        <v>4.7402446437600401E-2</v>
      </c>
      <c r="M13" s="17"/>
      <c r="N13" s="17">
        <v>3.0192503181155E-2</v>
      </c>
      <c r="O13" s="17">
        <v>3.31774402246829E-2</v>
      </c>
      <c r="P13" s="17">
        <v>4.5986143331625699E-2</v>
      </c>
      <c r="Q13" s="17">
        <v>2.3424356901096E-2</v>
      </c>
      <c r="R13" s="17"/>
      <c r="S13" s="17">
        <v>1.53782203396336E-2</v>
      </c>
      <c r="T13" s="17">
        <v>3.8756149543349203E-2</v>
      </c>
      <c r="U13" s="17">
        <v>4.0938433749347303E-2</v>
      </c>
      <c r="V13" s="17">
        <v>4.8334587163538001E-2</v>
      </c>
      <c r="W13" s="17">
        <v>3.1073768637004499E-2</v>
      </c>
      <c r="X13" s="17">
        <v>3.1061694258531999E-2</v>
      </c>
      <c r="Y13" s="17">
        <v>2.6172355916039499E-2</v>
      </c>
      <c r="Z13" s="17">
        <v>4.14256656571367E-2</v>
      </c>
      <c r="AA13" s="17">
        <v>2.78469877752466E-2</v>
      </c>
      <c r="AB13" s="17">
        <v>2.5408313804721E-2</v>
      </c>
      <c r="AC13" s="17">
        <v>5.2660261131370199E-2</v>
      </c>
      <c r="AD13" s="17">
        <v>5.3747094765792001E-2</v>
      </c>
      <c r="AE13" s="17"/>
      <c r="AF13" s="17">
        <v>0</v>
      </c>
      <c r="AG13" s="17">
        <v>3.0421371437863699E-2</v>
      </c>
      <c r="AH13" s="17">
        <v>5.5856086836846598E-2</v>
      </c>
      <c r="AI13" s="17">
        <v>4.8117655542717297E-2</v>
      </c>
      <c r="AJ13" s="17">
        <v>3.7600717721125103E-2</v>
      </c>
      <c r="AK13" s="17">
        <v>4.6525452175600703E-2</v>
      </c>
      <c r="AL13" s="17">
        <v>9.6354389944171195E-3</v>
      </c>
      <c r="AM13" s="17">
        <v>1.6092960208900501E-2</v>
      </c>
      <c r="AN13" s="17">
        <v>3.2934178108643901E-2</v>
      </c>
      <c r="AO13" s="17">
        <v>1.7335745654578599E-2</v>
      </c>
      <c r="AP13" s="17">
        <v>4.5818947818167401E-2</v>
      </c>
      <c r="AQ13" s="17">
        <v>5.3476717268058097E-2</v>
      </c>
      <c r="AR13" s="17">
        <v>0</v>
      </c>
      <c r="AS13" s="17">
        <v>0</v>
      </c>
      <c r="AT13" s="17">
        <v>3.3041939864631303E-2</v>
      </c>
      <c r="AU13" s="17">
        <v>5.0748873138799701E-2</v>
      </c>
      <c r="AV13" s="17"/>
      <c r="AW13" s="17">
        <v>2.7031346924831199E-2</v>
      </c>
      <c r="AX13" s="17">
        <v>4.1175434928987502E-2</v>
      </c>
      <c r="AY13" s="17"/>
      <c r="AZ13" s="17">
        <v>1.05977398474063E-2</v>
      </c>
      <c r="BA13" s="17">
        <v>3.8145809284932601E-2</v>
      </c>
      <c r="BB13" s="17"/>
      <c r="BC13" s="17">
        <v>1.8162907252074999E-2</v>
      </c>
      <c r="BD13" s="17">
        <v>4.4026019945165799E-2</v>
      </c>
      <c r="BE13" s="17"/>
      <c r="BF13" s="17">
        <v>1.30537886838662E-2</v>
      </c>
      <c r="BG13" s="17">
        <v>3.4740988708521998E-2</v>
      </c>
      <c r="BH13" s="17"/>
      <c r="BI13" s="17">
        <v>6.1682549491591403E-2</v>
      </c>
      <c r="BJ13" s="17">
        <v>9.4806587371812998E-3</v>
      </c>
      <c r="BK13" s="17">
        <v>3.54081330630307E-2</v>
      </c>
      <c r="BL13" s="17">
        <v>5.52461957782832E-2</v>
      </c>
      <c r="BM13" s="17">
        <v>4.1433577151891103E-2</v>
      </c>
      <c r="BN13" s="17"/>
      <c r="BO13" s="17">
        <v>1.10934429553055E-2</v>
      </c>
      <c r="BP13" s="17">
        <v>5.1152735390743102E-2</v>
      </c>
      <c r="BQ13" s="17">
        <v>3.7174012360744899E-2</v>
      </c>
      <c r="BR13" s="17">
        <v>4.2993067975326302E-2</v>
      </c>
      <c r="BS13" s="17">
        <v>2.0561590585184999E-2</v>
      </c>
      <c r="BT13" s="17">
        <v>1.8535081728020299E-2</v>
      </c>
      <c r="BU13" s="17"/>
      <c r="BV13" s="17">
        <v>1.2765627024040899E-2</v>
      </c>
      <c r="BW13" s="17">
        <v>3.38793116778214E-3</v>
      </c>
      <c r="BX13" s="17"/>
      <c r="BY13" s="17">
        <v>4.4889191129172199E-3</v>
      </c>
      <c r="BZ13" s="17"/>
      <c r="CA13" s="17">
        <v>5.9979793380651797E-3</v>
      </c>
      <c r="CB13" s="17"/>
      <c r="CC13" s="17">
        <v>8.1317709885394204E-3</v>
      </c>
    </row>
    <row r="14" spans="2:81" x14ac:dyDescent="0.3">
      <c r="B14" s="18" t="s">
        <v>92</v>
      </c>
      <c r="C14" s="17">
        <v>2.1516317970984699E-2</v>
      </c>
      <c r="D14" s="17">
        <v>2.0322429365472398E-2</v>
      </c>
      <c r="E14" s="17">
        <v>2.1731441435129902E-2</v>
      </c>
      <c r="F14" s="17"/>
      <c r="G14" s="17">
        <v>3.7047358996078902E-2</v>
      </c>
      <c r="H14" s="17">
        <v>1.83419653010948E-2</v>
      </c>
      <c r="I14" s="17">
        <v>2.4248047713172901E-2</v>
      </c>
      <c r="J14" s="17">
        <v>2.6008132500704099E-2</v>
      </c>
      <c r="K14" s="17">
        <v>1.0662110306020101E-2</v>
      </c>
      <c r="L14" s="17">
        <v>1.5146918625737599E-2</v>
      </c>
      <c r="M14" s="17"/>
      <c r="N14" s="17">
        <v>1.3806057168366101E-2</v>
      </c>
      <c r="O14" s="17">
        <v>1.42916151256272E-2</v>
      </c>
      <c r="P14" s="17">
        <v>2.45430868363537E-2</v>
      </c>
      <c r="Q14" s="17">
        <v>3.4862788036212997E-2</v>
      </c>
      <c r="R14" s="17"/>
      <c r="S14" s="17">
        <v>2.2089339642660001E-2</v>
      </c>
      <c r="T14" s="17">
        <v>7.8361026226588405E-3</v>
      </c>
      <c r="U14" s="17">
        <v>1.9590434343042099E-2</v>
      </c>
      <c r="V14" s="17">
        <v>2.8428141111820401E-2</v>
      </c>
      <c r="W14" s="17">
        <v>3.4376521182439203E-2</v>
      </c>
      <c r="X14" s="17">
        <v>2.4386642274914602E-2</v>
      </c>
      <c r="Y14" s="17">
        <v>1.11632994315042E-2</v>
      </c>
      <c r="Z14" s="17">
        <v>2.8269319373759701E-2</v>
      </c>
      <c r="AA14" s="17">
        <v>3.17508543513257E-2</v>
      </c>
      <c r="AB14" s="17">
        <v>2.5037489426045001E-2</v>
      </c>
      <c r="AC14" s="17">
        <v>1.8187015755200799E-2</v>
      </c>
      <c r="AD14" s="17">
        <v>0</v>
      </c>
      <c r="AE14" s="17"/>
      <c r="AF14" s="17">
        <v>0</v>
      </c>
      <c r="AG14" s="17">
        <v>1.21773068014459E-2</v>
      </c>
      <c r="AH14" s="17">
        <v>2.16282673341762E-2</v>
      </c>
      <c r="AI14" s="17">
        <v>6.3446863078032698E-2</v>
      </c>
      <c r="AJ14" s="17">
        <v>1.5210327242344E-2</v>
      </c>
      <c r="AK14" s="17">
        <v>1.9667320138556901E-2</v>
      </c>
      <c r="AL14" s="17">
        <v>3.1038669154277301E-2</v>
      </c>
      <c r="AM14" s="17">
        <v>1.51191547905682E-2</v>
      </c>
      <c r="AN14" s="17">
        <v>0</v>
      </c>
      <c r="AO14" s="17">
        <v>0</v>
      </c>
      <c r="AP14" s="17">
        <v>3.4816691221519903E-2</v>
      </c>
      <c r="AQ14" s="17">
        <v>1.0300994225124999E-2</v>
      </c>
      <c r="AR14" s="17">
        <v>0</v>
      </c>
      <c r="AS14" s="17">
        <v>0</v>
      </c>
      <c r="AT14" s="17">
        <v>3.0484695105400299E-2</v>
      </c>
      <c r="AU14" s="17">
        <v>1.1281035625130401E-2</v>
      </c>
      <c r="AV14" s="17"/>
      <c r="AW14" s="17">
        <v>1.8816073320508699E-2</v>
      </c>
      <c r="AX14" s="17">
        <v>2.5598021963604101E-2</v>
      </c>
      <c r="AY14" s="17"/>
      <c r="AZ14" s="17">
        <v>1.4138498276706501E-2</v>
      </c>
      <c r="BA14" s="17">
        <v>2.3159510925739001E-2</v>
      </c>
      <c r="BB14" s="17"/>
      <c r="BC14" s="17">
        <v>1.9664567979348999E-2</v>
      </c>
      <c r="BD14" s="17">
        <v>2.3198809432498101E-2</v>
      </c>
      <c r="BE14" s="17"/>
      <c r="BF14" s="17">
        <v>0</v>
      </c>
      <c r="BG14" s="17">
        <v>2.32453194858495E-2</v>
      </c>
      <c r="BH14" s="17"/>
      <c r="BI14" s="17">
        <v>1.0070582998435501E-2</v>
      </c>
      <c r="BJ14" s="17">
        <v>1.16049547194268E-2</v>
      </c>
      <c r="BK14" s="17">
        <v>3.7781029917445898E-2</v>
      </c>
      <c r="BL14" s="17">
        <v>1.5333528390571101E-2</v>
      </c>
      <c r="BM14" s="17">
        <v>4.5755829847068302E-2</v>
      </c>
      <c r="BN14" s="17"/>
      <c r="BO14" s="17">
        <v>1.10596179265128E-2</v>
      </c>
      <c r="BP14" s="17">
        <v>1.38447592770403E-2</v>
      </c>
      <c r="BQ14" s="17">
        <v>2.9678957723797202E-2</v>
      </c>
      <c r="BR14" s="17">
        <v>8.4546203137371208E-3</v>
      </c>
      <c r="BS14" s="17">
        <v>5.0157737992215998E-2</v>
      </c>
      <c r="BT14" s="17">
        <v>4.8095336335281597E-2</v>
      </c>
      <c r="BU14" s="17"/>
      <c r="BV14" s="17">
        <v>1.04532435090021E-2</v>
      </c>
      <c r="BW14" s="17">
        <v>1.3741067470289799E-2</v>
      </c>
      <c r="BX14" s="17"/>
      <c r="BY14" s="17">
        <v>1.4070409520233799E-2</v>
      </c>
      <c r="BZ14" s="17"/>
      <c r="CA14" s="17">
        <v>1.68483414425117E-2</v>
      </c>
      <c r="CB14" s="17"/>
      <c r="CC14" s="17">
        <v>1.55349683601709E-2</v>
      </c>
    </row>
    <row r="15" spans="2:81" x14ac:dyDescent="0.3">
      <c r="B15" s="18" t="s">
        <v>192</v>
      </c>
      <c r="C15" s="21">
        <v>0.64884971717072104</v>
      </c>
      <c r="D15" s="21">
        <v>0.61435878868108296</v>
      </c>
      <c r="E15" s="21">
        <v>0.68217764062028496</v>
      </c>
      <c r="F15" s="21"/>
      <c r="G15" s="21">
        <v>0.70691364658556699</v>
      </c>
      <c r="H15" s="21">
        <v>0.71745429853392195</v>
      </c>
      <c r="I15" s="21">
        <v>0.70982746841876398</v>
      </c>
      <c r="J15" s="21">
        <v>0.63426832238639697</v>
      </c>
      <c r="K15" s="21">
        <v>0.57961935543371201</v>
      </c>
      <c r="L15" s="21">
        <v>0.56313238202903604</v>
      </c>
      <c r="M15" s="21"/>
      <c r="N15" s="21">
        <v>0.59901794377442596</v>
      </c>
      <c r="O15" s="21">
        <v>0.67610117918034995</v>
      </c>
      <c r="P15" s="21">
        <v>0.66234117970045103</v>
      </c>
      <c r="Q15" s="21">
        <v>0.66320456574439002</v>
      </c>
      <c r="R15" s="21"/>
      <c r="S15" s="21">
        <v>0.66968174687492699</v>
      </c>
      <c r="T15" s="21">
        <v>0.62136589344121995</v>
      </c>
      <c r="U15" s="21">
        <v>0.61437250265318</v>
      </c>
      <c r="V15" s="21">
        <v>0.59807815423654198</v>
      </c>
      <c r="W15" s="21">
        <v>0.61105896238005597</v>
      </c>
      <c r="X15" s="21">
        <v>0.65907554047063899</v>
      </c>
      <c r="Y15" s="21">
        <v>0.66329956564353099</v>
      </c>
      <c r="Z15" s="21">
        <v>0.66115542799666605</v>
      </c>
      <c r="AA15" s="21">
        <v>0.68725021163161804</v>
      </c>
      <c r="AB15" s="21">
        <v>0.69520128504443401</v>
      </c>
      <c r="AC15" s="21">
        <v>0.68022705186475196</v>
      </c>
      <c r="AD15" s="21">
        <v>0.58510163783774305</v>
      </c>
      <c r="AE15" s="21"/>
      <c r="AF15" s="21">
        <v>0.79180963162027396</v>
      </c>
      <c r="AG15" s="21">
        <v>0.69441725772164797</v>
      </c>
      <c r="AH15" s="21">
        <v>0.62797231172442203</v>
      </c>
      <c r="AI15" s="21">
        <v>0.62253613514295703</v>
      </c>
      <c r="AJ15" s="21">
        <v>0.65971386262363396</v>
      </c>
      <c r="AK15" s="21">
        <v>0.61423744801623703</v>
      </c>
      <c r="AL15" s="21">
        <v>0.68131427319479898</v>
      </c>
      <c r="AM15" s="21">
        <v>0.65548195279834498</v>
      </c>
      <c r="AN15" s="21">
        <v>0.60849910162736598</v>
      </c>
      <c r="AO15" s="21">
        <v>0.70678664759381005</v>
      </c>
      <c r="AP15" s="21">
        <v>0.63859019766452996</v>
      </c>
      <c r="AQ15" s="21">
        <v>0.59705513116563402</v>
      </c>
      <c r="AR15" s="21">
        <v>0.69909432825041695</v>
      </c>
      <c r="AS15" s="21">
        <v>0.55199194791169004</v>
      </c>
      <c r="AT15" s="21">
        <v>0.69735763737019896</v>
      </c>
      <c r="AU15" s="21">
        <v>0.73108301513933205</v>
      </c>
      <c r="AV15" s="21"/>
      <c r="AW15" s="21">
        <v>0.67577231525037895</v>
      </c>
      <c r="AX15" s="21">
        <v>0.60944877280488396</v>
      </c>
      <c r="AY15" s="21"/>
      <c r="AZ15" s="21">
        <v>0.75170577901080504</v>
      </c>
      <c r="BA15" s="21">
        <v>0.62594154603440499</v>
      </c>
      <c r="BB15" s="21"/>
      <c r="BC15" s="21">
        <v>0.71120856464727</v>
      </c>
      <c r="BD15" s="21">
        <v>0.60537670433044699</v>
      </c>
      <c r="BE15" s="21"/>
      <c r="BF15" s="21">
        <v>0.78207484123446003</v>
      </c>
      <c r="BG15" s="21">
        <v>0.638144054536673</v>
      </c>
      <c r="BH15" s="21"/>
      <c r="BI15" s="21">
        <v>0.54171544283197004</v>
      </c>
      <c r="BJ15" s="21">
        <v>0.74280004838268399</v>
      </c>
      <c r="BK15" s="21">
        <v>0.57810127621201102</v>
      </c>
      <c r="BL15" s="21">
        <v>0.59692559531213196</v>
      </c>
      <c r="BM15" s="21">
        <v>0.62630680834785302</v>
      </c>
      <c r="BN15" s="21"/>
      <c r="BO15" s="21">
        <v>0.72908170474350498</v>
      </c>
      <c r="BP15" s="21">
        <v>0.58397336057758698</v>
      </c>
      <c r="BQ15" s="21">
        <v>0.62865934151472003</v>
      </c>
      <c r="BR15" s="21">
        <v>0.63527175318616302</v>
      </c>
      <c r="BS15" s="21">
        <v>0.67785429161298905</v>
      </c>
      <c r="BT15" s="21">
        <v>0.62070680193710404</v>
      </c>
      <c r="BU15" s="21"/>
      <c r="BV15" s="21">
        <v>0.72568564913384104</v>
      </c>
      <c r="BW15" s="21">
        <v>0.77454262944632501</v>
      </c>
      <c r="BX15" s="21"/>
      <c r="BY15" s="21">
        <v>0.70488379590350403</v>
      </c>
      <c r="BZ15" s="21"/>
      <c r="CA15" s="21">
        <v>0.79513034745915701</v>
      </c>
      <c r="CB15" s="21"/>
      <c r="CC15" s="21">
        <v>0.75649645479150196</v>
      </c>
    </row>
    <row r="16" spans="2:81" x14ac:dyDescent="0.3">
      <c r="B16" s="18" t="s">
        <v>193</v>
      </c>
      <c r="C16" s="21">
        <v>0.105854488351127</v>
      </c>
      <c r="D16" s="21">
        <v>0.12643880897484699</v>
      </c>
      <c r="E16" s="21">
        <v>8.6173160381307803E-2</v>
      </c>
      <c r="F16" s="21"/>
      <c r="G16" s="21">
        <v>5.1050226479588998E-2</v>
      </c>
      <c r="H16" s="21">
        <v>6.4740804266476798E-2</v>
      </c>
      <c r="I16" s="21">
        <v>8.6180083668497401E-2</v>
      </c>
      <c r="J16" s="21">
        <v>0.115666351273264</v>
      </c>
      <c r="K16" s="21">
        <v>0.168563109501705</v>
      </c>
      <c r="L16" s="21">
        <v>0.14182922575214499</v>
      </c>
      <c r="M16" s="21"/>
      <c r="N16" s="21">
        <v>0.11910367183557399</v>
      </c>
      <c r="O16" s="21">
        <v>9.8614126666718899E-2</v>
      </c>
      <c r="P16" s="21">
        <v>0.11441134959690299</v>
      </c>
      <c r="Q16" s="21">
        <v>9.0622072142138604E-2</v>
      </c>
      <c r="R16" s="21"/>
      <c r="S16" s="21">
        <v>8.9820246477896201E-2</v>
      </c>
      <c r="T16" s="21">
        <v>0.150797809528497</v>
      </c>
      <c r="U16" s="21">
        <v>0.109438625848384</v>
      </c>
      <c r="V16" s="21">
        <v>0.107387257338005</v>
      </c>
      <c r="W16" s="21">
        <v>8.9410332081434604E-2</v>
      </c>
      <c r="X16" s="21">
        <v>9.4494318229062596E-2</v>
      </c>
      <c r="Y16" s="21">
        <v>8.9344513074609597E-2</v>
      </c>
      <c r="Z16" s="21">
        <v>8.3812046504172399E-2</v>
      </c>
      <c r="AA16" s="21">
        <v>8.2277904506071003E-2</v>
      </c>
      <c r="AB16" s="21">
        <v>0.116990337904291</v>
      </c>
      <c r="AC16" s="21">
        <v>9.8966315511601802E-2</v>
      </c>
      <c r="AD16" s="21">
        <v>0.18225939365469801</v>
      </c>
      <c r="AE16" s="21"/>
      <c r="AF16" s="21">
        <v>0.103767187117801</v>
      </c>
      <c r="AG16" s="21">
        <v>7.0832054030028499E-2</v>
      </c>
      <c r="AH16" s="21">
        <v>0.11222004291007399</v>
      </c>
      <c r="AI16" s="21">
        <v>0.113533051751496</v>
      </c>
      <c r="AJ16" s="21">
        <v>9.1716326323404498E-2</v>
      </c>
      <c r="AK16" s="21">
        <v>0.15217627818051199</v>
      </c>
      <c r="AL16" s="21">
        <v>6.5971218689679506E-2</v>
      </c>
      <c r="AM16" s="21">
        <v>0.120836984872319</v>
      </c>
      <c r="AN16" s="21">
        <v>0.14061800411043501</v>
      </c>
      <c r="AO16" s="21">
        <v>0.109134472884647</v>
      </c>
      <c r="AP16" s="21">
        <v>9.5222608002984405E-2</v>
      </c>
      <c r="AQ16" s="21">
        <v>0.12547283300560999</v>
      </c>
      <c r="AR16" s="21">
        <v>0.106105263332768</v>
      </c>
      <c r="AS16" s="21">
        <v>7.8014036507069603E-2</v>
      </c>
      <c r="AT16" s="21">
        <v>7.5823085132479304E-2</v>
      </c>
      <c r="AU16" s="21">
        <v>6.7460112793755106E-2</v>
      </c>
      <c r="AV16" s="21"/>
      <c r="AW16" s="21">
        <v>8.9503902097821705E-2</v>
      </c>
      <c r="AX16" s="21">
        <v>0.12810393921291199</v>
      </c>
      <c r="AY16" s="21"/>
      <c r="AZ16" s="21">
        <v>6.6740641930557704E-2</v>
      </c>
      <c r="BA16" s="21">
        <v>0.114565950481528</v>
      </c>
      <c r="BB16" s="21"/>
      <c r="BC16" s="21">
        <v>8.1195125206810298E-2</v>
      </c>
      <c r="BD16" s="21">
        <v>0.123883955526937</v>
      </c>
      <c r="BE16" s="21"/>
      <c r="BF16" s="21">
        <v>5.4375506497325803E-2</v>
      </c>
      <c r="BG16" s="21">
        <v>0.109991220190141</v>
      </c>
      <c r="BH16" s="21"/>
      <c r="BI16" s="21">
        <v>0.16895635424175301</v>
      </c>
      <c r="BJ16" s="21">
        <v>5.2887100627912902E-2</v>
      </c>
      <c r="BK16" s="21">
        <v>9.9579051306138699E-2</v>
      </c>
      <c r="BL16" s="21">
        <v>0.146546951622576</v>
      </c>
      <c r="BM16" s="21">
        <v>0.13837472174436999</v>
      </c>
      <c r="BN16" s="21"/>
      <c r="BO16" s="21">
        <v>5.4148148846841E-2</v>
      </c>
      <c r="BP16" s="21">
        <v>0.150815449041342</v>
      </c>
      <c r="BQ16" s="21">
        <v>9.5736691798276694E-2</v>
      </c>
      <c r="BR16" s="21">
        <v>0.120313497995549</v>
      </c>
      <c r="BS16" s="21">
        <v>8.84745311924197E-2</v>
      </c>
      <c r="BT16" s="21">
        <v>9.03761824183483E-2</v>
      </c>
      <c r="BU16" s="21"/>
      <c r="BV16" s="21">
        <v>5.4562933126426801E-2</v>
      </c>
      <c r="BW16" s="21">
        <v>4.9778884665453098E-2</v>
      </c>
      <c r="BX16" s="21"/>
      <c r="BY16" s="21">
        <v>5.9141889896631203E-2</v>
      </c>
      <c r="BZ16" s="21"/>
      <c r="CA16" s="21">
        <v>3.7521150055618797E-2</v>
      </c>
      <c r="CB16" s="21"/>
      <c r="CC16" s="21">
        <v>4.2688537173767402E-2</v>
      </c>
    </row>
    <row r="17" spans="2:81" x14ac:dyDescent="0.3">
      <c r="B17" s="18" t="s">
        <v>194</v>
      </c>
      <c r="C17" s="22">
        <v>0.54299522881959394</v>
      </c>
      <c r="D17" s="22">
        <v>0.48791997970623602</v>
      </c>
      <c r="E17" s="22">
        <v>0.59600448023897701</v>
      </c>
      <c r="F17" s="22"/>
      <c r="G17" s="22">
        <v>0.65586342010597798</v>
      </c>
      <c r="H17" s="22">
        <v>0.65271349426744496</v>
      </c>
      <c r="I17" s="22">
        <v>0.62364738475026604</v>
      </c>
      <c r="J17" s="22">
        <v>0.518601971113133</v>
      </c>
      <c r="K17" s="22">
        <v>0.41105624593200801</v>
      </c>
      <c r="L17" s="22">
        <v>0.42130315627689102</v>
      </c>
      <c r="M17" s="22"/>
      <c r="N17" s="22">
        <v>0.479914271938851</v>
      </c>
      <c r="O17" s="22">
        <v>0.57748705251363097</v>
      </c>
      <c r="P17" s="22">
        <v>0.54792983010354801</v>
      </c>
      <c r="Q17" s="22">
        <v>0.572582493602251</v>
      </c>
      <c r="R17" s="22"/>
      <c r="S17" s="22">
        <v>0.57986150039703099</v>
      </c>
      <c r="T17" s="22">
        <v>0.47056808391272298</v>
      </c>
      <c r="U17" s="22">
        <v>0.50493387680479596</v>
      </c>
      <c r="V17" s="22">
        <v>0.49069089689853701</v>
      </c>
      <c r="W17" s="22">
        <v>0.52164863029862096</v>
      </c>
      <c r="X17" s="22">
        <v>0.56458122224157603</v>
      </c>
      <c r="Y17" s="22">
        <v>0.57395505256892099</v>
      </c>
      <c r="Z17" s="22">
        <v>0.57734338149249398</v>
      </c>
      <c r="AA17" s="22">
        <v>0.60497230712554695</v>
      </c>
      <c r="AB17" s="22">
        <v>0.57821094714014198</v>
      </c>
      <c r="AC17" s="22">
        <v>0.58126073635315001</v>
      </c>
      <c r="AD17" s="22">
        <v>0.40284224418304498</v>
      </c>
      <c r="AE17" s="22"/>
      <c r="AF17" s="22">
        <v>0.68804244450247298</v>
      </c>
      <c r="AG17" s="22">
        <v>0.62358520369161996</v>
      </c>
      <c r="AH17" s="22">
        <v>0.51575226881434899</v>
      </c>
      <c r="AI17" s="22">
        <v>0.50900308339146105</v>
      </c>
      <c r="AJ17" s="22">
        <v>0.56799753630022998</v>
      </c>
      <c r="AK17" s="22">
        <v>0.46206116983572498</v>
      </c>
      <c r="AL17" s="22">
        <v>0.61534305450511995</v>
      </c>
      <c r="AM17" s="22">
        <v>0.534644967926026</v>
      </c>
      <c r="AN17" s="22">
        <v>0.46788109751693102</v>
      </c>
      <c r="AO17" s="22">
        <v>0.59765217470916299</v>
      </c>
      <c r="AP17" s="22">
        <v>0.54336758966154597</v>
      </c>
      <c r="AQ17" s="22">
        <v>0.471582298160024</v>
      </c>
      <c r="AR17" s="22">
        <v>0.59298906491764902</v>
      </c>
      <c r="AS17" s="22">
        <v>0.47397791140461998</v>
      </c>
      <c r="AT17" s="22">
        <v>0.62153455223772003</v>
      </c>
      <c r="AU17" s="22">
        <v>0.66362290234557697</v>
      </c>
      <c r="AV17" s="22"/>
      <c r="AW17" s="22">
        <v>0.58626841315255696</v>
      </c>
      <c r="AX17" s="22">
        <v>0.481344833591973</v>
      </c>
      <c r="AY17" s="22"/>
      <c r="AZ17" s="22">
        <v>0.68496513708024798</v>
      </c>
      <c r="BA17" s="22">
        <v>0.51137559555287704</v>
      </c>
      <c r="BB17" s="22"/>
      <c r="BC17" s="22">
        <v>0.63001343944045896</v>
      </c>
      <c r="BD17" s="22">
        <v>0.48149274880350901</v>
      </c>
      <c r="BE17" s="22"/>
      <c r="BF17" s="22">
        <v>0.727699334737134</v>
      </c>
      <c r="BG17" s="22">
        <v>0.52815283434653204</v>
      </c>
      <c r="BH17" s="22"/>
      <c r="BI17" s="22">
        <v>0.372759088590216</v>
      </c>
      <c r="BJ17" s="22">
        <v>0.68991294775477097</v>
      </c>
      <c r="BK17" s="22">
        <v>0.47852222490587198</v>
      </c>
      <c r="BL17" s="22">
        <v>0.45037864368955599</v>
      </c>
      <c r="BM17" s="22">
        <v>0.48793208660348297</v>
      </c>
      <c r="BN17" s="22"/>
      <c r="BO17" s="22">
        <v>0.67493355589666304</v>
      </c>
      <c r="BP17" s="22">
        <v>0.433157911536245</v>
      </c>
      <c r="BQ17" s="22">
        <v>0.53292264971644299</v>
      </c>
      <c r="BR17" s="22">
        <v>0.514958255190615</v>
      </c>
      <c r="BS17" s="22">
        <v>0.58937976042056905</v>
      </c>
      <c r="BT17" s="22">
        <v>0.53033061951875604</v>
      </c>
      <c r="BU17" s="22"/>
      <c r="BV17" s="22">
        <v>0.67112271600741402</v>
      </c>
      <c r="BW17" s="22">
        <v>0.72476374478087202</v>
      </c>
      <c r="BX17" s="22"/>
      <c r="BY17" s="22">
        <v>0.64574190600687298</v>
      </c>
      <c r="BZ17" s="22"/>
      <c r="CA17" s="22">
        <v>0.75760919740353805</v>
      </c>
      <c r="CB17" s="22"/>
      <c r="CC17" s="22">
        <v>0.71380791761773499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0.20208626293714099</v>
      </c>
      <c r="D9" s="17">
        <v>0.210880097790343</v>
      </c>
      <c r="E9" s="17">
        <v>0.19240720753393201</v>
      </c>
      <c r="F9" s="17"/>
      <c r="G9" s="17">
        <v>0.31072293917252303</v>
      </c>
      <c r="H9" s="17">
        <v>0.27215117755389301</v>
      </c>
      <c r="I9" s="17">
        <v>0.234883733835763</v>
      </c>
      <c r="J9" s="17">
        <v>0.16892620202449399</v>
      </c>
      <c r="K9" s="17">
        <v>0.14692233671400101</v>
      </c>
      <c r="L9" s="17">
        <v>0.10988225518585901</v>
      </c>
      <c r="M9" s="17"/>
      <c r="N9" s="17">
        <v>0.20532440777511801</v>
      </c>
      <c r="O9" s="17">
        <v>0.19573645765384101</v>
      </c>
      <c r="P9" s="17">
        <v>0.19245045143139899</v>
      </c>
      <c r="Q9" s="17">
        <v>0.21528815890008199</v>
      </c>
      <c r="R9" s="17"/>
      <c r="S9" s="17">
        <v>0.29524000342052897</v>
      </c>
      <c r="T9" s="17">
        <v>0.17651084275178999</v>
      </c>
      <c r="U9" s="17">
        <v>0.180655278941588</v>
      </c>
      <c r="V9" s="17">
        <v>0.22380447548315599</v>
      </c>
      <c r="W9" s="17">
        <v>0.13403729865203101</v>
      </c>
      <c r="X9" s="17">
        <v>0.24657782296856001</v>
      </c>
      <c r="Y9" s="17">
        <v>0.148698868446793</v>
      </c>
      <c r="Z9" s="17">
        <v>0.20274078884255101</v>
      </c>
      <c r="AA9" s="17">
        <v>0.17428855686318301</v>
      </c>
      <c r="AB9" s="17">
        <v>0.21852237684888801</v>
      </c>
      <c r="AC9" s="17">
        <v>0.17139704901678801</v>
      </c>
      <c r="AD9" s="17">
        <v>0.139995100837675</v>
      </c>
      <c r="AE9" s="17"/>
      <c r="AF9" s="17">
        <v>0.49635685707117899</v>
      </c>
      <c r="AG9" s="17">
        <v>0.243301410343149</v>
      </c>
      <c r="AH9" s="17">
        <v>0.221132097915474</v>
      </c>
      <c r="AI9" s="17">
        <v>0.18134958380119701</v>
      </c>
      <c r="AJ9" s="17">
        <v>0.18232779823276801</v>
      </c>
      <c r="AK9" s="17">
        <v>0.157645759927805</v>
      </c>
      <c r="AL9" s="17">
        <v>0.16986730755790999</v>
      </c>
      <c r="AM9" s="17">
        <v>0.20292464603656399</v>
      </c>
      <c r="AN9" s="17">
        <v>0.13065118039790899</v>
      </c>
      <c r="AO9" s="17">
        <v>0.22541216527660801</v>
      </c>
      <c r="AP9" s="17">
        <v>0.23728687389394501</v>
      </c>
      <c r="AQ9" s="17">
        <v>0.16786441847712499</v>
      </c>
      <c r="AR9" s="17">
        <v>0.17898509237266899</v>
      </c>
      <c r="AS9" s="17">
        <v>0.35019142932710601</v>
      </c>
      <c r="AT9" s="17">
        <v>0.17978388392316799</v>
      </c>
      <c r="AU9" s="17">
        <v>0.39420219647323401</v>
      </c>
      <c r="AV9" s="17"/>
      <c r="AW9" s="17">
        <v>0.201362649717686</v>
      </c>
      <c r="AX9" s="17">
        <v>0.203246879400511</v>
      </c>
      <c r="AY9" s="17"/>
      <c r="AZ9" s="17">
        <v>0.22711648415050301</v>
      </c>
      <c r="BA9" s="17">
        <v>0.19651151526668201</v>
      </c>
      <c r="BB9" s="17"/>
      <c r="BC9" s="17">
        <v>0.25698692022085701</v>
      </c>
      <c r="BD9" s="17">
        <v>0.163206374291505</v>
      </c>
      <c r="BE9" s="17"/>
      <c r="BF9" s="17">
        <v>0.19157223717411301</v>
      </c>
      <c r="BG9" s="17">
        <v>0.202931145713837</v>
      </c>
      <c r="BH9" s="17"/>
      <c r="BI9" s="17">
        <v>0.15626503146363599</v>
      </c>
      <c r="BJ9" s="17">
        <v>0.225637265847069</v>
      </c>
      <c r="BK9" s="17">
        <v>0.24669702849295899</v>
      </c>
      <c r="BL9" s="17">
        <v>0.16908127754563701</v>
      </c>
      <c r="BM9" s="17">
        <v>0.219424994649427</v>
      </c>
      <c r="BN9" s="17"/>
      <c r="BO9" s="17">
        <v>0.24198823534074601</v>
      </c>
      <c r="BP9" s="17">
        <v>0.17326392280649899</v>
      </c>
      <c r="BQ9" s="17">
        <v>0.223473008664311</v>
      </c>
      <c r="BR9" s="17">
        <v>0.19476016838184501</v>
      </c>
      <c r="BS9" s="17">
        <v>0.259658618559716</v>
      </c>
      <c r="BT9" s="17">
        <v>0.13542638825387701</v>
      </c>
      <c r="BU9" s="17"/>
      <c r="BV9" s="17">
        <v>0.23488378502269999</v>
      </c>
      <c r="BW9" s="17">
        <v>0.20848747401264001</v>
      </c>
      <c r="BX9" s="17"/>
      <c r="BY9" s="17">
        <v>0.209524721164321</v>
      </c>
      <c r="BZ9" s="17"/>
      <c r="CA9" s="17">
        <v>0.24306374166769201</v>
      </c>
      <c r="CB9" s="17"/>
      <c r="CC9" s="17">
        <v>0.229739222711865</v>
      </c>
    </row>
    <row r="10" spans="2:81" x14ac:dyDescent="0.3">
      <c r="B10" s="18" t="s">
        <v>231</v>
      </c>
      <c r="C10" s="17">
        <v>0.39959978012800002</v>
      </c>
      <c r="D10" s="17">
        <v>0.39115314167873499</v>
      </c>
      <c r="E10" s="17">
        <v>0.40736879462944597</v>
      </c>
      <c r="F10" s="17"/>
      <c r="G10" s="17">
        <v>0.38459252076327199</v>
      </c>
      <c r="H10" s="17">
        <v>0.41171552745268902</v>
      </c>
      <c r="I10" s="17">
        <v>0.43508070793067699</v>
      </c>
      <c r="J10" s="17">
        <v>0.40849604293900299</v>
      </c>
      <c r="K10" s="17">
        <v>0.349052430172969</v>
      </c>
      <c r="L10" s="17">
        <v>0.39768014196520202</v>
      </c>
      <c r="M10" s="17"/>
      <c r="N10" s="17">
        <v>0.411277193838051</v>
      </c>
      <c r="O10" s="17">
        <v>0.42376370846056899</v>
      </c>
      <c r="P10" s="17">
        <v>0.36574963119485199</v>
      </c>
      <c r="Q10" s="17">
        <v>0.39042725283566199</v>
      </c>
      <c r="R10" s="17"/>
      <c r="S10" s="17">
        <v>0.36865966697629798</v>
      </c>
      <c r="T10" s="17">
        <v>0.42600270647279098</v>
      </c>
      <c r="U10" s="17">
        <v>0.37648265327249503</v>
      </c>
      <c r="V10" s="17">
        <v>0.33263884817856398</v>
      </c>
      <c r="W10" s="17">
        <v>0.415328201436926</v>
      </c>
      <c r="X10" s="17">
        <v>0.35446125097925202</v>
      </c>
      <c r="Y10" s="17">
        <v>0.40619999459088801</v>
      </c>
      <c r="Z10" s="17">
        <v>0.41689223951372101</v>
      </c>
      <c r="AA10" s="17">
        <v>0.46383198126181302</v>
      </c>
      <c r="AB10" s="17">
        <v>0.41060061134439502</v>
      </c>
      <c r="AC10" s="17">
        <v>0.40702780166479402</v>
      </c>
      <c r="AD10" s="17">
        <v>0.47021318112937799</v>
      </c>
      <c r="AE10" s="17"/>
      <c r="AF10" s="17">
        <v>0.218701173353855</v>
      </c>
      <c r="AG10" s="17">
        <v>0.39428182266300599</v>
      </c>
      <c r="AH10" s="17">
        <v>0.38966715521626599</v>
      </c>
      <c r="AI10" s="17">
        <v>0.37609281512153803</v>
      </c>
      <c r="AJ10" s="17">
        <v>0.47327646058304401</v>
      </c>
      <c r="AK10" s="17">
        <v>0.41120964345503702</v>
      </c>
      <c r="AL10" s="17">
        <v>0.41345480531219703</v>
      </c>
      <c r="AM10" s="17">
        <v>0.42875592776812699</v>
      </c>
      <c r="AN10" s="17">
        <v>0.41879740182270803</v>
      </c>
      <c r="AO10" s="17">
        <v>0.44108499739664903</v>
      </c>
      <c r="AP10" s="17">
        <v>0.337168305652153</v>
      </c>
      <c r="AQ10" s="17">
        <v>0.44501631304554101</v>
      </c>
      <c r="AR10" s="17">
        <v>0.40931894578900402</v>
      </c>
      <c r="AS10" s="17">
        <v>0.302833364301415</v>
      </c>
      <c r="AT10" s="17">
        <v>0.29246717870857403</v>
      </c>
      <c r="AU10" s="17">
        <v>0.373338691344892</v>
      </c>
      <c r="AV10" s="17"/>
      <c r="AW10" s="17">
        <v>0.432301182860236</v>
      </c>
      <c r="AX10" s="17">
        <v>0.35011383574294103</v>
      </c>
      <c r="AY10" s="17"/>
      <c r="AZ10" s="17">
        <v>0.44115718496442802</v>
      </c>
      <c r="BA10" s="17">
        <v>0.390344087026953</v>
      </c>
      <c r="BB10" s="17"/>
      <c r="BC10" s="17">
        <v>0.42225895909994099</v>
      </c>
      <c r="BD10" s="17">
        <v>0.38403379802107501</v>
      </c>
      <c r="BE10" s="17"/>
      <c r="BF10" s="17">
        <v>0.47913849462986502</v>
      </c>
      <c r="BG10" s="17">
        <v>0.39320823311472403</v>
      </c>
      <c r="BH10" s="17"/>
      <c r="BI10" s="17">
        <v>0.35452021560254499</v>
      </c>
      <c r="BJ10" s="17">
        <v>0.480087326977919</v>
      </c>
      <c r="BK10" s="17">
        <v>0.37583007299771098</v>
      </c>
      <c r="BL10" s="17">
        <v>0.324797096636184</v>
      </c>
      <c r="BM10" s="17">
        <v>0.43265754301760401</v>
      </c>
      <c r="BN10" s="17"/>
      <c r="BO10" s="17">
        <v>0.47296629326690498</v>
      </c>
      <c r="BP10" s="17">
        <v>0.36645348703236302</v>
      </c>
      <c r="BQ10" s="17">
        <v>0.42642793900713499</v>
      </c>
      <c r="BR10" s="17">
        <v>0.33736394767391598</v>
      </c>
      <c r="BS10" s="17">
        <v>0.453532462974019</v>
      </c>
      <c r="BT10" s="17">
        <v>0.41778108113629597</v>
      </c>
      <c r="BU10" s="17"/>
      <c r="BV10" s="17">
        <v>0.480502159473501</v>
      </c>
      <c r="BW10" s="17">
        <v>0.47931792491317798</v>
      </c>
      <c r="BX10" s="17"/>
      <c r="BY10" s="17">
        <v>0.47772004590737299</v>
      </c>
      <c r="BZ10" s="17"/>
      <c r="CA10" s="17">
        <v>0.50295812949805696</v>
      </c>
      <c r="CB10" s="17"/>
      <c r="CC10" s="17">
        <v>0.51638479653689795</v>
      </c>
    </row>
    <row r="11" spans="2:81" x14ac:dyDescent="0.3">
      <c r="B11" s="18" t="s">
        <v>232</v>
      </c>
      <c r="C11" s="17">
        <v>0.22316499327132</v>
      </c>
      <c r="D11" s="17">
        <v>0.22153978773170999</v>
      </c>
      <c r="E11" s="17">
        <v>0.22563207755337</v>
      </c>
      <c r="F11" s="17"/>
      <c r="G11" s="17">
        <v>0.19446388885441701</v>
      </c>
      <c r="H11" s="17">
        <v>0.20619471586426899</v>
      </c>
      <c r="I11" s="17">
        <v>0.17513069383705501</v>
      </c>
      <c r="J11" s="17">
        <v>0.22892251624771301</v>
      </c>
      <c r="K11" s="17">
        <v>0.25134521664482601</v>
      </c>
      <c r="L11" s="17">
        <v>0.27148726256625</v>
      </c>
      <c r="M11" s="17"/>
      <c r="N11" s="17">
        <v>0.21206439636003799</v>
      </c>
      <c r="O11" s="17">
        <v>0.22521755134568</v>
      </c>
      <c r="P11" s="17">
        <v>0.242102981095907</v>
      </c>
      <c r="Q11" s="17">
        <v>0.21812916071362401</v>
      </c>
      <c r="R11" s="17"/>
      <c r="S11" s="17">
        <v>0.21180672418780699</v>
      </c>
      <c r="T11" s="17">
        <v>0.230146219855276</v>
      </c>
      <c r="U11" s="17">
        <v>0.25209209374959002</v>
      </c>
      <c r="V11" s="17">
        <v>0.23187406035284699</v>
      </c>
      <c r="W11" s="17">
        <v>0.28057675673240901</v>
      </c>
      <c r="X11" s="17">
        <v>0.207017307195317</v>
      </c>
      <c r="Y11" s="17">
        <v>0.26247951813721598</v>
      </c>
      <c r="Z11" s="17">
        <v>0.212631183994337</v>
      </c>
      <c r="AA11" s="17">
        <v>0.177406880087247</v>
      </c>
      <c r="AB11" s="17">
        <v>0.186889552593553</v>
      </c>
      <c r="AC11" s="17">
        <v>0.24411321378851</v>
      </c>
      <c r="AD11" s="17">
        <v>0.20845596064324301</v>
      </c>
      <c r="AE11" s="17"/>
      <c r="AF11" s="17">
        <v>9.0171405220908898E-2</v>
      </c>
      <c r="AG11" s="17">
        <v>0.223262478755096</v>
      </c>
      <c r="AH11" s="17">
        <v>0.22997131839474499</v>
      </c>
      <c r="AI11" s="17">
        <v>0.23961114054214699</v>
      </c>
      <c r="AJ11" s="17">
        <v>0.21113711220864101</v>
      </c>
      <c r="AK11" s="17">
        <v>0.27159376406052299</v>
      </c>
      <c r="AL11" s="17">
        <v>0.24437159272803399</v>
      </c>
      <c r="AM11" s="17">
        <v>0.140590619777099</v>
      </c>
      <c r="AN11" s="17">
        <v>0.24051102094565499</v>
      </c>
      <c r="AO11" s="17">
        <v>0.216944062014547</v>
      </c>
      <c r="AP11" s="17">
        <v>0.22635648972692901</v>
      </c>
      <c r="AQ11" s="17">
        <v>0.21042532412852299</v>
      </c>
      <c r="AR11" s="17">
        <v>0.276212309779579</v>
      </c>
      <c r="AS11" s="17">
        <v>0.23172881852764299</v>
      </c>
      <c r="AT11" s="17">
        <v>0.244939904240907</v>
      </c>
      <c r="AU11" s="17">
        <v>0.14699122321150901</v>
      </c>
      <c r="AV11" s="17"/>
      <c r="AW11" s="17">
        <v>0.20382636475976099</v>
      </c>
      <c r="AX11" s="17">
        <v>0.25289946305390698</v>
      </c>
      <c r="AY11" s="17"/>
      <c r="AZ11" s="17">
        <v>0.18441515507658901</v>
      </c>
      <c r="BA11" s="17">
        <v>0.23179538324531701</v>
      </c>
      <c r="BB11" s="17"/>
      <c r="BC11" s="17">
        <v>0.185567380105816</v>
      </c>
      <c r="BD11" s="17">
        <v>0.24996471600540501</v>
      </c>
      <c r="BE11" s="17"/>
      <c r="BF11" s="17">
        <v>0.19045934478264701</v>
      </c>
      <c r="BG11" s="17">
        <v>0.22579314349004301</v>
      </c>
      <c r="BH11" s="17"/>
      <c r="BI11" s="17">
        <v>0.264519427556828</v>
      </c>
      <c r="BJ11" s="17">
        <v>0.18518376268730199</v>
      </c>
      <c r="BK11" s="17">
        <v>0.222349592180584</v>
      </c>
      <c r="BL11" s="17">
        <v>0.27759277236298602</v>
      </c>
      <c r="BM11" s="17">
        <v>0.18292057406086801</v>
      </c>
      <c r="BN11" s="17"/>
      <c r="BO11" s="17">
        <v>0.175840952604192</v>
      </c>
      <c r="BP11" s="17">
        <v>0.25642339072123099</v>
      </c>
      <c r="BQ11" s="17">
        <v>0.17446143756167701</v>
      </c>
      <c r="BR11" s="17">
        <v>0.26447851225609598</v>
      </c>
      <c r="BS11" s="17">
        <v>0.18120574126776501</v>
      </c>
      <c r="BT11" s="17">
        <v>0.260011212879038</v>
      </c>
      <c r="BU11" s="17"/>
      <c r="BV11" s="17">
        <v>0.17953000668390701</v>
      </c>
      <c r="BW11" s="17">
        <v>0.19566995070023799</v>
      </c>
      <c r="BX11" s="17"/>
      <c r="BY11" s="17">
        <v>0.20392766384087199</v>
      </c>
      <c r="BZ11" s="17"/>
      <c r="CA11" s="17">
        <v>0.15315925936899399</v>
      </c>
      <c r="CB11" s="17"/>
      <c r="CC11" s="17">
        <v>0.15933284392751901</v>
      </c>
    </row>
    <row r="12" spans="2:81" x14ac:dyDescent="0.3">
      <c r="B12" s="18" t="s">
        <v>233</v>
      </c>
      <c r="C12" s="17">
        <v>9.7788682409465102E-2</v>
      </c>
      <c r="D12" s="17">
        <v>0.10317871597969699</v>
      </c>
      <c r="E12" s="17">
        <v>9.2911471512794802E-2</v>
      </c>
      <c r="F12" s="17"/>
      <c r="G12" s="17">
        <v>3.9740624393224303E-2</v>
      </c>
      <c r="H12" s="17">
        <v>6.3126372993459204E-2</v>
      </c>
      <c r="I12" s="17">
        <v>9.2484316622785306E-2</v>
      </c>
      <c r="J12" s="17">
        <v>0.100313848711914</v>
      </c>
      <c r="K12" s="17">
        <v>0.13280651717716099</v>
      </c>
      <c r="L12" s="17">
        <v>0.14349612299532399</v>
      </c>
      <c r="M12" s="17"/>
      <c r="N12" s="17">
        <v>0.10596690424559201</v>
      </c>
      <c r="O12" s="17">
        <v>0.102686527297647</v>
      </c>
      <c r="P12" s="17">
        <v>0.103346724666542</v>
      </c>
      <c r="Q12" s="17">
        <v>7.6189333231616696E-2</v>
      </c>
      <c r="R12" s="17"/>
      <c r="S12" s="17">
        <v>7.0078455522056798E-2</v>
      </c>
      <c r="T12" s="17">
        <v>9.1215391059234194E-2</v>
      </c>
      <c r="U12" s="17">
        <v>0.108418844087818</v>
      </c>
      <c r="V12" s="17">
        <v>0.10838628924242601</v>
      </c>
      <c r="W12" s="17">
        <v>9.99580859452711E-2</v>
      </c>
      <c r="X12" s="17">
        <v>0.101537911576597</v>
      </c>
      <c r="Y12" s="17">
        <v>0.12870502933129499</v>
      </c>
      <c r="Z12" s="17">
        <v>0.111543448185512</v>
      </c>
      <c r="AA12" s="17">
        <v>0.104707785514908</v>
      </c>
      <c r="AB12" s="17">
        <v>9.0453228522498597E-2</v>
      </c>
      <c r="AC12" s="17">
        <v>0.10597440557323499</v>
      </c>
      <c r="AD12" s="17">
        <v>6.0983628784730202E-2</v>
      </c>
      <c r="AE12" s="17"/>
      <c r="AF12" s="17">
        <v>0</v>
      </c>
      <c r="AG12" s="17">
        <v>5.8553964439719601E-2</v>
      </c>
      <c r="AH12" s="17">
        <v>8.4049390602973006E-2</v>
      </c>
      <c r="AI12" s="17">
        <v>5.0748020622722601E-2</v>
      </c>
      <c r="AJ12" s="17">
        <v>7.9611561978799705E-2</v>
      </c>
      <c r="AK12" s="17">
        <v>9.5807941553198203E-2</v>
      </c>
      <c r="AL12" s="17">
        <v>0.12641810644731699</v>
      </c>
      <c r="AM12" s="17">
        <v>0.118222031691102</v>
      </c>
      <c r="AN12" s="17">
        <v>0.110729152490105</v>
      </c>
      <c r="AO12" s="17">
        <v>8.21179837849393E-2</v>
      </c>
      <c r="AP12" s="17">
        <v>0.114534245200949</v>
      </c>
      <c r="AQ12" s="17">
        <v>0.119872779296632</v>
      </c>
      <c r="AR12" s="17">
        <v>7.3089764729295195E-2</v>
      </c>
      <c r="AS12" s="17">
        <v>5.9780262137672999E-2</v>
      </c>
      <c r="AT12" s="17">
        <v>0.21834386515423301</v>
      </c>
      <c r="AU12" s="17">
        <v>5.7205955728558598E-2</v>
      </c>
      <c r="AV12" s="17"/>
      <c r="AW12" s="17">
        <v>9.7292352137267502E-2</v>
      </c>
      <c r="AX12" s="17">
        <v>9.92210599823794E-2</v>
      </c>
      <c r="AY12" s="17"/>
      <c r="AZ12" s="17">
        <v>8.91533449766439E-2</v>
      </c>
      <c r="BA12" s="17">
        <v>9.97119505590707E-2</v>
      </c>
      <c r="BB12" s="17"/>
      <c r="BC12" s="17">
        <v>8.0761864873324901E-2</v>
      </c>
      <c r="BD12" s="17">
        <v>0.10905728246068599</v>
      </c>
      <c r="BE12" s="17"/>
      <c r="BF12" s="17">
        <v>9.4603253599202297E-2</v>
      </c>
      <c r="BG12" s="17">
        <v>9.8044656096313604E-2</v>
      </c>
      <c r="BH12" s="17"/>
      <c r="BI12" s="17">
        <v>0.13070541071651801</v>
      </c>
      <c r="BJ12" s="17">
        <v>6.1435863447163598E-2</v>
      </c>
      <c r="BK12" s="17">
        <v>8.5496890846590207E-2</v>
      </c>
      <c r="BL12" s="17">
        <v>0.12521869676267</v>
      </c>
      <c r="BM12" s="17">
        <v>0.10133727790920399</v>
      </c>
      <c r="BN12" s="17"/>
      <c r="BO12" s="17">
        <v>6.1234136157364699E-2</v>
      </c>
      <c r="BP12" s="17">
        <v>0.13332534255228401</v>
      </c>
      <c r="BQ12" s="17">
        <v>0.101593108614145</v>
      </c>
      <c r="BR12" s="17">
        <v>0.11473135915822</v>
      </c>
      <c r="BS12" s="17">
        <v>3.4021449058628299E-2</v>
      </c>
      <c r="BT12" s="17">
        <v>9.4732595194685604E-2</v>
      </c>
      <c r="BU12" s="17"/>
      <c r="BV12" s="17">
        <v>5.9769392192249297E-2</v>
      </c>
      <c r="BW12" s="17">
        <v>6.4526716835015901E-2</v>
      </c>
      <c r="BX12" s="17"/>
      <c r="BY12" s="17">
        <v>6.7061337274100505E-2</v>
      </c>
      <c r="BZ12" s="17"/>
      <c r="CA12" s="17">
        <v>5.1145318031135298E-2</v>
      </c>
      <c r="CB12" s="17"/>
      <c r="CC12" s="17">
        <v>4.8765548651620999E-2</v>
      </c>
    </row>
    <row r="13" spans="2:81" x14ac:dyDescent="0.3">
      <c r="B13" s="18" t="s">
        <v>234</v>
      </c>
      <c r="C13" s="17">
        <v>3.3558845897028601E-2</v>
      </c>
      <c r="D13" s="17">
        <v>4.1506492560885698E-2</v>
      </c>
      <c r="E13" s="17">
        <v>2.59310072900228E-2</v>
      </c>
      <c r="F13" s="17"/>
      <c r="G13" s="17">
        <v>1.9198107835153501E-2</v>
      </c>
      <c r="H13" s="17">
        <v>1.8398413200635299E-2</v>
      </c>
      <c r="I13" s="17">
        <v>1.7304619387740802E-2</v>
      </c>
      <c r="J13" s="17">
        <v>3.44427313585631E-2</v>
      </c>
      <c r="K13" s="17">
        <v>8.3759701132974804E-2</v>
      </c>
      <c r="L13" s="17">
        <v>3.4288916867410799E-2</v>
      </c>
      <c r="M13" s="17"/>
      <c r="N13" s="17">
        <v>3.49752083494781E-2</v>
      </c>
      <c r="O13" s="17">
        <v>1.82495375233718E-2</v>
      </c>
      <c r="P13" s="17">
        <v>3.9658631342718201E-2</v>
      </c>
      <c r="Q13" s="17">
        <v>4.2848521692479699E-2</v>
      </c>
      <c r="R13" s="17"/>
      <c r="S13" s="17">
        <v>1.90432384380574E-2</v>
      </c>
      <c r="T13" s="17">
        <v>4.80038837807545E-2</v>
      </c>
      <c r="U13" s="17">
        <v>4.6952650431552702E-2</v>
      </c>
      <c r="V13" s="17">
        <v>4.4808395761629399E-2</v>
      </c>
      <c r="W13" s="17">
        <v>1.4750807659838199E-2</v>
      </c>
      <c r="X13" s="17">
        <v>3.7942157222792199E-2</v>
      </c>
      <c r="Y13" s="17">
        <v>2.4473773927565601E-2</v>
      </c>
      <c r="Z13" s="17">
        <v>2.4068339830432699E-2</v>
      </c>
      <c r="AA13" s="17">
        <v>1.47414209618643E-2</v>
      </c>
      <c r="AB13" s="17">
        <v>4.1902375402367499E-2</v>
      </c>
      <c r="AC13" s="17">
        <v>3.38887039786573E-2</v>
      </c>
      <c r="AD13" s="17">
        <v>8.0110592649654297E-2</v>
      </c>
      <c r="AE13" s="17"/>
      <c r="AF13" s="17">
        <v>0.104423181261926</v>
      </c>
      <c r="AG13" s="17">
        <v>2.0156762350455701E-2</v>
      </c>
      <c r="AH13" s="17">
        <v>2.2143833295030401E-2</v>
      </c>
      <c r="AI13" s="17">
        <v>7.3862253017347404E-2</v>
      </c>
      <c r="AJ13" s="17">
        <v>2.83658453579523E-2</v>
      </c>
      <c r="AK13" s="17">
        <v>3.9648458306027E-2</v>
      </c>
      <c r="AL13" s="17">
        <v>2.1973015804234001E-2</v>
      </c>
      <c r="AM13" s="17">
        <v>2.2001513158248599E-2</v>
      </c>
      <c r="AN13" s="17">
        <v>5.3854645408703501E-2</v>
      </c>
      <c r="AO13" s="17">
        <v>2.6011126277988499E-2</v>
      </c>
      <c r="AP13" s="17">
        <v>2.5144831481180099E-2</v>
      </c>
      <c r="AQ13" s="17">
        <v>4.6520170827052502E-2</v>
      </c>
      <c r="AR13" s="17">
        <v>4.0701466095881898E-2</v>
      </c>
      <c r="AS13" s="17">
        <v>3.5456499113280103E-2</v>
      </c>
      <c r="AT13" s="17">
        <v>2.75926527571205E-2</v>
      </c>
      <c r="AU13" s="17">
        <v>1.94065778969378E-2</v>
      </c>
      <c r="AV13" s="17"/>
      <c r="AW13" s="17">
        <v>2.7255805450518401E-2</v>
      </c>
      <c r="AX13" s="17">
        <v>4.1909726650897199E-2</v>
      </c>
      <c r="AY13" s="17"/>
      <c r="AZ13" s="17">
        <v>1.92269960891258E-2</v>
      </c>
      <c r="BA13" s="17">
        <v>3.6750845106660698E-2</v>
      </c>
      <c r="BB13" s="17"/>
      <c r="BC13" s="17">
        <v>1.8411429264441601E-2</v>
      </c>
      <c r="BD13" s="17">
        <v>4.3755542348982601E-2</v>
      </c>
      <c r="BE13" s="17"/>
      <c r="BF13" s="17">
        <v>1.2965541901986601E-2</v>
      </c>
      <c r="BG13" s="17">
        <v>3.52136761450067E-2</v>
      </c>
      <c r="BH13" s="17"/>
      <c r="BI13" s="17">
        <v>4.9101265639425601E-2</v>
      </c>
      <c r="BJ13" s="17">
        <v>1.4596932212302099E-2</v>
      </c>
      <c r="BK13" s="17">
        <v>4.0140839384482603E-2</v>
      </c>
      <c r="BL13" s="17">
        <v>7.0053686209329905E-2</v>
      </c>
      <c r="BM13" s="17">
        <v>2.4080515307613001E-2</v>
      </c>
      <c r="BN13" s="17"/>
      <c r="BO13" s="17">
        <v>1.1022177746732699E-2</v>
      </c>
      <c r="BP13" s="17">
        <v>4.4034427811816698E-2</v>
      </c>
      <c r="BQ13" s="17">
        <v>3.6844034363292998E-2</v>
      </c>
      <c r="BR13" s="17">
        <v>5.9958857905109901E-2</v>
      </c>
      <c r="BS13" s="17">
        <v>1.81666997432402E-2</v>
      </c>
      <c r="BT13" s="17">
        <v>4.4413384496644996E-3</v>
      </c>
      <c r="BU13" s="17"/>
      <c r="BV13" s="17">
        <v>1.26836195646709E-2</v>
      </c>
      <c r="BW13" s="17">
        <v>1.8145609611634798E-2</v>
      </c>
      <c r="BX13" s="17"/>
      <c r="BY13" s="17">
        <v>1.8254490830049999E-2</v>
      </c>
      <c r="BZ13" s="17"/>
      <c r="CA13" s="17">
        <v>1.01486628307072E-2</v>
      </c>
      <c r="CB13" s="17"/>
      <c r="CC13" s="17">
        <v>9.7859970325477903E-3</v>
      </c>
    </row>
    <row r="14" spans="2:81" x14ac:dyDescent="0.3">
      <c r="B14" s="18" t="s">
        <v>92</v>
      </c>
      <c r="C14" s="17">
        <v>4.3801435357045497E-2</v>
      </c>
      <c r="D14" s="17">
        <v>3.17417642586287E-2</v>
      </c>
      <c r="E14" s="17">
        <v>5.5749441480433599E-2</v>
      </c>
      <c r="F14" s="17"/>
      <c r="G14" s="17">
        <v>5.1281918981410497E-2</v>
      </c>
      <c r="H14" s="17">
        <v>2.8413792935054999E-2</v>
      </c>
      <c r="I14" s="17">
        <v>4.5115928385978901E-2</v>
      </c>
      <c r="J14" s="17">
        <v>5.8898658718311798E-2</v>
      </c>
      <c r="K14" s="17">
        <v>3.6113798158068602E-2</v>
      </c>
      <c r="L14" s="17">
        <v>4.31653004199537E-2</v>
      </c>
      <c r="M14" s="17"/>
      <c r="N14" s="17">
        <v>3.0391889431722701E-2</v>
      </c>
      <c r="O14" s="17">
        <v>3.4346217718891597E-2</v>
      </c>
      <c r="P14" s="17">
        <v>5.6691580268582897E-2</v>
      </c>
      <c r="Q14" s="17">
        <v>5.7117572626535003E-2</v>
      </c>
      <c r="R14" s="17"/>
      <c r="S14" s="17">
        <v>3.5171911455252003E-2</v>
      </c>
      <c r="T14" s="17">
        <v>2.8120956080153699E-2</v>
      </c>
      <c r="U14" s="17">
        <v>3.5398479516957203E-2</v>
      </c>
      <c r="V14" s="17">
        <v>5.8487930981378403E-2</v>
      </c>
      <c r="W14" s="17">
        <v>5.5348849573525399E-2</v>
      </c>
      <c r="X14" s="17">
        <v>5.24635500574821E-2</v>
      </c>
      <c r="Y14" s="17">
        <v>2.94428155662423E-2</v>
      </c>
      <c r="Z14" s="17">
        <v>3.2123999633445997E-2</v>
      </c>
      <c r="AA14" s="17">
        <v>6.5023375310985301E-2</v>
      </c>
      <c r="AB14" s="17">
        <v>5.1631855288297598E-2</v>
      </c>
      <c r="AC14" s="17">
        <v>3.7598825978015803E-2</v>
      </c>
      <c r="AD14" s="17">
        <v>4.0241535955319499E-2</v>
      </c>
      <c r="AE14" s="17"/>
      <c r="AF14" s="17">
        <v>9.0347383092131098E-2</v>
      </c>
      <c r="AG14" s="17">
        <v>6.0443561448573602E-2</v>
      </c>
      <c r="AH14" s="17">
        <v>5.30362045755116E-2</v>
      </c>
      <c r="AI14" s="17">
        <v>7.8336186895048204E-2</v>
      </c>
      <c r="AJ14" s="17">
        <v>2.5281221638793899E-2</v>
      </c>
      <c r="AK14" s="17">
        <v>2.409443269741E-2</v>
      </c>
      <c r="AL14" s="17">
        <v>2.3915172150308198E-2</v>
      </c>
      <c r="AM14" s="17">
        <v>8.7505261568860501E-2</v>
      </c>
      <c r="AN14" s="17">
        <v>4.5456598934919802E-2</v>
      </c>
      <c r="AO14" s="17">
        <v>8.4296652492688202E-3</v>
      </c>
      <c r="AP14" s="17">
        <v>5.9509254044844001E-2</v>
      </c>
      <c r="AQ14" s="17">
        <v>1.0300994225124999E-2</v>
      </c>
      <c r="AR14" s="17">
        <v>2.16924212335711E-2</v>
      </c>
      <c r="AS14" s="17">
        <v>2.0009626592882999E-2</v>
      </c>
      <c r="AT14" s="17">
        <v>3.6872515215997902E-2</v>
      </c>
      <c r="AU14" s="17">
        <v>8.8553553448689603E-3</v>
      </c>
      <c r="AV14" s="17"/>
      <c r="AW14" s="17">
        <v>3.7961645074531501E-2</v>
      </c>
      <c r="AX14" s="17">
        <v>5.2609035169363702E-2</v>
      </c>
      <c r="AY14" s="17"/>
      <c r="AZ14" s="17">
        <v>3.8930834742710099E-2</v>
      </c>
      <c r="BA14" s="17">
        <v>4.4886218795315902E-2</v>
      </c>
      <c r="BB14" s="17"/>
      <c r="BC14" s="17">
        <v>3.6013446435619899E-2</v>
      </c>
      <c r="BD14" s="17">
        <v>4.9982286872346099E-2</v>
      </c>
      <c r="BE14" s="17"/>
      <c r="BF14" s="17">
        <v>3.1261127912185702E-2</v>
      </c>
      <c r="BG14" s="17">
        <v>4.4809145440075103E-2</v>
      </c>
      <c r="BH14" s="17"/>
      <c r="BI14" s="17">
        <v>4.4888649021047299E-2</v>
      </c>
      <c r="BJ14" s="17">
        <v>3.3058848828244503E-2</v>
      </c>
      <c r="BK14" s="17">
        <v>2.94855760976729E-2</v>
      </c>
      <c r="BL14" s="17">
        <v>3.3256470483192802E-2</v>
      </c>
      <c r="BM14" s="17">
        <v>3.9579095055284397E-2</v>
      </c>
      <c r="BN14" s="17"/>
      <c r="BO14" s="17">
        <v>3.6948204884059199E-2</v>
      </c>
      <c r="BP14" s="17">
        <v>2.6499429075806401E-2</v>
      </c>
      <c r="BQ14" s="17">
        <v>3.7200471789438701E-2</v>
      </c>
      <c r="BR14" s="17">
        <v>2.8707154624813099E-2</v>
      </c>
      <c r="BS14" s="17">
        <v>5.3415028396631398E-2</v>
      </c>
      <c r="BT14" s="17">
        <v>8.7607384086440004E-2</v>
      </c>
      <c r="BU14" s="17"/>
      <c r="BV14" s="17">
        <v>3.2631037062972199E-2</v>
      </c>
      <c r="BW14" s="17">
        <v>3.3852323927293398E-2</v>
      </c>
      <c r="BX14" s="17"/>
      <c r="BY14" s="17">
        <v>2.3511740983284301E-2</v>
      </c>
      <c r="BZ14" s="17"/>
      <c r="CA14" s="17">
        <v>3.9524888603414701E-2</v>
      </c>
      <c r="CB14" s="17"/>
      <c r="CC14" s="17">
        <v>3.5991591139549098E-2</v>
      </c>
    </row>
    <row r="15" spans="2:81" x14ac:dyDescent="0.3">
      <c r="B15" s="18" t="s">
        <v>192</v>
      </c>
      <c r="C15" s="21">
        <v>0.60168604306514095</v>
      </c>
      <c r="D15" s="21">
        <v>0.60203323946907805</v>
      </c>
      <c r="E15" s="21">
        <v>0.59977600216337801</v>
      </c>
      <c r="F15" s="21"/>
      <c r="G15" s="21">
        <v>0.69531545993579502</v>
      </c>
      <c r="H15" s="21">
        <v>0.68386670500658198</v>
      </c>
      <c r="I15" s="21">
        <v>0.66996444176643999</v>
      </c>
      <c r="J15" s="21">
        <v>0.57742224496349703</v>
      </c>
      <c r="K15" s="21">
        <v>0.49597476688697001</v>
      </c>
      <c r="L15" s="21">
        <v>0.507562397151061</v>
      </c>
      <c r="M15" s="21"/>
      <c r="N15" s="21">
        <v>0.61660160161316901</v>
      </c>
      <c r="O15" s="21">
        <v>0.61950016611440994</v>
      </c>
      <c r="P15" s="21">
        <v>0.55820008262624998</v>
      </c>
      <c r="Q15" s="21">
        <v>0.60571541173574395</v>
      </c>
      <c r="R15" s="21"/>
      <c r="S15" s="21">
        <v>0.66389967039682696</v>
      </c>
      <c r="T15" s="21">
        <v>0.602513549224581</v>
      </c>
      <c r="U15" s="21">
        <v>0.55713793221408303</v>
      </c>
      <c r="V15" s="21">
        <v>0.55644332366172</v>
      </c>
      <c r="W15" s="21">
        <v>0.54936550008895702</v>
      </c>
      <c r="X15" s="21">
        <v>0.60103907394781197</v>
      </c>
      <c r="Y15" s="21">
        <v>0.55489886303768099</v>
      </c>
      <c r="Z15" s="21">
        <v>0.61963302835627199</v>
      </c>
      <c r="AA15" s="21">
        <v>0.63812053812499503</v>
      </c>
      <c r="AB15" s="21">
        <v>0.62912298819328305</v>
      </c>
      <c r="AC15" s="21">
        <v>0.578424850681582</v>
      </c>
      <c r="AD15" s="21">
        <v>0.61020828196705301</v>
      </c>
      <c r="AE15" s="21"/>
      <c r="AF15" s="21">
        <v>0.71505803042503402</v>
      </c>
      <c r="AG15" s="21">
        <v>0.63758323300615505</v>
      </c>
      <c r="AH15" s="21">
        <v>0.61079925313173999</v>
      </c>
      <c r="AI15" s="21">
        <v>0.55744239892273495</v>
      </c>
      <c r="AJ15" s="21">
        <v>0.65560425881581297</v>
      </c>
      <c r="AK15" s="21">
        <v>0.56885540338284202</v>
      </c>
      <c r="AL15" s="21">
        <v>0.58332211287010705</v>
      </c>
      <c r="AM15" s="21">
        <v>0.631680573804691</v>
      </c>
      <c r="AN15" s="21">
        <v>0.54944858222061699</v>
      </c>
      <c r="AO15" s="21">
        <v>0.66649716267325698</v>
      </c>
      <c r="AP15" s="21">
        <v>0.57445517954609804</v>
      </c>
      <c r="AQ15" s="21">
        <v>0.61288073152266698</v>
      </c>
      <c r="AR15" s="21">
        <v>0.58830403816167298</v>
      </c>
      <c r="AS15" s="21">
        <v>0.65302479362852095</v>
      </c>
      <c r="AT15" s="21">
        <v>0.47225106263174099</v>
      </c>
      <c r="AU15" s="21">
        <v>0.76754088781812602</v>
      </c>
      <c r="AV15" s="21"/>
      <c r="AW15" s="21">
        <v>0.63366383257792203</v>
      </c>
      <c r="AX15" s="21">
        <v>0.55336071514345297</v>
      </c>
      <c r="AY15" s="21"/>
      <c r="AZ15" s="21">
        <v>0.66827366911493202</v>
      </c>
      <c r="BA15" s="21">
        <v>0.58685560229363598</v>
      </c>
      <c r="BB15" s="21"/>
      <c r="BC15" s="21">
        <v>0.67924587932079805</v>
      </c>
      <c r="BD15" s="21">
        <v>0.54724017231258004</v>
      </c>
      <c r="BE15" s="21"/>
      <c r="BF15" s="21">
        <v>0.670710731803979</v>
      </c>
      <c r="BG15" s="21">
        <v>0.59613937882856105</v>
      </c>
      <c r="BH15" s="21"/>
      <c r="BI15" s="21">
        <v>0.510785247066181</v>
      </c>
      <c r="BJ15" s="21">
        <v>0.70572459282498801</v>
      </c>
      <c r="BK15" s="21">
        <v>0.62252710149067003</v>
      </c>
      <c r="BL15" s="21">
        <v>0.49387837418182101</v>
      </c>
      <c r="BM15" s="21">
        <v>0.65208253766702995</v>
      </c>
      <c r="BN15" s="21"/>
      <c r="BO15" s="21">
        <v>0.71495452860765096</v>
      </c>
      <c r="BP15" s="21">
        <v>0.53971740983886196</v>
      </c>
      <c r="BQ15" s="21">
        <v>0.64990094767144602</v>
      </c>
      <c r="BR15" s="21">
        <v>0.53212411605576004</v>
      </c>
      <c r="BS15" s="21">
        <v>0.71319108153373501</v>
      </c>
      <c r="BT15" s="21">
        <v>0.55320746939017196</v>
      </c>
      <c r="BU15" s="21"/>
      <c r="BV15" s="21">
        <v>0.71538594449620097</v>
      </c>
      <c r="BW15" s="21">
        <v>0.68780539892581805</v>
      </c>
      <c r="BX15" s="21"/>
      <c r="BY15" s="21">
        <v>0.68724476707169402</v>
      </c>
      <c r="BZ15" s="21"/>
      <c r="CA15" s="21">
        <v>0.74602187116574803</v>
      </c>
      <c r="CB15" s="21"/>
      <c r="CC15" s="21">
        <v>0.74612401924876304</v>
      </c>
    </row>
    <row r="16" spans="2:81" x14ac:dyDescent="0.3">
      <c r="B16" s="18" t="s">
        <v>193</v>
      </c>
      <c r="C16" s="21">
        <v>0.13134752830649399</v>
      </c>
      <c r="D16" s="21">
        <v>0.144685208540583</v>
      </c>
      <c r="E16" s="21">
        <v>0.11884247880281799</v>
      </c>
      <c r="F16" s="21"/>
      <c r="G16" s="21">
        <v>5.8938732228377803E-2</v>
      </c>
      <c r="H16" s="21">
        <v>8.1524786194094506E-2</v>
      </c>
      <c r="I16" s="21">
        <v>0.109788936010526</v>
      </c>
      <c r="J16" s="21">
        <v>0.134756580070477</v>
      </c>
      <c r="K16" s="21">
        <v>0.216566218310136</v>
      </c>
      <c r="L16" s="21">
        <v>0.177785039862735</v>
      </c>
      <c r="M16" s="21"/>
      <c r="N16" s="21">
        <v>0.14094211259507</v>
      </c>
      <c r="O16" s="21">
        <v>0.120936064821019</v>
      </c>
      <c r="P16" s="21">
        <v>0.14300535600926001</v>
      </c>
      <c r="Q16" s="21">
        <v>0.11903785492409601</v>
      </c>
      <c r="R16" s="21"/>
      <c r="S16" s="21">
        <v>8.9121693960114198E-2</v>
      </c>
      <c r="T16" s="21">
        <v>0.139219274839989</v>
      </c>
      <c r="U16" s="21">
        <v>0.15537149451936999</v>
      </c>
      <c r="V16" s="21">
        <v>0.153194685004055</v>
      </c>
      <c r="W16" s="21">
        <v>0.114708893605109</v>
      </c>
      <c r="X16" s="21">
        <v>0.13948006879938901</v>
      </c>
      <c r="Y16" s="21">
        <v>0.15317880325886099</v>
      </c>
      <c r="Z16" s="21">
        <v>0.13561178801594501</v>
      </c>
      <c r="AA16" s="21">
        <v>0.119449206476773</v>
      </c>
      <c r="AB16" s="21">
        <v>0.13235560392486601</v>
      </c>
      <c r="AC16" s="21">
        <v>0.13986310955189199</v>
      </c>
      <c r="AD16" s="21">
        <v>0.14109422143438499</v>
      </c>
      <c r="AE16" s="21"/>
      <c r="AF16" s="21">
        <v>0.104423181261926</v>
      </c>
      <c r="AG16" s="21">
        <v>7.8710726790175406E-2</v>
      </c>
      <c r="AH16" s="21">
        <v>0.10619322389800299</v>
      </c>
      <c r="AI16" s="21">
        <v>0.12461027364007</v>
      </c>
      <c r="AJ16" s="21">
        <v>0.107977407336752</v>
      </c>
      <c r="AK16" s="21">
        <v>0.135456399859225</v>
      </c>
      <c r="AL16" s="21">
        <v>0.14839112225155099</v>
      </c>
      <c r="AM16" s="21">
        <v>0.14022354484935001</v>
      </c>
      <c r="AN16" s="21">
        <v>0.164583797898809</v>
      </c>
      <c r="AO16" s="21">
        <v>0.108129110062928</v>
      </c>
      <c r="AP16" s="21">
        <v>0.13967907668212901</v>
      </c>
      <c r="AQ16" s="21">
        <v>0.16639295012368499</v>
      </c>
      <c r="AR16" s="21">
        <v>0.113791230825177</v>
      </c>
      <c r="AS16" s="21">
        <v>9.5236761250953095E-2</v>
      </c>
      <c r="AT16" s="21">
        <v>0.24593651791135401</v>
      </c>
      <c r="AU16" s="21">
        <v>7.6612533625496401E-2</v>
      </c>
      <c r="AV16" s="21"/>
      <c r="AW16" s="21">
        <v>0.12454815758778599</v>
      </c>
      <c r="AX16" s="21">
        <v>0.14113078663327699</v>
      </c>
      <c r="AY16" s="21"/>
      <c r="AZ16" s="21">
        <v>0.10838034106577001</v>
      </c>
      <c r="BA16" s="21">
        <v>0.136462795665731</v>
      </c>
      <c r="BB16" s="21"/>
      <c r="BC16" s="21">
        <v>9.9173294137766502E-2</v>
      </c>
      <c r="BD16" s="21">
        <v>0.15281282480966901</v>
      </c>
      <c r="BE16" s="21"/>
      <c r="BF16" s="21">
        <v>0.107568795501189</v>
      </c>
      <c r="BG16" s="21">
        <v>0.13325833224132</v>
      </c>
      <c r="BH16" s="21"/>
      <c r="BI16" s="21">
        <v>0.179806676355943</v>
      </c>
      <c r="BJ16" s="21">
        <v>7.6032795659465802E-2</v>
      </c>
      <c r="BK16" s="21">
        <v>0.125637730231073</v>
      </c>
      <c r="BL16" s="21">
        <v>0.195272382972</v>
      </c>
      <c r="BM16" s="21">
        <v>0.12541779321681701</v>
      </c>
      <c r="BN16" s="21"/>
      <c r="BO16" s="21">
        <v>7.2256313904097397E-2</v>
      </c>
      <c r="BP16" s="21">
        <v>0.177359770364101</v>
      </c>
      <c r="BQ16" s="21">
        <v>0.138437142977438</v>
      </c>
      <c r="BR16" s="21">
        <v>0.17469021706332999</v>
      </c>
      <c r="BS16" s="21">
        <v>5.2188148801868402E-2</v>
      </c>
      <c r="BT16" s="21">
        <v>9.9173933644350107E-2</v>
      </c>
      <c r="BU16" s="21"/>
      <c r="BV16" s="21">
        <v>7.2453011756920205E-2</v>
      </c>
      <c r="BW16" s="21">
        <v>8.2672326446650804E-2</v>
      </c>
      <c r="BX16" s="21"/>
      <c r="BY16" s="21">
        <v>8.5315828104150504E-2</v>
      </c>
      <c r="BZ16" s="21"/>
      <c r="CA16" s="21">
        <v>6.1293980861842498E-2</v>
      </c>
      <c r="CB16" s="21"/>
      <c r="CC16" s="21">
        <v>5.8551545684168801E-2</v>
      </c>
    </row>
    <row r="17" spans="2:81" x14ac:dyDescent="0.3">
      <c r="B17" s="18" t="s">
        <v>194</v>
      </c>
      <c r="C17" s="22">
        <v>0.47033851475864702</v>
      </c>
      <c r="D17" s="22">
        <v>0.45734803092849502</v>
      </c>
      <c r="E17" s="22">
        <v>0.480933523360561</v>
      </c>
      <c r="F17" s="22"/>
      <c r="G17" s="22">
        <v>0.63637672770741704</v>
      </c>
      <c r="H17" s="22">
        <v>0.602341918812488</v>
      </c>
      <c r="I17" s="22">
        <v>0.56017550575591402</v>
      </c>
      <c r="J17" s="22">
        <v>0.44266566489302001</v>
      </c>
      <c r="K17" s="22">
        <v>0.279408548576834</v>
      </c>
      <c r="L17" s="22">
        <v>0.32977735728832502</v>
      </c>
      <c r="M17" s="22"/>
      <c r="N17" s="22">
        <v>0.47565948901810001</v>
      </c>
      <c r="O17" s="22">
        <v>0.49856410129339201</v>
      </c>
      <c r="P17" s="22">
        <v>0.41519472661698997</v>
      </c>
      <c r="Q17" s="22">
        <v>0.48667755681164798</v>
      </c>
      <c r="R17" s="22"/>
      <c r="S17" s="22">
        <v>0.57477797643671302</v>
      </c>
      <c r="T17" s="22">
        <v>0.46329427438459297</v>
      </c>
      <c r="U17" s="22">
        <v>0.40176643769471299</v>
      </c>
      <c r="V17" s="22">
        <v>0.40324863865766503</v>
      </c>
      <c r="W17" s="22">
        <v>0.43465660648384702</v>
      </c>
      <c r="X17" s="22">
        <v>0.46155900514842302</v>
      </c>
      <c r="Y17" s="22">
        <v>0.40172005977882003</v>
      </c>
      <c r="Z17" s="22">
        <v>0.48402124034032601</v>
      </c>
      <c r="AA17" s="22">
        <v>0.51867133164822199</v>
      </c>
      <c r="AB17" s="22">
        <v>0.49676738426841699</v>
      </c>
      <c r="AC17" s="22">
        <v>0.43856174112968899</v>
      </c>
      <c r="AD17" s="22">
        <v>0.46911406053266802</v>
      </c>
      <c r="AE17" s="22"/>
      <c r="AF17" s="22">
        <v>0.61063484916310895</v>
      </c>
      <c r="AG17" s="22">
        <v>0.55887250621597995</v>
      </c>
      <c r="AH17" s="22">
        <v>0.50460602923373599</v>
      </c>
      <c r="AI17" s="22">
        <v>0.43283212528266501</v>
      </c>
      <c r="AJ17" s="22">
        <v>0.54762685147906098</v>
      </c>
      <c r="AK17" s="22">
        <v>0.43339900352361699</v>
      </c>
      <c r="AL17" s="22">
        <v>0.434930990618556</v>
      </c>
      <c r="AM17" s="22">
        <v>0.49145702895534099</v>
      </c>
      <c r="AN17" s="22">
        <v>0.38486478432180798</v>
      </c>
      <c r="AO17" s="22">
        <v>0.55836805261032896</v>
      </c>
      <c r="AP17" s="22">
        <v>0.43477610286396901</v>
      </c>
      <c r="AQ17" s="22">
        <v>0.44648778139898199</v>
      </c>
      <c r="AR17" s="22">
        <v>0.47451280733649598</v>
      </c>
      <c r="AS17" s="22">
        <v>0.55778803237756702</v>
      </c>
      <c r="AT17" s="22">
        <v>0.22631454472038701</v>
      </c>
      <c r="AU17" s="22">
        <v>0.69092835419262999</v>
      </c>
      <c r="AV17" s="22"/>
      <c r="AW17" s="22">
        <v>0.50911567499013599</v>
      </c>
      <c r="AX17" s="22">
        <v>0.41222992851017598</v>
      </c>
      <c r="AY17" s="22"/>
      <c r="AZ17" s="22">
        <v>0.55989332804916203</v>
      </c>
      <c r="BA17" s="22">
        <v>0.45039280662790399</v>
      </c>
      <c r="BB17" s="22"/>
      <c r="BC17" s="22">
        <v>0.58007258518303095</v>
      </c>
      <c r="BD17" s="22">
        <v>0.39442734750291197</v>
      </c>
      <c r="BE17" s="22"/>
      <c r="BF17" s="22">
        <v>0.56314193630278997</v>
      </c>
      <c r="BG17" s="22">
        <v>0.462881046587241</v>
      </c>
      <c r="BH17" s="22"/>
      <c r="BI17" s="22">
        <v>0.33097857071023801</v>
      </c>
      <c r="BJ17" s="22">
        <v>0.62969179716552204</v>
      </c>
      <c r="BK17" s="22">
        <v>0.49688937125959698</v>
      </c>
      <c r="BL17" s="22">
        <v>0.29860599120982101</v>
      </c>
      <c r="BM17" s="22">
        <v>0.52666474445021305</v>
      </c>
      <c r="BN17" s="22"/>
      <c r="BO17" s="22">
        <v>0.64269821470355404</v>
      </c>
      <c r="BP17" s="22">
        <v>0.36235763947476102</v>
      </c>
      <c r="BQ17" s="22">
        <v>0.51146380469400798</v>
      </c>
      <c r="BR17" s="22">
        <v>0.35743389899243</v>
      </c>
      <c r="BS17" s="22">
        <v>0.66100293273186606</v>
      </c>
      <c r="BT17" s="22">
        <v>0.454033535745822</v>
      </c>
      <c r="BU17" s="22"/>
      <c r="BV17" s="22">
        <v>0.64293293273927998</v>
      </c>
      <c r="BW17" s="22">
        <v>0.60513307247916703</v>
      </c>
      <c r="BX17" s="22"/>
      <c r="BY17" s="22">
        <v>0.60192893896754296</v>
      </c>
      <c r="BZ17" s="22"/>
      <c r="CA17" s="22">
        <v>0.68472789030390602</v>
      </c>
      <c r="CB17" s="22"/>
      <c r="CC17" s="22">
        <v>0.68757247356459505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0.25197542559289898</v>
      </c>
      <c r="D9" s="17">
        <v>0.245469961535276</v>
      </c>
      <c r="E9" s="17">
        <v>0.257295880690325</v>
      </c>
      <c r="F9" s="17"/>
      <c r="G9" s="17">
        <v>0.328621654713525</v>
      </c>
      <c r="H9" s="17">
        <v>0.304445341819994</v>
      </c>
      <c r="I9" s="17">
        <v>0.31434210721476902</v>
      </c>
      <c r="J9" s="17">
        <v>0.249561825409327</v>
      </c>
      <c r="K9" s="17">
        <v>0.19722010274187801</v>
      </c>
      <c r="L9" s="17">
        <v>0.146285497856291</v>
      </c>
      <c r="M9" s="17"/>
      <c r="N9" s="17">
        <v>0.244540793992511</v>
      </c>
      <c r="O9" s="17">
        <v>0.22543962379044799</v>
      </c>
      <c r="P9" s="17">
        <v>0.24535762078120099</v>
      </c>
      <c r="Q9" s="17">
        <v>0.293075053852973</v>
      </c>
      <c r="R9" s="17"/>
      <c r="S9" s="17">
        <v>0.32010795946506398</v>
      </c>
      <c r="T9" s="17">
        <v>0.19797941505218</v>
      </c>
      <c r="U9" s="17">
        <v>0.231585967047403</v>
      </c>
      <c r="V9" s="17">
        <v>0.23771870075937401</v>
      </c>
      <c r="W9" s="17">
        <v>0.22313023213184699</v>
      </c>
      <c r="X9" s="17">
        <v>0.29392329266696998</v>
      </c>
      <c r="Y9" s="17">
        <v>0.23443298369121399</v>
      </c>
      <c r="Z9" s="17">
        <v>0.26121173879043602</v>
      </c>
      <c r="AA9" s="17">
        <v>0.24691586762263601</v>
      </c>
      <c r="AB9" s="17">
        <v>0.27444098289647201</v>
      </c>
      <c r="AC9" s="17">
        <v>0.21731790001871901</v>
      </c>
      <c r="AD9" s="17">
        <v>0.24965790774222901</v>
      </c>
      <c r="AE9" s="17"/>
      <c r="AF9" s="17">
        <v>0.70146224852814298</v>
      </c>
      <c r="AG9" s="17">
        <v>0.273528960296195</v>
      </c>
      <c r="AH9" s="17">
        <v>0.30391897778273702</v>
      </c>
      <c r="AI9" s="17">
        <v>0.19804789296703301</v>
      </c>
      <c r="AJ9" s="17">
        <v>0.246424475018827</v>
      </c>
      <c r="AK9" s="17">
        <v>0.21011035964303701</v>
      </c>
      <c r="AL9" s="17">
        <v>0.22222320000610099</v>
      </c>
      <c r="AM9" s="17">
        <v>0.25402695042436302</v>
      </c>
      <c r="AN9" s="17">
        <v>0.18345186880727901</v>
      </c>
      <c r="AO9" s="17">
        <v>0.28846057411279302</v>
      </c>
      <c r="AP9" s="17">
        <v>0.29749483444916802</v>
      </c>
      <c r="AQ9" s="17">
        <v>0.29708969009800101</v>
      </c>
      <c r="AR9" s="17">
        <v>0.26607940011058601</v>
      </c>
      <c r="AS9" s="17">
        <v>0.24049535097521901</v>
      </c>
      <c r="AT9" s="17">
        <v>0.207405745736819</v>
      </c>
      <c r="AU9" s="17">
        <v>0.290837982796672</v>
      </c>
      <c r="AV9" s="17"/>
      <c r="AW9" s="17">
        <v>0.26493772910754199</v>
      </c>
      <c r="AX9" s="17">
        <v>0.23373121473500899</v>
      </c>
      <c r="AY9" s="17"/>
      <c r="AZ9" s="17">
        <v>0.31229856297363101</v>
      </c>
      <c r="BA9" s="17">
        <v>0.238540215942875</v>
      </c>
      <c r="BB9" s="17"/>
      <c r="BC9" s="17">
        <v>0.31537980751161199</v>
      </c>
      <c r="BD9" s="17">
        <v>0.208176098027783</v>
      </c>
      <c r="BE9" s="17"/>
      <c r="BF9" s="17">
        <v>0.31261621719331201</v>
      </c>
      <c r="BG9" s="17">
        <v>0.24710247192670401</v>
      </c>
      <c r="BH9" s="17"/>
      <c r="BI9" s="17">
        <v>0.20100042875065099</v>
      </c>
      <c r="BJ9" s="17">
        <v>0.284113049203785</v>
      </c>
      <c r="BK9" s="17">
        <v>0.21263190875721</v>
      </c>
      <c r="BL9" s="17">
        <v>0.20558711289288301</v>
      </c>
      <c r="BM9" s="17">
        <v>0.319523286287974</v>
      </c>
      <c r="BN9" s="17"/>
      <c r="BO9" s="17">
        <v>0.27291520581576501</v>
      </c>
      <c r="BP9" s="17">
        <v>0.21264434683560601</v>
      </c>
      <c r="BQ9" s="17">
        <v>0.28389004886036001</v>
      </c>
      <c r="BR9" s="17">
        <v>0.24264179200487501</v>
      </c>
      <c r="BS9" s="17">
        <v>0.30240936330317802</v>
      </c>
      <c r="BT9" s="17">
        <v>0.163636505005502</v>
      </c>
      <c r="BU9" s="17"/>
      <c r="BV9" s="17">
        <v>0.26525573655993501</v>
      </c>
      <c r="BW9" s="17">
        <v>0.31908826314711403</v>
      </c>
      <c r="BX9" s="17"/>
      <c r="BY9" s="17">
        <v>0.35894539104431999</v>
      </c>
      <c r="BZ9" s="17"/>
      <c r="CA9" s="17">
        <v>0.32147115579421698</v>
      </c>
      <c r="CB9" s="17"/>
      <c r="CC9" s="17">
        <v>0.29279195021502602</v>
      </c>
    </row>
    <row r="10" spans="2:81" x14ac:dyDescent="0.3">
      <c r="B10" s="18" t="s">
        <v>231</v>
      </c>
      <c r="C10" s="17">
        <v>0.43913641608468701</v>
      </c>
      <c r="D10" s="17">
        <v>0.40858695164341602</v>
      </c>
      <c r="E10" s="17">
        <v>0.46981410320115602</v>
      </c>
      <c r="F10" s="17"/>
      <c r="G10" s="17">
        <v>0.41230030383427502</v>
      </c>
      <c r="H10" s="17">
        <v>0.46981099540355298</v>
      </c>
      <c r="I10" s="17">
        <v>0.43116923337785901</v>
      </c>
      <c r="J10" s="17">
        <v>0.44689449673489201</v>
      </c>
      <c r="K10" s="17">
        <v>0.40786936634371601</v>
      </c>
      <c r="L10" s="17">
        <v>0.45324062298137202</v>
      </c>
      <c r="M10" s="17"/>
      <c r="N10" s="17">
        <v>0.43775803787720902</v>
      </c>
      <c r="O10" s="17">
        <v>0.47146457098866401</v>
      </c>
      <c r="P10" s="17">
        <v>0.43603737073952198</v>
      </c>
      <c r="Q10" s="17">
        <v>0.40941210634603997</v>
      </c>
      <c r="R10" s="17"/>
      <c r="S10" s="17">
        <v>0.40217053509740702</v>
      </c>
      <c r="T10" s="17">
        <v>0.478235055909841</v>
      </c>
      <c r="U10" s="17">
        <v>0.43703622329924202</v>
      </c>
      <c r="V10" s="17">
        <v>0.43033203427153799</v>
      </c>
      <c r="W10" s="17">
        <v>0.50133608269414698</v>
      </c>
      <c r="X10" s="17">
        <v>0.42092059790654401</v>
      </c>
      <c r="Y10" s="17">
        <v>0.41225199876204999</v>
      </c>
      <c r="Z10" s="17">
        <v>0.41101437517203798</v>
      </c>
      <c r="AA10" s="17">
        <v>0.45258934046030203</v>
      </c>
      <c r="AB10" s="17">
        <v>0.42266349366628903</v>
      </c>
      <c r="AC10" s="17">
        <v>0.47599004436883702</v>
      </c>
      <c r="AD10" s="17">
        <v>0.432540733255323</v>
      </c>
      <c r="AE10" s="17"/>
      <c r="AF10" s="17">
        <v>0.103767187117801</v>
      </c>
      <c r="AG10" s="17">
        <v>0.427257788585372</v>
      </c>
      <c r="AH10" s="17">
        <v>0.349389181884947</v>
      </c>
      <c r="AI10" s="17">
        <v>0.48655335843498398</v>
      </c>
      <c r="AJ10" s="17">
        <v>0.45908646057150998</v>
      </c>
      <c r="AK10" s="17">
        <v>0.46239326918298801</v>
      </c>
      <c r="AL10" s="17">
        <v>0.50032608245085697</v>
      </c>
      <c r="AM10" s="17">
        <v>0.47598036749545403</v>
      </c>
      <c r="AN10" s="17">
        <v>0.42738514994044302</v>
      </c>
      <c r="AO10" s="17">
        <v>0.39846454273716098</v>
      </c>
      <c r="AP10" s="17">
        <v>0.43133742966421801</v>
      </c>
      <c r="AQ10" s="17">
        <v>0.35578227825643099</v>
      </c>
      <c r="AR10" s="17">
        <v>0.427085903737975</v>
      </c>
      <c r="AS10" s="17">
        <v>0.46322802879779001</v>
      </c>
      <c r="AT10" s="17">
        <v>0.471452851528815</v>
      </c>
      <c r="AU10" s="17">
        <v>0.471163338844027</v>
      </c>
      <c r="AV10" s="17"/>
      <c r="AW10" s="17">
        <v>0.45066545623924298</v>
      </c>
      <c r="AX10" s="17">
        <v>0.42058827419567502</v>
      </c>
      <c r="AY10" s="17"/>
      <c r="AZ10" s="17">
        <v>0.45444218172502598</v>
      </c>
      <c r="BA10" s="17">
        <v>0.435727505687103</v>
      </c>
      <c r="BB10" s="17"/>
      <c r="BC10" s="17">
        <v>0.43792622342552401</v>
      </c>
      <c r="BD10" s="17">
        <v>0.44006725933152302</v>
      </c>
      <c r="BE10" s="17"/>
      <c r="BF10" s="17">
        <v>0.461767267584756</v>
      </c>
      <c r="BG10" s="17">
        <v>0.43731785323489702</v>
      </c>
      <c r="BH10" s="17"/>
      <c r="BI10" s="17">
        <v>0.39683184696443202</v>
      </c>
      <c r="BJ10" s="17">
        <v>0.51728825010901502</v>
      </c>
      <c r="BK10" s="17">
        <v>0.42084622275196798</v>
      </c>
      <c r="BL10" s="17">
        <v>0.38071818271093899</v>
      </c>
      <c r="BM10" s="17">
        <v>0.44484998532091602</v>
      </c>
      <c r="BN10" s="17"/>
      <c r="BO10" s="17">
        <v>0.53537432031948595</v>
      </c>
      <c r="BP10" s="17">
        <v>0.43244387043508797</v>
      </c>
      <c r="BQ10" s="17">
        <v>0.39415492257759299</v>
      </c>
      <c r="BR10" s="17">
        <v>0.40408240667036599</v>
      </c>
      <c r="BS10" s="17">
        <v>0.461325293900049</v>
      </c>
      <c r="BT10" s="17">
        <v>0.42932284345999999</v>
      </c>
      <c r="BU10" s="17"/>
      <c r="BV10" s="17">
        <v>0.54216295332349795</v>
      </c>
      <c r="BW10" s="17">
        <v>0.47115240439575601</v>
      </c>
      <c r="BX10" s="17"/>
      <c r="BY10" s="17">
        <v>0.46846803936700399</v>
      </c>
      <c r="BZ10" s="17"/>
      <c r="CA10" s="17">
        <v>0.51264863900998303</v>
      </c>
      <c r="CB10" s="17"/>
      <c r="CC10" s="17">
        <v>0.53084837440639598</v>
      </c>
    </row>
    <row r="11" spans="2:81" x14ac:dyDescent="0.3">
      <c r="B11" s="18" t="s">
        <v>232</v>
      </c>
      <c r="C11" s="17">
        <v>0.18829040570977601</v>
      </c>
      <c r="D11" s="17">
        <v>0.22580070725482401</v>
      </c>
      <c r="E11" s="17">
        <v>0.152407439934065</v>
      </c>
      <c r="F11" s="17"/>
      <c r="G11" s="17">
        <v>0.16851709467876799</v>
      </c>
      <c r="H11" s="17">
        <v>0.13960789648643299</v>
      </c>
      <c r="I11" s="17">
        <v>0.166730177276806</v>
      </c>
      <c r="J11" s="17">
        <v>0.190201192522259</v>
      </c>
      <c r="K11" s="17">
        <v>0.222098684156292</v>
      </c>
      <c r="L11" s="17">
        <v>0.23431785183544299</v>
      </c>
      <c r="M11" s="17"/>
      <c r="N11" s="17">
        <v>0.198037877279758</v>
      </c>
      <c r="O11" s="17">
        <v>0.201650040903185</v>
      </c>
      <c r="P11" s="17">
        <v>0.18215245021308099</v>
      </c>
      <c r="Q11" s="17">
        <v>0.17077792643721601</v>
      </c>
      <c r="R11" s="17"/>
      <c r="S11" s="17">
        <v>0.176818769366896</v>
      </c>
      <c r="T11" s="17">
        <v>0.18047264996757501</v>
      </c>
      <c r="U11" s="17">
        <v>0.199745843645244</v>
      </c>
      <c r="V11" s="17">
        <v>0.17508446358026999</v>
      </c>
      <c r="W11" s="17">
        <v>0.20053598689268901</v>
      </c>
      <c r="X11" s="17">
        <v>0.19086490714887899</v>
      </c>
      <c r="Y11" s="17">
        <v>0.22184713183923599</v>
      </c>
      <c r="Z11" s="17">
        <v>0.17149444883422801</v>
      </c>
      <c r="AA11" s="17">
        <v>0.19964965381931901</v>
      </c>
      <c r="AB11" s="17">
        <v>0.169506823912185</v>
      </c>
      <c r="AC11" s="17">
        <v>0.199430367287392</v>
      </c>
      <c r="AD11" s="17">
        <v>0.17738328493448899</v>
      </c>
      <c r="AE11" s="17"/>
      <c r="AF11" s="17">
        <v>0</v>
      </c>
      <c r="AG11" s="17">
        <v>0.19837325097730499</v>
      </c>
      <c r="AH11" s="17">
        <v>0.222995229462702</v>
      </c>
      <c r="AI11" s="17">
        <v>0.177994812262282</v>
      </c>
      <c r="AJ11" s="17">
        <v>0.17906284403848499</v>
      </c>
      <c r="AK11" s="17">
        <v>0.20574628704717901</v>
      </c>
      <c r="AL11" s="17">
        <v>0.19279219092824801</v>
      </c>
      <c r="AM11" s="17">
        <v>0.12568565728279499</v>
      </c>
      <c r="AN11" s="17">
        <v>0.23655299520130099</v>
      </c>
      <c r="AO11" s="17">
        <v>0.19217215923855599</v>
      </c>
      <c r="AP11" s="17">
        <v>0.13340167949089199</v>
      </c>
      <c r="AQ11" s="17">
        <v>0.22087945778780599</v>
      </c>
      <c r="AR11" s="17">
        <v>0.22144467369163401</v>
      </c>
      <c r="AS11" s="17">
        <v>0.19600819165255801</v>
      </c>
      <c r="AT11" s="17">
        <v>0.18431230802832299</v>
      </c>
      <c r="AU11" s="17">
        <v>0.169560196907065</v>
      </c>
      <c r="AV11" s="17"/>
      <c r="AW11" s="17">
        <v>0.177126381153597</v>
      </c>
      <c r="AX11" s="17">
        <v>0.20588809716606299</v>
      </c>
      <c r="AY11" s="17"/>
      <c r="AZ11" s="17">
        <v>0.14197053239686</v>
      </c>
      <c r="BA11" s="17">
        <v>0.198606798986767</v>
      </c>
      <c r="BB11" s="17"/>
      <c r="BC11" s="17">
        <v>0.152914664835273</v>
      </c>
      <c r="BD11" s="17">
        <v>0.212661138628184</v>
      </c>
      <c r="BE11" s="17"/>
      <c r="BF11" s="17">
        <v>0.156599487232948</v>
      </c>
      <c r="BG11" s="17">
        <v>0.19083701457323399</v>
      </c>
      <c r="BH11" s="17"/>
      <c r="BI11" s="17">
        <v>0.22043745629366901</v>
      </c>
      <c r="BJ11" s="17">
        <v>0.13744302802160699</v>
      </c>
      <c r="BK11" s="17">
        <v>0.25285842090083599</v>
      </c>
      <c r="BL11" s="17">
        <v>0.23153806861812201</v>
      </c>
      <c r="BM11" s="17">
        <v>0.120173479196843</v>
      </c>
      <c r="BN11" s="17"/>
      <c r="BO11" s="17">
        <v>0.12870479665578299</v>
      </c>
      <c r="BP11" s="17">
        <v>0.208242556867059</v>
      </c>
      <c r="BQ11" s="17">
        <v>0.19612428181991001</v>
      </c>
      <c r="BR11" s="17">
        <v>0.20181464759505599</v>
      </c>
      <c r="BS11" s="17">
        <v>0.13563720517594799</v>
      </c>
      <c r="BT11" s="17">
        <v>0.25454181518366298</v>
      </c>
      <c r="BU11" s="17"/>
      <c r="BV11" s="17">
        <v>0.13245520448834799</v>
      </c>
      <c r="BW11" s="17">
        <v>0.146694091440984</v>
      </c>
      <c r="BX11" s="17"/>
      <c r="BY11" s="17">
        <v>0.13121884043097501</v>
      </c>
      <c r="BZ11" s="17"/>
      <c r="CA11" s="17">
        <v>0.10912344269853699</v>
      </c>
      <c r="CB11" s="17"/>
      <c r="CC11" s="17">
        <v>0.110882209521425</v>
      </c>
    </row>
    <row r="12" spans="2:81" x14ac:dyDescent="0.3">
      <c r="B12" s="18" t="s">
        <v>233</v>
      </c>
      <c r="C12" s="17">
        <v>6.7067629889166799E-2</v>
      </c>
      <c r="D12" s="17">
        <v>6.8264707561790705E-2</v>
      </c>
      <c r="E12" s="17">
        <v>6.6163313939750695E-2</v>
      </c>
      <c r="F12" s="17"/>
      <c r="G12" s="17">
        <v>4.3385613673178003E-2</v>
      </c>
      <c r="H12" s="17">
        <v>3.8756540240112498E-2</v>
      </c>
      <c r="I12" s="17">
        <v>5.1924525438191198E-2</v>
      </c>
      <c r="J12" s="17">
        <v>5.9637891505728499E-2</v>
      </c>
      <c r="K12" s="17">
        <v>8.6266579064440005E-2</v>
      </c>
      <c r="L12" s="17">
        <v>0.111305791045446</v>
      </c>
      <c r="M12" s="17"/>
      <c r="N12" s="17">
        <v>7.9773429456282394E-2</v>
      </c>
      <c r="O12" s="17">
        <v>5.49384222581389E-2</v>
      </c>
      <c r="P12" s="17">
        <v>8.4238994506525194E-2</v>
      </c>
      <c r="Q12" s="17">
        <v>4.9586081938342103E-2</v>
      </c>
      <c r="R12" s="17"/>
      <c r="S12" s="17">
        <v>6.7486064459901005E-2</v>
      </c>
      <c r="T12" s="17">
        <v>8.8464732152315803E-2</v>
      </c>
      <c r="U12" s="17">
        <v>6.5135003833140095E-2</v>
      </c>
      <c r="V12" s="17">
        <v>7.0863476969260902E-2</v>
      </c>
      <c r="W12" s="17">
        <v>3.5752859514288103E-2</v>
      </c>
      <c r="X12" s="17">
        <v>2.9855506744790698E-2</v>
      </c>
      <c r="Y12" s="17">
        <v>7.1398922593446004E-2</v>
      </c>
      <c r="Z12" s="17">
        <v>0.112922946105942</v>
      </c>
      <c r="AA12" s="17">
        <v>4.5936490851073299E-2</v>
      </c>
      <c r="AB12" s="17">
        <v>0.105608298005626</v>
      </c>
      <c r="AC12" s="17">
        <v>4.49229582253627E-2</v>
      </c>
      <c r="AD12" s="17">
        <v>7.6806118915322796E-2</v>
      </c>
      <c r="AE12" s="17"/>
      <c r="AF12" s="17">
        <v>0</v>
      </c>
      <c r="AG12" s="17">
        <v>2.08388588974724E-2</v>
      </c>
      <c r="AH12" s="17">
        <v>4.4263482807257698E-2</v>
      </c>
      <c r="AI12" s="17">
        <v>2.9845582696593199E-2</v>
      </c>
      <c r="AJ12" s="17">
        <v>7.18912770367965E-2</v>
      </c>
      <c r="AK12" s="17">
        <v>8.6418215807230706E-2</v>
      </c>
      <c r="AL12" s="17">
        <v>5.6030648036955399E-2</v>
      </c>
      <c r="AM12" s="17">
        <v>5.8428133562092602E-2</v>
      </c>
      <c r="AN12" s="17">
        <v>0.10080073936787901</v>
      </c>
      <c r="AO12" s="17">
        <v>7.9123706135859603E-2</v>
      </c>
      <c r="AP12" s="17">
        <v>8.8765659424371798E-2</v>
      </c>
      <c r="AQ12" s="17">
        <v>0.100228322163533</v>
      </c>
      <c r="AR12" s="17">
        <v>6.3387593332033004E-2</v>
      </c>
      <c r="AS12" s="17">
        <v>6.1119175678356799E-2</v>
      </c>
      <c r="AT12" s="17">
        <v>9.3243905379088401E-2</v>
      </c>
      <c r="AU12" s="17">
        <v>4.9353128437879902E-2</v>
      </c>
      <c r="AV12" s="17"/>
      <c r="AW12" s="17">
        <v>6.6066135470845194E-2</v>
      </c>
      <c r="AX12" s="17">
        <v>6.9011028631976695E-2</v>
      </c>
      <c r="AY12" s="17"/>
      <c r="AZ12" s="17">
        <v>5.2507236291266801E-2</v>
      </c>
      <c r="BA12" s="17">
        <v>7.0310530525119597E-2</v>
      </c>
      <c r="BB12" s="17"/>
      <c r="BC12" s="17">
        <v>5.2508871263214602E-2</v>
      </c>
      <c r="BD12" s="17">
        <v>7.7613371414370899E-2</v>
      </c>
      <c r="BE12" s="17"/>
      <c r="BF12" s="17">
        <v>4.9614700966522998E-2</v>
      </c>
      <c r="BG12" s="17">
        <v>6.8470106864398902E-2</v>
      </c>
      <c r="BH12" s="17"/>
      <c r="BI12" s="17">
        <v>0.112131659139886</v>
      </c>
      <c r="BJ12" s="17">
        <v>3.7172710227697602E-2</v>
      </c>
      <c r="BK12" s="17">
        <v>5.65078660969459E-2</v>
      </c>
      <c r="BL12" s="17">
        <v>9.8298762902694903E-2</v>
      </c>
      <c r="BM12" s="17">
        <v>5.4555380140670198E-2</v>
      </c>
      <c r="BN12" s="17"/>
      <c r="BO12" s="17">
        <v>4.0716759575442803E-2</v>
      </c>
      <c r="BP12" s="17">
        <v>9.6621378268087296E-2</v>
      </c>
      <c r="BQ12" s="17">
        <v>6.2608544675956904E-2</v>
      </c>
      <c r="BR12" s="17">
        <v>9.2228109902739996E-2</v>
      </c>
      <c r="BS12" s="17">
        <v>2.2931965425258698E-2</v>
      </c>
      <c r="BT12" s="17">
        <v>6.5094305481679507E-2</v>
      </c>
      <c r="BU12" s="17"/>
      <c r="BV12" s="17">
        <v>3.9152910191665703E-2</v>
      </c>
      <c r="BW12" s="17">
        <v>3.3499974949962201E-2</v>
      </c>
      <c r="BX12" s="17"/>
      <c r="BY12" s="17">
        <v>2.32355495511763E-2</v>
      </c>
      <c r="BZ12" s="17"/>
      <c r="CA12" s="17">
        <v>2.54905158186551E-2</v>
      </c>
      <c r="CB12" s="17"/>
      <c r="CC12" s="17">
        <v>3.5664137797972902E-2</v>
      </c>
    </row>
    <row r="13" spans="2:81" x14ac:dyDescent="0.3">
      <c r="B13" s="18" t="s">
        <v>234</v>
      </c>
      <c r="C13" s="17">
        <v>1.97253337899021E-2</v>
      </c>
      <c r="D13" s="17">
        <v>1.98315070455179E-2</v>
      </c>
      <c r="E13" s="17">
        <v>1.9699465447289202E-2</v>
      </c>
      <c r="F13" s="17"/>
      <c r="G13" s="17">
        <v>7.0232200501325198E-3</v>
      </c>
      <c r="H13" s="17">
        <v>1.68519312599919E-2</v>
      </c>
      <c r="I13" s="17">
        <v>1.64170240010089E-2</v>
      </c>
      <c r="J13" s="17">
        <v>4.7854189320467502E-3</v>
      </c>
      <c r="K13" s="17">
        <v>5.3659199266444399E-2</v>
      </c>
      <c r="L13" s="17">
        <v>2.259144669263E-2</v>
      </c>
      <c r="M13" s="17"/>
      <c r="N13" s="17">
        <v>1.8235533429397401E-2</v>
      </c>
      <c r="O13" s="17">
        <v>1.9748941186033799E-2</v>
      </c>
      <c r="P13" s="17">
        <v>1.2252906576470299E-2</v>
      </c>
      <c r="Q13" s="17">
        <v>2.8044543660530202E-2</v>
      </c>
      <c r="R13" s="17"/>
      <c r="S13" s="17">
        <v>1.55460920983235E-2</v>
      </c>
      <c r="T13" s="17">
        <v>3.2357002013762001E-2</v>
      </c>
      <c r="U13" s="17">
        <v>2.8433500641524799E-2</v>
      </c>
      <c r="V13" s="17">
        <v>2.4944942463619599E-2</v>
      </c>
      <c r="W13" s="17">
        <v>1.19425360732031E-2</v>
      </c>
      <c r="X13" s="17">
        <v>2.04822558532455E-2</v>
      </c>
      <c r="Y13" s="17">
        <v>1.1646537631873E-2</v>
      </c>
      <c r="Z13" s="17">
        <v>3.3707646352205897E-2</v>
      </c>
      <c r="AA13" s="17">
        <v>1.36542094255044E-2</v>
      </c>
      <c r="AB13" s="17">
        <v>9.8366471433932404E-3</v>
      </c>
      <c r="AC13" s="17">
        <v>1.7037736643528801E-2</v>
      </c>
      <c r="AD13" s="17">
        <v>2.0820458093453099E-2</v>
      </c>
      <c r="AE13" s="17"/>
      <c r="AF13" s="17">
        <v>0.104423181261926</v>
      </c>
      <c r="AG13" s="17">
        <v>3.0675813700732E-2</v>
      </c>
      <c r="AH13" s="17">
        <v>2.7348865863036899E-2</v>
      </c>
      <c r="AI13" s="17">
        <v>3.0440163440112099E-2</v>
      </c>
      <c r="AJ13" s="17">
        <v>1.19554628803797E-2</v>
      </c>
      <c r="AK13" s="17">
        <v>1.7222455354777601E-2</v>
      </c>
      <c r="AL13" s="17">
        <v>9.5183803484705197E-3</v>
      </c>
      <c r="AM13" s="17">
        <v>2.0188644760893101E-2</v>
      </c>
      <c r="AN13" s="17">
        <v>3.4291415153163203E-2</v>
      </c>
      <c r="AO13" s="17">
        <v>2.60489569384246E-2</v>
      </c>
      <c r="AP13" s="17">
        <v>1.84262749495278E-2</v>
      </c>
      <c r="AQ13" s="17">
        <v>1.6520816366369099E-2</v>
      </c>
      <c r="AR13" s="17">
        <v>1.29125925409132E-2</v>
      </c>
      <c r="AS13" s="17">
        <v>0</v>
      </c>
      <c r="AT13" s="17">
        <v>1.2885178851666601E-2</v>
      </c>
      <c r="AU13" s="17">
        <v>1.9085353014356099E-2</v>
      </c>
      <c r="AV13" s="17"/>
      <c r="AW13" s="17">
        <v>1.4607192430702E-2</v>
      </c>
      <c r="AX13" s="17">
        <v>2.6253188071607501E-2</v>
      </c>
      <c r="AY13" s="17"/>
      <c r="AZ13" s="17">
        <v>1.72966770459217E-2</v>
      </c>
      <c r="BA13" s="17">
        <v>2.0266245850184599E-2</v>
      </c>
      <c r="BB13" s="17"/>
      <c r="BC13" s="17">
        <v>1.44405777180772E-2</v>
      </c>
      <c r="BD13" s="17">
        <v>2.3080589333488999E-2</v>
      </c>
      <c r="BE13" s="17"/>
      <c r="BF13" s="17">
        <v>6.4485975513236902E-3</v>
      </c>
      <c r="BG13" s="17">
        <v>2.0792221586406999E-2</v>
      </c>
      <c r="BH13" s="17"/>
      <c r="BI13" s="17">
        <v>3.1910394161351198E-2</v>
      </c>
      <c r="BJ13" s="17">
        <v>7.7060713478591001E-3</v>
      </c>
      <c r="BK13" s="17">
        <v>2.2168019351803299E-2</v>
      </c>
      <c r="BL13" s="17">
        <v>4.3483067881622303E-2</v>
      </c>
      <c r="BM13" s="17">
        <v>1.4662295932618899E-2</v>
      </c>
      <c r="BN13" s="17"/>
      <c r="BO13" s="17">
        <v>8.1503071430291899E-3</v>
      </c>
      <c r="BP13" s="17">
        <v>2.0632399405699799E-2</v>
      </c>
      <c r="BQ13" s="17">
        <v>2.6209401035716302E-2</v>
      </c>
      <c r="BR13" s="17">
        <v>3.6976158450925799E-2</v>
      </c>
      <c r="BS13" s="17">
        <v>1.78516917691788E-2</v>
      </c>
      <c r="BT13" s="17">
        <v>9.5283423251073997E-3</v>
      </c>
      <c r="BU13" s="17"/>
      <c r="BV13" s="17">
        <v>9.37885393547069E-3</v>
      </c>
      <c r="BW13" s="17">
        <v>4.6035121451048697E-3</v>
      </c>
      <c r="BX13" s="17"/>
      <c r="BY13" s="17">
        <v>4.9954906323276902E-3</v>
      </c>
      <c r="BZ13" s="17"/>
      <c r="CA13" s="17">
        <v>9.2141947888444899E-3</v>
      </c>
      <c r="CB13" s="17"/>
      <c r="CC13" s="17">
        <v>6.3867174567566604E-3</v>
      </c>
    </row>
    <row r="14" spans="2:81" x14ac:dyDescent="0.3">
      <c r="B14" s="18" t="s">
        <v>92</v>
      </c>
      <c r="C14" s="17">
        <v>3.3804788933568898E-2</v>
      </c>
      <c r="D14" s="17">
        <v>3.2046164959175602E-2</v>
      </c>
      <c r="E14" s="17">
        <v>3.4619796787414503E-2</v>
      </c>
      <c r="F14" s="17"/>
      <c r="G14" s="17">
        <v>4.0152113050121001E-2</v>
      </c>
      <c r="H14" s="17">
        <v>3.0527294789915699E-2</v>
      </c>
      <c r="I14" s="17">
        <v>1.94169326913659E-2</v>
      </c>
      <c r="J14" s="17">
        <v>4.8919174895746403E-2</v>
      </c>
      <c r="K14" s="17">
        <v>3.2886068427229097E-2</v>
      </c>
      <c r="L14" s="17">
        <v>3.2258789588817803E-2</v>
      </c>
      <c r="M14" s="17"/>
      <c r="N14" s="17">
        <v>2.1654327964842499E-2</v>
      </c>
      <c r="O14" s="17">
        <v>2.6758400873530298E-2</v>
      </c>
      <c r="P14" s="17">
        <v>3.9960657183200098E-2</v>
      </c>
      <c r="Q14" s="17">
        <v>4.9104287764899002E-2</v>
      </c>
      <c r="R14" s="17"/>
      <c r="S14" s="17">
        <v>1.7870579512409002E-2</v>
      </c>
      <c r="T14" s="17">
        <v>2.2491144904325602E-2</v>
      </c>
      <c r="U14" s="17">
        <v>3.8063461533445697E-2</v>
      </c>
      <c r="V14" s="17">
        <v>6.1056381955937003E-2</v>
      </c>
      <c r="W14" s="17">
        <v>2.7302302693825602E-2</v>
      </c>
      <c r="X14" s="17">
        <v>4.39534396795703E-2</v>
      </c>
      <c r="Y14" s="17">
        <v>4.84224254821808E-2</v>
      </c>
      <c r="Z14" s="17">
        <v>9.6488447451503392E-3</v>
      </c>
      <c r="AA14" s="17">
        <v>4.1254437821165002E-2</v>
      </c>
      <c r="AB14" s="17">
        <v>1.7943754376034501E-2</v>
      </c>
      <c r="AC14" s="17">
        <v>4.53009934561606E-2</v>
      </c>
      <c r="AD14" s="17">
        <v>4.2791497059182899E-2</v>
      </c>
      <c r="AE14" s="17"/>
      <c r="AF14" s="17">
        <v>9.0347383092131098E-2</v>
      </c>
      <c r="AG14" s="17">
        <v>4.9325327542923798E-2</v>
      </c>
      <c r="AH14" s="17">
        <v>5.2084262199319699E-2</v>
      </c>
      <c r="AI14" s="17">
        <v>7.7118190198995198E-2</v>
      </c>
      <c r="AJ14" s="17">
        <v>3.1579480454001302E-2</v>
      </c>
      <c r="AK14" s="17">
        <v>1.8109412964787699E-2</v>
      </c>
      <c r="AL14" s="17">
        <v>1.91094982293681E-2</v>
      </c>
      <c r="AM14" s="17">
        <v>6.5690246474401998E-2</v>
      </c>
      <c r="AN14" s="17">
        <v>1.75178315299344E-2</v>
      </c>
      <c r="AO14" s="17">
        <v>1.5730060837205101E-2</v>
      </c>
      <c r="AP14" s="17">
        <v>3.05741220218218E-2</v>
      </c>
      <c r="AQ14" s="17">
        <v>9.4994353278589697E-3</v>
      </c>
      <c r="AR14" s="17">
        <v>9.0898365868578301E-3</v>
      </c>
      <c r="AS14" s="17">
        <v>3.9149252896076403E-2</v>
      </c>
      <c r="AT14" s="17">
        <v>3.0700010475288399E-2</v>
      </c>
      <c r="AU14" s="17">
        <v>0</v>
      </c>
      <c r="AV14" s="17"/>
      <c r="AW14" s="17">
        <v>2.6597105598070301E-2</v>
      </c>
      <c r="AX14" s="17">
        <v>4.4528197199668502E-2</v>
      </c>
      <c r="AY14" s="17"/>
      <c r="AZ14" s="17">
        <v>2.1484809567294601E-2</v>
      </c>
      <c r="BA14" s="17">
        <v>3.6548703007950802E-2</v>
      </c>
      <c r="BB14" s="17"/>
      <c r="BC14" s="17">
        <v>2.68298552462999E-2</v>
      </c>
      <c r="BD14" s="17">
        <v>3.8401543264650499E-2</v>
      </c>
      <c r="BE14" s="17"/>
      <c r="BF14" s="17">
        <v>1.29537294711364E-2</v>
      </c>
      <c r="BG14" s="17">
        <v>3.54803318143583E-2</v>
      </c>
      <c r="BH14" s="17"/>
      <c r="BI14" s="17">
        <v>3.7688214690010401E-2</v>
      </c>
      <c r="BJ14" s="17">
        <v>1.6276891090037E-2</v>
      </c>
      <c r="BK14" s="17">
        <v>3.4987562141237202E-2</v>
      </c>
      <c r="BL14" s="17">
        <v>4.03748049937388E-2</v>
      </c>
      <c r="BM14" s="17">
        <v>4.6235573120977397E-2</v>
      </c>
      <c r="BN14" s="17"/>
      <c r="BO14" s="17">
        <v>1.4138610490493E-2</v>
      </c>
      <c r="BP14" s="17">
        <v>2.9415448188460602E-2</v>
      </c>
      <c r="BQ14" s="17">
        <v>3.7012801030463498E-2</v>
      </c>
      <c r="BR14" s="17">
        <v>2.22568853760364E-2</v>
      </c>
      <c r="BS14" s="17">
        <v>5.9844480426387701E-2</v>
      </c>
      <c r="BT14" s="17">
        <v>7.7876188544048902E-2</v>
      </c>
      <c r="BU14" s="17"/>
      <c r="BV14" s="17">
        <v>1.15943415010828E-2</v>
      </c>
      <c r="BW14" s="17">
        <v>2.4961753921079601E-2</v>
      </c>
      <c r="BX14" s="17"/>
      <c r="BY14" s="17">
        <v>1.31366889741974E-2</v>
      </c>
      <c r="BZ14" s="17"/>
      <c r="CA14" s="17">
        <v>2.2052051889763599E-2</v>
      </c>
      <c r="CB14" s="17"/>
      <c r="CC14" s="17">
        <v>2.34266106024245E-2</v>
      </c>
    </row>
    <row r="15" spans="2:81" x14ac:dyDescent="0.3">
      <c r="B15" s="18" t="s">
        <v>192</v>
      </c>
      <c r="C15" s="21">
        <v>0.69111184167758599</v>
      </c>
      <c r="D15" s="21">
        <v>0.65405691317869197</v>
      </c>
      <c r="E15" s="21">
        <v>0.72710998389148096</v>
      </c>
      <c r="F15" s="21"/>
      <c r="G15" s="21">
        <v>0.74092195854779996</v>
      </c>
      <c r="H15" s="21">
        <v>0.77425633722354703</v>
      </c>
      <c r="I15" s="21">
        <v>0.74551134059262802</v>
      </c>
      <c r="J15" s="21">
        <v>0.69645632214421904</v>
      </c>
      <c r="K15" s="21">
        <v>0.60508946908559402</v>
      </c>
      <c r="L15" s="21">
        <v>0.59952612083766299</v>
      </c>
      <c r="M15" s="21"/>
      <c r="N15" s="21">
        <v>0.68229883186971896</v>
      </c>
      <c r="O15" s="21">
        <v>0.69690419477911203</v>
      </c>
      <c r="P15" s="21">
        <v>0.68139499152072303</v>
      </c>
      <c r="Q15" s="21">
        <v>0.70248716019901203</v>
      </c>
      <c r="R15" s="21"/>
      <c r="S15" s="21">
        <v>0.72227849456247095</v>
      </c>
      <c r="T15" s="21">
        <v>0.67621447096202103</v>
      </c>
      <c r="U15" s="21">
        <v>0.66862219034664505</v>
      </c>
      <c r="V15" s="21">
        <v>0.66805073503091195</v>
      </c>
      <c r="W15" s="21">
        <v>0.724466314825994</v>
      </c>
      <c r="X15" s="21">
        <v>0.71484389057351505</v>
      </c>
      <c r="Y15" s="21">
        <v>0.646684982453264</v>
      </c>
      <c r="Z15" s="21">
        <v>0.672226113962474</v>
      </c>
      <c r="AA15" s="21">
        <v>0.69950520808293803</v>
      </c>
      <c r="AB15" s="21">
        <v>0.69710447656275998</v>
      </c>
      <c r="AC15" s="21">
        <v>0.69330794438755605</v>
      </c>
      <c r="AD15" s="21">
        <v>0.68219864099755201</v>
      </c>
      <c r="AE15" s="21"/>
      <c r="AF15" s="21">
        <v>0.80522943564594296</v>
      </c>
      <c r="AG15" s="21">
        <v>0.700786748881566</v>
      </c>
      <c r="AH15" s="21">
        <v>0.65330815966768396</v>
      </c>
      <c r="AI15" s="21">
        <v>0.684601251402017</v>
      </c>
      <c r="AJ15" s="21">
        <v>0.70551093559033695</v>
      </c>
      <c r="AK15" s="21">
        <v>0.67250362882602499</v>
      </c>
      <c r="AL15" s="21">
        <v>0.72254928245695804</v>
      </c>
      <c r="AM15" s="21">
        <v>0.73000731791981699</v>
      </c>
      <c r="AN15" s="21">
        <v>0.610837018747722</v>
      </c>
      <c r="AO15" s="21">
        <v>0.68692511684995405</v>
      </c>
      <c r="AP15" s="21">
        <v>0.72883226411338597</v>
      </c>
      <c r="AQ15" s="21">
        <v>0.65287196835443295</v>
      </c>
      <c r="AR15" s="21">
        <v>0.69316530384856101</v>
      </c>
      <c r="AS15" s="21">
        <v>0.70372337977300903</v>
      </c>
      <c r="AT15" s="21">
        <v>0.67885859726563402</v>
      </c>
      <c r="AU15" s="21">
        <v>0.762001321640699</v>
      </c>
      <c r="AV15" s="21"/>
      <c r="AW15" s="21">
        <v>0.71560318534678502</v>
      </c>
      <c r="AX15" s="21">
        <v>0.65431948893068403</v>
      </c>
      <c r="AY15" s="21"/>
      <c r="AZ15" s="21">
        <v>0.76674074469865705</v>
      </c>
      <c r="BA15" s="21">
        <v>0.67426772162997795</v>
      </c>
      <c r="BB15" s="21"/>
      <c r="BC15" s="21">
        <v>0.753306030937136</v>
      </c>
      <c r="BD15" s="21">
        <v>0.64824335735930605</v>
      </c>
      <c r="BE15" s="21"/>
      <c r="BF15" s="21">
        <v>0.77438348477806895</v>
      </c>
      <c r="BG15" s="21">
        <v>0.68442032516160101</v>
      </c>
      <c r="BH15" s="21"/>
      <c r="BI15" s="21">
        <v>0.59783227571508302</v>
      </c>
      <c r="BJ15" s="21">
        <v>0.80140129931280002</v>
      </c>
      <c r="BK15" s="21">
        <v>0.63347813150917798</v>
      </c>
      <c r="BL15" s="21">
        <v>0.58630529560382205</v>
      </c>
      <c r="BM15" s="21">
        <v>0.76437327160889001</v>
      </c>
      <c r="BN15" s="21"/>
      <c r="BO15" s="21">
        <v>0.80828952613525096</v>
      </c>
      <c r="BP15" s="21">
        <v>0.64508821727069299</v>
      </c>
      <c r="BQ15" s="21">
        <v>0.67804497143795295</v>
      </c>
      <c r="BR15" s="21">
        <v>0.646724198675241</v>
      </c>
      <c r="BS15" s="21">
        <v>0.76373465720322697</v>
      </c>
      <c r="BT15" s="21">
        <v>0.59295934846550202</v>
      </c>
      <c r="BU15" s="21"/>
      <c r="BV15" s="21">
        <v>0.80741868988343302</v>
      </c>
      <c r="BW15" s="21">
        <v>0.79024066754286904</v>
      </c>
      <c r="BX15" s="21"/>
      <c r="BY15" s="21">
        <v>0.82741343041132298</v>
      </c>
      <c r="BZ15" s="21"/>
      <c r="CA15" s="21">
        <v>0.83411979480419995</v>
      </c>
      <c r="CB15" s="21"/>
      <c r="CC15" s="21">
        <v>0.823640324621421</v>
      </c>
    </row>
    <row r="16" spans="2:81" x14ac:dyDescent="0.3">
      <c r="B16" s="18" t="s">
        <v>193</v>
      </c>
      <c r="C16" s="21">
        <v>8.6792963679068899E-2</v>
      </c>
      <c r="D16" s="21">
        <v>8.8096214607308598E-2</v>
      </c>
      <c r="E16" s="21">
        <v>8.58627793870399E-2</v>
      </c>
      <c r="F16" s="21"/>
      <c r="G16" s="21">
        <v>5.0408833723310599E-2</v>
      </c>
      <c r="H16" s="21">
        <v>5.5608471500104402E-2</v>
      </c>
      <c r="I16" s="21">
        <v>6.8341549439200094E-2</v>
      </c>
      <c r="J16" s="21">
        <v>6.4423310437775202E-2</v>
      </c>
      <c r="K16" s="21">
        <v>0.13992577833088399</v>
      </c>
      <c r="L16" s="21">
        <v>0.13389723773807599</v>
      </c>
      <c r="M16" s="21"/>
      <c r="N16" s="21">
        <v>9.8008962885679798E-2</v>
      </c>
      <c r="O16" s="21">
        <v>7.4687363444172594E-2</v>
      </c>
      <c r="P16" s="21">
        <v>9.6491901082995504E-2</v>
      </c>
      <c r="Q16" s="21">
        <v>7.7630625598872294E-2</v>
      </c>
      <c r="R16" s="21"/>
      <c r="S16" s="21">
        <v>8.3032156558224504E-2</v>
      </c>
      <c r="T16" s="21">
        <v>0.120821734166078</v>
      </c>
      <c r="U16" s="21">
        <v>9.3568504474664901E-2</v>
      </c>
      <c r="V16" s="21">
        <v>9.5808419432880501E-2</v>
      </c>
      <c r="W16" s="21">
        <v>4.76953955874913E-2</v>
      </c>
      <c r="X16" s="21">
        <v>5.0337762598036198E-2</v>
      </c>
      <c r="Y16" s="21">
        <v>8.3045460225319001E-2</v>
      </c>
      <c r="Z16" s="21">
        <v>0.146630592458148</v>
      </c>
      <c r="AA16" s="21">
        <v>5.9590700276577702E-2</v>
      </c>
      <c r="AB16" s="21">
        <v>0.11544494514902</v>
      </c>
      <c r="AC16" s="21">
        <v>6.1960694868891497E-2</v>
      </c>
      <c r="AD16" s="21">
        <v>9.7626577008775903E-2</v>
      </c>
      <c r="AE16" s="21"/>
      <c r="AF16" s="21">
        <v>0.104423181261926</v>
      </c>
      <c r="AG16" s="21">
        <v>5.15146725982044E-2</v>
      </c>
      <c r="AH16" s="21">
        <v>7.1612348670294604E-2</v>
      </c>
      <c r="AI16" s="21">
        <v>6.0285746136705301E-2</v>
      </c>
      <c r="AJ16" s="21">
        <v>8.38467399171762E-2</v>
      </c>
      <c r="AK16" s="21">
        <v>0.10364067116200799</v>
      </c>
      <c r="AL16" s="21">
        <v>6.5549028385425895E-2</v>
      </c>
      <c r="AM16" s="21">
        <v>7.8616778322985706E-2</v>
      </c>
      <c r="AN16" s="21">
        <v>0.13509215452104201</v>
      </c>
      <c r="AO16" s="21">
        <v>0.105172663074284</v>
      </c>
      <c r="AP16" s="21">
        <v>0.1071919343739</v>
      </c>
      <c r="AQ16" s="21">
        <v>0.116749138529902</v>
      </c>
      <c r="AR16" s="21">
        <v>7.6300185872946194E-2</v>
      </c>
      <c r="AS16" s="21">
        <v>6.1119175678356799E-2</v>
      </c>
      <c r="AT16" s="21">
        <v>0.106129084230755</v>
      </c>
      <c r="AU16" s="21">
        <v>6.8438481452236105E-2</v>
      </c>
      <c r="AV16" s="21"/>
      <c r="AW16" s="21">
        <v>8.0673327901547298E-2</v>
      </c>
      <c r="AX16" s="21">
        <v>9.5264216703584204E-2</v>
      </c>
      <c r="AY16" s="21"/>
      <c r="AZ16" s="21">
        <v>6.9803913337188495E-2</v>
      </c>
      <c r="BA16" s="21">
        <v>9.0576776375304202E-2</v>
      </c>
      <c r="BB16" s="21"/>
      <c r="BC16" s="21">
        <v>6.6949448981291806E-2</v>
      </c>
      <c r="BD16" s="21">
        <v>0.10069396074786</v>
      </c>
      <c r="BE16" s="21"/>
      <c r="BF16" s="21">
        <v>5.6063298517846701E-2</v>
      </c>
      <c r="BG16" s="21">
        <v>8.9262328450805895E-2</v>
      </c>
      <c r="BH16" s="21"/>
      <c r="BI16" s="21">
        <v>0.14404205330123701</v>
      </c>
      <c r="BJ16" s="21">
        <v>4.4878781575556699E-2</v>
      </c>
      <c r="BK16" s="21">
        <v>7.8675885448749205E-2</v>
      </c>
      <c r="BL16" s="21">
        <v>0.141781830784317</v>
      </c>
      <c r="BM16" s="21">
        <v>6.9217676073289006E-2</v>
      </c>
      <c r="BN16" s="21"/>
      <c r="BO16" s="21">
        <v>4.8867066718471998E-2</v>
      </c>
      <c r="BP16" s="21">
        <v>0.117253777673787</v>
      </c>
      <c r="BQ16" s="21">
        <v>8.8817945711673105E-2</v>
      </c>
      <c r="BR16" s="21">
        <v>0.129204268353666</v>
      </c>
      <c r="BS16" s="21">
        <v>4.0783657194437398E-2</v>
      </c>
      <c r="BT16" s="21">
        <v>7.4622647806786901E-2</v>
      </c>
      <c r="BU16" s="21"/>
      <c r="BV16" s="21">
        <v>4.8531764127136397E-2</v>
      </c>
      <c r="BW16" s="21">
        <v>3.8103487095067001E-2</v>
      </c>
      <c r="BX16" s="21"/>
      <c r="BY16" s="21">
        <v>2.8231040183503999E-2</v>
      </c>
      <c r="BZ16" s="21"/>
      <c r="CA16" s="21">
        <v>3.4704710607499599E-2</v>
      </c>
      <c r="CB16" s="21"/>
      <c r="CC16" s="21">
        <v>4.2050855254729597E-2</v>
      </c>
    </row>
    <row r="17" spans="2:81" x14ac:dyDescent="0.3">
      <c r="B17" s="18" t="s">
        <v>194</v>
      </c>
      <c r="C17" s="22">
        <v>0.60431887799851702</v>
      </c>
      <c r="D17" s="22">
        <v>0.56596069857138398</v>
      </c>
      <c r="E17" s="22">
        <v>0.64124720450444095</v>
      </c>
      <c r="F17" s="22"/>
      <c r="G17" s="22">
        <v>0.69051312482448901</v>
      </c>
      <c r="H17" s="22">
        <v>0.71864786572344297</v>
      </c>
      <c r="I17" s="22">
        <v>0.67716979115342801</v>
      </c>
      <c r="J17" s="22">
        <v>0.63203301170644399</v>
      </c>
      <c r="K17" s="22">
        <v>0.46516369075470998</v>
      </c>
      <c r="L17" s="22">
        <v>0.465628883099587</v>
      </c>
      <c r="M17" s="22"/>
      <c r="N17" s="22">
        <v>0.58428986898403901</v>
      </c>
      <c r="O17" s="22">
        <v>0.62221683133493999</v>
      </c>
      <c r="P17" s="22">
        <v>0.58490309043772803</v>
      </c>
      <c r="Q17" s="22">
        <v>0.62485653460014001</v>
      </c>
      <c r="R17" s="22"/>
      <c r="S17" s="22">
        <v>0.63924633800424602</v>
      </c>
      <c r="T17" s="22">
        <v>0.55539273679594303</v>
      </c>
      <c r="U17" s="22">
        <v>0.57505368587198002</v>
      </c>
      <c r="V17" s="22">
        <v>0.57224231559803196</v>
      </c>
      <c r="W17" s="22">
        <v>0.67677091923850297</v>
      </c>
      <c r="X17" s="22">
        <v>0.66450612797547903</v>
      </c>
      <c r="Y17" s="22">
        <v>0.563639522227945</v>
      </c>
      <c r="Z17" s="22">
        <v>0.52559552150432598</v>
      </c>
      <c r="AA17" s="22">
        <v>0.63991450780635994</v>
      </c>
      <c r="AB17" s="22">
        <v>0.58165953141374105</v>
      </c>
      <c r="AC17" s="22">
        <v>0.63134724951866406</v>
      </c>
      <c r="AD17" s="22">
        <v>0.58457206398877604</v>
      </c>
      <c r="AE17" s="22"/>
      <c r="AF17" s="22">
        <v>0.700806254384018</v>
      </c>
      <c r="AG17" s="22">
        <v>0.64927207628336203</v>
      </c>
      <c r="AH17" s="22">
        <v>0.58169581099738898</v>
      </c>
      <c r="AI17" s="22">
        <v>0.62431550526531199</v>
      </c>
      <c r="AJ17" s="22">
        <v>0.621664195673161</v>
      </c>
      <c r="AK17" s="22">
        <v>0.56886295766401596</v>
      </c>
      <c r="AL17" s="22">
        <v>0.65700025407153195</v>
      </c>
      <c r="AM17" s="22">
        <v>0.65139053959683102</v>
      </c>
      <c r="AN17" s="22">
        <v>0.47574486422668</v>
      </c>
      <c r="AO17" s="22">
        <v>0.58175245377566998</v>
      </c>
      <c r="AP17" s="22">
        <v>0.62164032973948702</v>
      </c>
      <c r="AQ17" s="22">
        <v>0.53612282982453097</v>
      </c>
      <c r="AR17" s="22">
        <v>0.61686511797561505</v>
      </c>
      <c r="AS17" s="22">
        <v>0.64260420409465202</v>
      </c>
      <c r="AT17" s="22">
        <v>0.57272951303487896</v>
      </c>
      <c r="AU17" s="22">
        <v>0.69356284018846304</v>
      </c>
      <c r="AV17" s="22"/>
      <c r="AW17" s="22">
        <v>0.634929857445238</v>
      </c>
      <c r="AX17" s="22">
        <v>0.55905527222710005</v>
      </c>
      <c r="AY17" s="22"/>
      <c r="AZ17" s="22">
        <v>0.696936831361468</v>
      </c>
      <c r="BA17" s="22">
        <v>0.58369094525467402</v>
      </c>
      <c r="BB17" s="22"/>
      <c r="BC17" s="22">
        <v>0.68635658195584404</v>
      </c>
      <c r="BD17" s="22">
        <v>0.54754939661144597</v>
      </c>
      <c r="BE17" s="22"/>
      <c r="BF17" s="22">
        <v>0.71832018626022198</v>
      </c>
      <c r="BG17" s="22">
        <v>0.59515799671079594</v>
      </c>
      <c r="BH17" s="22"/>
      <c r="BI17" s="22">
        <v>0.45379022241384598</v>
      </c>
      <c r="BJ17" s="22">
        <v>0.75652251773724299</v>
      </c>
      <c r="BK17" s="22">
        <v>0.55480224606042905</v>
      </c>
      <c r="BL17" s="22">
        <v>0.444523464819505</v>
      </c>
      <c r="BM17" s="22">
        <v>0.69515559553560102</v>
      </c>
      <c r="BN17" s="22"/>
      <c r="BO17" s="22">
        <v>0.75942245941677899</v>
      </c>
      <c r="BP17" s="22">
        <v>0.52783443959690601</v>
      </c>
      <c r="BQ17" s="22">
        <v>0.58922702572628005</v>
      </c>
      <c r="BR17" s="22">
        <v>0.51751993032157495</v>
      </c>
      <c r="BS17" s="22">
        <v>0.72295100000878998</v>
      </c>
      <c r="BT17" s="22">
        <v>0.51833670065871496</v>
      </c>
      <c r="BU17" s="22"/>
      <c r="BV17" s="22">
        <v>0.75888692575629602</v>
      </c>
      <c r="BW17" s="22">
        <v>0.75213718044780198</v>
      </c>
      <c r="BX17" s="22"/>
      <c r="BY17" s="22">
        <v>0.79918239022781901</v>
      </c>
      <c r="BZ17" s="22"/>
      <c r="CA17" s="22">
        <v>0.79941508419670004</v>
      </c>
      <c r="CB17" s="22"/>
      <c r="CC17" s="22">
        <v>0.78158946936669205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0.33565935541940101</v>
      </c>
      <c r="D9" s="17">
        <v>0.34719100239098399</v>
      </c>
      <c r="E9" s="17">
        <v>0.32281485640143898</v>
      </c>
      <c r="F9" s="17"/>
      <c r="G9" s="17">
        <v>0.41170791721162803</v>
      </c>
      <c r="H9" s="17">
        <v>0.37639152177509599</v>
      </c>
      <c r="I9" s="17">
        <v>0.37495329460867199</v>
      </c>
      <c r="J9" s="17">
        <v>0.381659428091776</v>
      </c>
      <c r="K9" s="17">
        <v>0.27138514365737099</v>
      </c>
      <c r="L9" s="17">
        <v>0.22575526809254201</v>
      </c>
      <c r="M9" s="17"/>
      <c r="N9" s="17">
        <v>0.32544293497246601</v>
      </c>
      <c r="O9" s="17">
        <v>0.326843298738968</v>
      </c>
      <c r="P9" s="17">
        <v>0.34389767771507301</v>
      </c>
      <c r="Q9" s="17">
        <v>0.34715906696022902</v>
      </c>
      <c r="R9" s="17"/>
      <c r="S9" s="17">
        <v>0.38787579438035003</v>
      </c>
      <c r="T9" s="17">
        <v>0.30506302863662699</v>
      </c>
      <c r="U9" s="17">
        <v>0.27864781592316901</v>
      </c>
      <c r="V9" s="17">
        <v>0.310838062223531</v>
      </c>
      <c r="W9" s="17">
        <v>0.29153360226206398</v>
      </c>
      <c r="X9" s="17">
        <v>0.37083496079376599</v>
      </c>
      <c r="Y9" s="17">
        <v>0.28894660404260902</v>
      </c>
      <c r="Z9" s="17">
        <v>0.299506868857083</v>
      </c>
      <c r="AA9" s="17">
        <v>0.38361550459523602</v>
      </c>
      <c r="AB9" s="17">
        <v>0.378000167021946</v>
      </c>
      <c r="AC9" s="17">
        <v>0.352906432004502</v>
      </c>
      <c r="AD9" s="17">
        <v>0.28936604192014898</v>
      </c>
      <c r="AE9" s="17"/>
      <c r="AF9" s="17">
        <v>0.579989803466469</v>
      </c>
      <c r="AG9" s="17">
        <v>0.38797127644017898</v>
      </c>
      <c r="AH9" s="17">
        <v>0.33695659716673598</v>
      </c>
      <c r="AI9" s="17">
        <v>0.34364308078760802</v>
      </c>
      <c r="AJ9" s="17">
        <v>0.38153802289430699</v>
      </c>
      <c r="AK9" s="17">
        <v>0.27630264011626898</v>
      </c>
      <c r="AL9" s="17">
        <v>0.31999385526389801</v>
      </c>
      <c r="AM9" s="17">
        <v>0.35482238265567601</v>
      </c>
      <c r="AN9" s="17">
        <v>0.240314160983747</v>
      </c>
      <c r="AO9" s="17">
        <v>0.37810864802087402</v>
      </c>
      <c r="AP9" s="17">
        <v>0.32617787885763899</v>
      </c>
      <c r="AQ9" s="17">
        <v>0.34480907973284503</v>
      </c>
      <c r="AR9" s="17">
        <v>0.41879790892128699</v>
      </c>
      <c r="AS9" s="17">
        <v>0.35764501875244398</v>
      </c>
      <c r="AT9" s="17">
        <v>0.270285354064011</v>
      </c>
      <c r="AU9" s="17">
        <v>0.39009850327715601</v>
      </c>
      <c r="AV9" s="17"/>
      <c r="AW9" s="17">
        <v>0.33710526524981999</v>
      </c>
      <c r="AX9" s="17">
        <v>0.33348160281785399</v>
      </c>
      <c r="AY9" s="17"/>
      <c r="AZ9" s="17">
        <v>0.39463285071098297</v>
      </c>
      <c r="BA9" s="17">
        <v>0.32252473896143602</v>
      </c>
      <c r="BB9" s="17"/>
      <c r="BC9" s="17">
        <v>0.400724588174735</v>
      </c>
      <c r="BD9" s="17">
        <v>0.29173868205813902</v>
      </c>
      <c r="BE9" s="17"/>
      <c r="BF9" s="17">
        <v>0.41124652401879602</v>
      </c>
      <c r="BG9" s="17">
        <v>0.32958534548940599</v>
      </c>
      <c r="BH9" s="17"/>
      <c r="BI9" s="17">
        <v>0.23136036136000299</v>
      </c>
      <c r="BJ9" s="17">
        <v>0.37633731140714599</v>
      </c>
      <c r="BK9" s="17">
        <v>0.307445903327626</v>
      </c>
      <c r="BL9" s="17">
        <v>0.327108132980998</v>
      </c>
      <c r="BM9" s="17">
        <v>0.36575063548453002</v>
      </c>
      <c r="BN9" s="17"/>
      <c r="BO9" s="17">
        <v>0.37828759024828301</v>
      </c>
      <c r="BP9" s="17">
        <v>0.26873223497686</v>
      </c>
      <c r="BQ9" s="17">
        <v>0.329619817326463</v>
      </c>
      <c r="BR9" s="17">
        <v>0.33237747883670699</v>
      </c>
      <c r="BS9" s="17">
        <v>0.40648537682913399</v>
      </c>
      <c r="BT9" s="17">
        <v>0.26620102223088998</v>
      </c>
      <c r="BU9" s="17"/>
      <c r="BV9" s="17">
        <v>0.36617470944501401</v>
      </c>
      <c r="BW9" s="17">
        <v>0.39518618900489699</v>
      </c>
      <c r="BX9" s="17"/>
      <c r="BY9" s="17">
        <v>0.34830712205985098</v>
      </c>
      <c r="BZ9" s="17"/>
      <c r="CA9" s="17">
        <v>0.39937545222038601</v>
      </c>
      <c r="CB9" s="17"/>
      <c r="CC9" s="17">
        <v>0.36328425323755298</v>
      </c>
    </row>
    <row r="10" spans="2:81" x14ac:dyDescent="0.3">
      <c r="B10" s="18" t="s">
        <v>231</v>
      </c>
      <c r="C10" s="17">
        <v>0.45272350590710198</v>
      </c>
      <c r="D10" s="17">
        <v>0.42656172742580301</v>
      </c>
      <c r="E10" s="17">
        <v>0.47901842324022897</v>
      </c>
      <c r="F10" s="17"/>
      <c r="G10" s="17">
        <v>0.379991997053998</v>
      </c>
      <c r="H10" s="17">
        <v>0.413541566650385</v>
      </c>
      <c r="I10" s="17">
        <v>0.46101992482908999</v>
      </c>
      <c r="J10" s="17">
        <v>0.42280623543039397</v>
      </c>
      <c r="K10" s="17">
        <v>0.48279633885561701</v>
      </c>
      <c r="L10" s="17">
        <v>0.530479263730677</v>
      </c>
      <c r="M10" s="17"/>
      <c r="N10" s="17">
        <v>0.474108924920843</v>
      </c>
      <c r="O10" s="17">
        <v>0.46444981933970902</v>
      </c>
      <c r="P10" s="17">
        <v>0.45529868882207802</v>
      </c>
      <c r="Q10" s="17">
        <v>0.41492859248117903</v>
      </c>
      <c r="R10" s="17"/>
      <c r="S10" s="17">
        <v>0.42694850094368297</v>
      </c>
      <c r="T10" s="17">
        <v>0.489431862281696</v>
      </c>
      <c r="U10" s="17">
        <v>0.51864915138590795</v>
      </c>
      <c r="V10" s="17">
        <v>0.48796179523289401</v>
      </c>
      <c r="W10" s="17">
        <v>0.494803167664434</v>
      </c>
      <c r="X10" s="17">
        <v>0.35561403534192598</v>
      </c>
      <c r="Y10" s="17">
        <v>0.47766894646798902</v>
      </c>
      <c r="Z10" s="17">
        <v>0.441657563273051</v>
      </c>
      <c r="AA10" s="17">
        <v>0.45015745562562598</v>
      </c>
      <c r="AB10" s="17">
        <v>0.44153774963424303</v>
      </c>
      <c r="AC10" s="17">
        <v>0.38975255203405401</v>
      </c>
      <c r="AD10" s="17">
        <v>0.42127411032634199</v>
      </c>
      <c r="AE10" s="17"/>
      <c r="AF10" s="17">
        <v>0.31558701527160499</v>
      </c>
      <c r="AG10" s="17">
        <v>0.35687872902288498</v>
      </c>
      <c r="AH10" s="17">
        <v>0.41060054436732002</v>
      </c>
      <c r="AI10" s="17">
        <v>0.38531645205043802</v>
      </c>
      <c r="AJ10" s="17">
        <v>0.41367070851760501</v>
      </c>
      <c r="AK10" s="17">
        <v>0.52336381087058403</v>
      </c>
      <c r="AL10" s="17">
        <v>0.48281032114414202</v>
      </c>
      <c r="AM10" s="17">
        <v>0.43228873059241002</v>
      </c>
      <c r="AN10" s="17">
        <v>0.50149999815901802</v>
      </c>
      <c r="AO10" s="17">
        <v>0.39568209333627502</v>
      </c>
      <c r="AP10" s="17">
        <v>0.487295401329356</v>
      </c>
      <c r="AQ10" s="17">
        <v>0.43998362647315897</v>
      </c>
      <c r="AR10" s="17">
        <v>0.43091467266333799</v>
      </c>
      <c r="AS10" s="17">
        <v>0.45643071337805002</v>
      </c>
      <c r="AT10" s="17">
        <v>0.48507778449920502</v>
      </c>
      <c r="AU10" s="17">
        <v>0.51175027139692097</v>
      </c>
      <c r="AV10" s="17"/>
      <c r="AW10" s="17">
        <v>0.46589461536920201</v>
      </c>
      <c r="AX10" s="17">
        <v>0.43317012287672901</v>
      </c>
      <c r="AY10" s="17"/>
      <c r="AZ10" s="17">
        <v>0.41489549373290002</v>
      </c>
      <c r="BA10" s="17">
        <v>0.46114858617102</v>
      </c>
      <c r="BB10" s="17"/>
      <c r="BC10" s="17">
        <v>0.41292618318844598</v>
      </c>
      <c r="BD10" s="17">
        <v>0.48211185090376901</v>
      </c>
      <c r="BE10" s="17"/>
      <c r="BF10" s="17">
        <v>0.41461934877474899</v>
      </c>
      <c r="BG10" s="17">
        <v>0.45578546778614298</v>
      </c>
      <c r="BH10" s="17"/>
      <c r="BI10" s="17">
        <v>0.497107813953929</v>
      </c>
      <c r="BJ10" s="17">
        <v>0.48128091145597202</v>
      </c>
      <c r="BK10" s="17">
        <v>0.51482589694837899</v>
      </c>
      <c r="BL10" s="17">
        <v>0.39724902180727401</v>
      </c>
      <c r="BM10" s="17">
        <v>0.421432917169905</v>
      </c>
      <c r="BN10" s="17"/>
      <c r="BO10" s="17">
        <v>0.468066965601315</v>
      </c>
      <c r="BP10" s="17">
        <v>0.484212221101542</v>
      </c>
      <c r="BQ10" s="17">
        <v>0.49867676492922203</v>
      </c>
      <c r="BR10" s="17">
        <v>0.43041174518907099</v>
      </c>
      <c r="BS10" s="17">
        <v>0.37462323351524501</v>
      </c>
      <c r="BT10" s="17">
        <v>0.49052795188484899</v>
      </c>
      <c r="BU10" s="17"/>
      <c r="BV10" s="17">
        <v>0.48816762537470498</v>
      </c>
      <c r="BW10" s="17">
        <v>0.468507920032257</v>
      </c>
      <c r="BX10" s="17"/>
      <c r="BY10" s="17">
        <v>0.492651153376572</v>
      </c>
      <c r="BZ10" s="17"/>
      <c r="CA10" s="17">
        <v>0.47467335610871503</v>
      </c>
      <c r="CB10" s="17"/>
      <c r="CC10" s="17">
        <v>0.50191225497499903</v>
      </c>
    </row>
    <row r="11" spans="2:81" x14ac:dyDescent="0.3">
      <c r="B11" s="18" t="s">
        <v>232</v>
      </c>
      <c r="C11" s="17">
        <v>0.13543367436203299</v>
      </c>
      <c r="D11" s="17">
        <v>0.14640391413371701</v>
      </c>
      <c r="E11" s="17">
        <v>0.12525634592496701</v>
      </c>
      <c r="F11" s="17"/>
      <c r="G11" s="17">
        <v>0.10728950204458799</v>
      </c>
      <c r="H11" s="17">
        <v>0.15092780971206901</v>
      </c>
      <c r="I11" s="17">
        <v>0.108759098292932</v>
      </c>
      <c r="J11" s="17">
        <v>0.12514537795609501</v>
      </c>
      <c r="K11" s="17">
        <v>0.14276731019178099</v>
      </c>
      <c r="L11" s="17">
        <v>0.166663956015763</v>
      </c>
      <c r="M11" s="17"/>
      <c r="N11" s="17">
        <v>0.136964707336276</v>
      </c>
      <c r="O11" s="17">
        <v>0.13701583287893199</v>
      </c>
      <c r="P11" s="17">
        <v>0.112142137583714</v>
      </c>
      <c r="Q11" s="17">
        <v>0.15371852179644999</v>
      </c>
      <c r="R11" s="17"/>
      <c r="S11" s="17">
        <v>0.12097217755098499</v>
      </c>
      <c r="T11" s="17">
        <v>0.122990814061578</v>
      </c>
      <c r="U11" s="17">
        <v>0.14751285485479401</v>
      </c>
      <c r="V11" s="17">
        <v>0.12505542775933101</v>
      </c>
      <c r="W11" s="17">
        <v>0.13809446913850201</v>
      </c>
      <c r="X11" s="17">
        <v>0.17931240321087999</v>
      </c>
      <c r="Y11" s="17">
        <v>0.137678396276503</v>
      </c>
      <c r="Z11" s="17">
        <v>0.12272030752094901</v>
      </c>
      <c r="AA11" s="17">
        <v>0.106715946687053</v>
      </c>
      <c r="AB11" s="17">
        <v>0.121953402889004</v>
      </c>
      <c r="AC11" s="17">
        <v>0.179702880726157</v>
      </c>
      <c r="AD11" s="17">
        <v>0.20118792978019401</v>
      </c>
      <c r="AE11" s="17"/>
      <c r="AF11" s="17">
        <v>0.104423181261926</v>
      </c>
      <c r="AG11" s="17">
        <v>0.15480784185885901</v>
      </c>
      <c r="AH11" s="17">
        <v>0.144050973592737</v>
      </c>
      <c r="AI11" s="17">
        <v>0.125193568669938</v>
      </c>
      <c r="AJ11" s="17">
        <v>0.13569240882814301</v>
      </c>
      <c r="AK11" s="17">
        <v>0.14887584346883601</v>
      </c>
      <c r="AL11" s="17">
        <v>0.13302875418774099</v>
      </c>
      <c r="AM11" s="17">
        <v>0.126144101653273</v>
      </c>
      <c r="AN11" s="17">
        <v>0.19315123205181201</v>
      </c>
      <c r="AO11" s="17">
        <v>0.15413523252164199</v>
      </c>
      <c r="AP11" s="17">
        <v>0.117778970723506</v>
      </c>
      <c r="AQ11" s="17">
        <v>0.143162891871569</v>
      </c>
      <c r="AR11" s="17">
        <v>0.11258066559094999</v>
      </c>
      <c r="AS11" s="17">
        <v>6.5577467095107894E-2</v>
      </c>
      <c r="AT11" s="17">
        <v>0.165434733732158</v>
      </c>
      <c r="AU11" s="17">
        <v>7.1798303975013897E-2</v>
      </c>
      <c r="AV11" s="17"/>
      <c r="AW11" s="17">
        <v>0.130540735850386</v>
      </c>
      <c r="AX11" s="17">
        <v>0.142475294403657</v>
      </c>
      <c r="AY11" s="17"/>
      <c r="AZ11" s="17">
        <v>0.108783641851928</v>
      </c>
      <c r="BA11" s="17">
        <v>0.14136918749181901</v>
      </c>
      <c r="BB11" s="17"/>
      <c r="BC11" s="17">
        <v>0.115497677724994</v>
      </c>
      <c r="BD11" s="17">
        <v>0.14760825384208301</v>
      </c>
      <c r="BE11" s="17"/>
      <c r="BF11" s="17">
        <v>0.14101383371427401</v>
      </c>
      <c r="BG11" s="17">
        <v>0.13498526567118699</v>
      </c>
      <c r="BH11" s="17"/>
      <c r="BI11" s="17">
        <v>0.179969717043898</v>
      </c>
      <c r="BJ11" s="17">
        <v>9.0166877511087401E-2</v>
      </c>
      <c r="BK11" s="17">
        <v>0.12769922284719701</v>
      </c>
      <c r="BL11" s="17">
        <v>0.170255922553361</v>
      </c>
      <c r="BM11" s="17">
        <v>0.167290802303071</v>
      </c>
      <c r="BN11" s="17"/>
      <c r="BO11" s="17">
        <v>0.10801046450820299</v>
      </c>
      <c r="BP11" s="17">
        <v>0.15329789122430201</v>
      </c>
      <c r="BQ11" s="17">
        <v>0.117529341665916</v>
      </c>
      <c r="BR11" s="17">
        <v>0.16412916841483299</v>
      </c>
      <c r="BS11" s="17">
        <v>0.14678847216396801</v>
      </c>
      <c r="BT11" s="17">
        <v>0.13286371115922799</v>
      </c>
      <c r="BU11" s="17"/>
      <c r="BV11" s="17">
        <v>0.100788421991391</v>
      </c>
      <c r="BW11" s="17">
        <v>7.0466785688706596E-2</v>
      </c>
      <c r="BX11" s="17"/>
      <c r="BY11" s="17">
        <v>9.6361760011145201E-2</v>
      </c>
      <c r="BZ11" s="17"/>
      <c r="CA11" s="17">
        <v>7.80769969914233E-2</v>
      </c>
      <c r="CB11" s="17"/>
      <c r="CC11" s="17">
        <v>8.7445022148575996E-2</v>
      </c>
    </row>
    <row r="12" spans="2:81" x14ac:dyDescent="0.3">
      <c r="B12" s="18" t="s">
        <v>233</v>
      </c>
      <c r="C12" s="17">
        <v>3.8769129014229797E-2</v>
      </c>
      <c r="D12" s="17">
        <v>4.2641801542715997E-2</v>
      </c>
      <c r="E12" s="17">
        <v>3.51407068513628E-2</v>
      </c>
      <c r="F12" s="17"/>
      <c r="G12" s="17">
        <v>5.0256866654702401E-2</v>
      </c>
      <c r="H12" s="17">
        <v>3.4191688963543902E-2</v>
      </c>
      <c r="I12" s="17">
        <v>3.1145169641229101E-2</v>
      </c>
      <c r="J12" s="17">
        <v>2.60964834435795E-2</v>
      </c>
      <c r="K12" s="17">
        <v>4.5511630998905601E-2</v>
      </c>
      <c r="L12" s="17">
        <v>4.67460647697647E-2</v>
      </c>
      <c r="M12" s="17"/>
      <c r="N12" s="17">
        <v>3.77465047210312E-2</v>
      </c>
      <c r="O12" s="17">
        <v>3.7853679305132698E-2</v>
      </c>
      <c r="P12" s="17">
        <v>4.3095425768759299E-2</v>
      </c>
      <c r="Q12" s="17">
        <v>3.73267512907818E-2</v>
      </c>
      <c r="R12" s="17"/>
      <c r="S12" s="17">
        <v>2.3672409822040101E-2</v>
      </c>
      <c r="T12" s="17">
        <v>5.1882075710107597E-2</v>
      </c>
      <c r="U12" s="17">
        <v>2.9597872504555901E-2</v>
      </c>
      <c r="V12" s="17">
        <v>3.2630274361693697E-2</v>
      </c>
      <c r="W12" s="17">
        <v>3.5419383371611803E-2</v>
      </c>
      <c r="X12" s="17">
        <v>5.1324155804925102E-2</v>
      </c>
      <c r="Y12" s="17">
        <v>4.2689582378846999E-2</v>
      </c>
      <c r="Z12" s="17">
        <v>8.8469615867460896E-2</v>
      </c>
      <c r="AA12" s="17">
        <v>2.3072714486581599E-2</v>
      </c>
      <c r="AB12" s="17">
        <v>3.8452886201247503E-2</v>
      </c>
      <c r="AC12" s="17">
        <v>5.3013056099424603E-2</v>
      </c>
      <c r="AD12" s="17">
        <v>2.3737393664198699E-2</v>
      </c>
      <c r="AE12" s="17"/>
      <c r="AF12" s="17">
        <v>0</v>
      </c>
      <c r="AG12" s="17">
        <v>7.0316414147025497E-2</v>
      </c>
      <c r="AH12" s="17">
        <v>5.1725250894073302E-2</v>
      </c>
      <c r="AI12" s="17">
        <v>6.1096064422774599E-2</v>
      </c>
      <c r="AJ12" s="17">
        <v>3.4087513737770699E-2</v>
      </c>
      <c r="AK12" s="17">
        <v>2.3883012839777201E-2</v>
      </c>
      <c r="AL12" s="17">
        <v>1.9388910876129799E-2</v>
      </c>
      <c r="AM12" s="17">
        <v>4.7592431827187399E-2</v>
      </c>
      <c r="AN12" s="17">
        <v>3.11302611037759E-2</v>
      </c>
      <c r="AO12" s="17">
        <v>5.5021127418435199E-2</v>
      </c>
      <c r="AP12" s="17">
        <v>3.7042008064258801E-2</v>
      </c>
      <c r="AQ12" s="17">
        <v>4.14634419145452E-2</v>
      </c>
      <c r="AR12" s="17">
        <v>2.7724916022676498E-2</v>
      </c>
      <c r="AS12" s="17">
        <v>8.1197547878321605E-2</v>
      </c>
      <c r="AT12" s="17">
        <v>6.3049188613502602E-2</v>
      </c>
      <c r="AU12" s="17">
        <v>1.8074539173785101E-2</v>
      </c>
      <c r="AV12" s="17"/>
      <c r="AW12" s="17">
        <v>3.8044104126878697E-2</v>
      </c>
      <c r="AX12" s="17">
        <v>4.0104914339324102E-2</v>
      </c>
      <c r="AY12" s="17"/>
      <c r="AZ12" s="17">
        <v>4.7390147459786203E-2</v>
      </c>
      <c r="BA12" s="17">
        <v>3.6849049999079501E-2</v>
      </c>
      <c r="BB12" s="17"/>
      <c r="BC12" s="17">
        <v>3.83232296001609E-2</v>
      </c>
      <c r="BD12" s="17">
        <v>3.7893484964360999E-2</v>
      </c>
      <c r="BE12" s="17"/>
      <c r="BF12" s="17">
        <v>1.2643710943046E-2</v>
      </c>
      <c r="BG12" s="17">
        <v>4.0868507145863098E-2</v>
      </c>
      <c r="BH12" s="17"/>
      <c r="BI12" s="17">
        <v>6.4240449004285702E-2</v>
      </c>
      <c r="BJ12" s="17">
        <v>3.2751739339010703E-2</v>
      </c>
      <c r="BK12" s="17">
        <v>1.7570289209167301E-2</v>
      </c>
      <c r="BL12" s="17">
        <v>5.0987647300632898E-2</v>
      </c>
      <c r="BM12" s="17">
        <v>2.9555874319888799E-2</v>
      </c>
      <c r="BN12" s="17"/>
      <c r="BO12" s="17">
        <v>3.1824971865828597E-2</v>
      </c>
      <c r="BP12" s="17">
        <v>6.3862330129342199E-2</v>
      </c>
      <c r="BQ12" s="17">
        <v>2.55039192027171E-2</v>
      </c>
      <c r="BR12" s="17">
        <v>4.4313102133568802E-2</v>
      </c>
      <c r="BS12" s="17">
        <v>3.5944519639574297E-2</v>
      </c>
      <c r="BT12" s="17">
        <v>3.2125614599541497E-2</v>
      </c>
      <c r="BU12" s="17"/>
      <c r="BV12" s="17">
        <v>3.1503712544986101E-2</v>
      </c>
      <c r="BW12" s="17">
        <v>3.5066491443534499E-2</v>
      </c>
      <c r="BX12" s="17"/>
      <c r="BY12" s="17">
        <v>3.8443005009003599E-2</v>
      </c>
      <c r="BZ12" s="17"/>
      <c r="CA12" s="17">
        <v>2.7849418009881201E-2</v>
      </c>
      <c r="CB12" s="17"/>
      <c r="CC12" s="17">
        <v>2.65204086674144E-2</v>
      </c>
    </row>
    <row r="13" spans="2:81" x14ac:dyDescent="0.3">
      <c r="B13" s="18" t="s">
        <v>234</v>
      </c>
      <c r="C13" s="17">
        <v>1.0758956554014499E-2</v>
      </c>
      <c r="D13" s="17">
        <v>1.3948209342649899E-2</v>
      </c>
      <c r="E13" s="17">
        <v>7.6873577511867002E-3</v>
      </c>
      <c r="F13" s="17"/>
      <c r="G13" s="17">
        <v>1.13609784103826E-2</v>
      </c>
      <c r="H13" s="17">
        <v>7.06180495460301E-3</v>
      </c>
      <c r="I13" s="17">
        <v>3.6810773388212099E-3</v>
      </c>
      <c r="J13" s="17">
        <v>1.37714335373739E-2</v>
      </c>
      <c r="K13" s="17">
        <v>2.5276698945937499E-2</v>
      </c>
      <c r="L13" s="17">
        <v>6.9303552798830404E-3</v>
      </c>
      <c r="M13" s="17"/>
      <c r="N13" s="17">
        <v>6.3942642433726304E-3</v>
      </c>
      <c r="O13" s="17">
        <v>5.36842314586104E-3</v>
      </c>
      <c r="P13" s="17">
        <v>1.7590057418553701E-2</v>
      </c>
      <c r="Q13" s="17">
        <v>1.5150746749451599E-2</v>
      </c>
      <c r="R13" s="17"/>
      <c r="S13" s="17">
        <v>1.14672852416826E-2</v>
      </c>
      <c r="T13" s="17">
        <v>1.61034375319467E-2</v>
      </c>
      <c r="U13" s="17">
        <v>0</v>
      </c>
      <c r="V13" s="17">
        <v>5.4067364315175202E-3</v>
      </c>
      <c r="W13" s="17">
        <v>1.18685610419815E-2</v>
      </c>
      <c r="X13" s="17">
        <v>0</v>
      </c>
      <c r="Y13" s="17">
        <v>2.79462931593569E-2</v>
      </c>
      <c r="Z13" s="17">
        <v>1.56922650409177E-2</v>
      </c>
      <c r="AA13" s="17">
        <v>9.52362981803824E-3</v>
      </c>
      <c r="AB13" s="17">
        <v>9.9006834617208894E-3</v>
      </c>
      <c r="AC13" s="17">
        <v>7.8170633963110005E-3</v>
      </c>
      <c r="AD13" s="17">
        <v>1.8421026161830799E-2</v>
      </c>
      <c r="AE13" s="17"/>
      <c r="AF13" s="17">
        <v>0</v>
      </c>
      <c r="AG13" s="17">
        <v>8.8250773768801596E-3</v>
      </c>
      <c r="AH13" s="17">
        <v>6.0180131306412001E-3</v>
      </c>
      <c r="AI13" s="17">
        <v>2.6437496007034801E-2</v>
      </c>
      <c r="AJ13" s="17">
        <v>1.59420155252974E-2</v>
      </c>
      <c r="AK13" s="17">
        <v>1.27949592829924E-2</v>
      </c>
      <c r="AL13" s="17">
        <v>6.3786276878339699E-3</v>
      </c>
      <c r="AM13" s="17">
        <v>1.83259329519255E-2</v>
      </c>
      <c r="AN13" s="17">
        <v>2.06018930871729E-2</v>
      </c>
      <c r="AO13" s="17">
        <v>0</v>
      </c>
      <c r="AP13" s="17">
        <v>0</v>
      </c>
      <c r="AQ13" s="17">
        <v>2.0279965782757099E-2</v>
      </c>
      <c r="AR13" s="17">
        <v>0</v>
      </c>
      <c r="AS13" s="17">
        <v>0</v>
      </c>
      <c r="AT13" s="17">
        <v>0</v>
      </c>
      <c r="AU13" s="17">
        <v>0</v>
      </c>
      <c r="AV13" s="17"/>
      <c r="AW13" s="17">
        <v>7.6890792678297997E-3</v>
      </c>
      <c r="AX13" s="17">
        <v>1.52997877779345E-2</v>
      </c>
      <c r="AY13" s="17"/>
      <c r="AZ13" s="17">
        <v>1.0888334749708E-2</v>
      </c>
      <c r="BA13" s="17">
        <v>1.0730141355423099E-2</v>
      </c>
      <c r="BB13" s="17"/>
      <c r="BC13" s="17">
        <v>1.1606214270453601E-2</v>
      </c>
      <c r="BD13" s="17">
        <v>1.0384209847703E-2</v>
      </c>
      <c r="BE13" s="17"/>
      <c r="BF13" s="17">
        <v>6.4485975513236902E-3</v>
      </c>
      <c r="BG13" s="17">
        <v>1.1105327027592499E-2</v>
      </c>
      <c r="BH13" s="17"/>
      <c r="BI13" s="17">
        <v>1.2751093206452501E-2</v>
      </c>
      <c r="BJ13" s="17">
        <v>3.25770207822045E-3</v>
      </c>
      <c r="BK13" s="17">
        <v>7.2371301855375502E-3</v>
      </c>
      <c r="BL13" s="17">
        <v>2.3231207715518998E-2</v>
      </c>
      <c r="BM13" s="17">
        <v>0</v>
      </c>
      <c r="BN13" s="17"/>
      <c r="BO13" s="17">
        <v>0</v>
      </c>
      <c r="BP13" s="17">
        <v>1.5041177122568399E-2</v>
      </c>
      <c r="BQ13" s="17">
        <v>6.4889831352155604E-3</v>
      </c>
      <c r="BR13" s="17">
        <v>1.5634523129457199E-2</v>
      </c>
      <c r="BS13" s="17">
        <v>7.4969279299866498E-3</v>
      </c>
      <c r="BT13" s="17">
        <v>4.4413384496644996E-3</v>
      </c>
      <c r="BU13" s="17"/>
      <c r="BV13" s="17">
        <v>0</v>
      </c>
      <c r="BW13" s="17">
        <v>9.2998582062595193E-3</v>
      </c>
      <c r="BX13" s="17"/>
      <c r="BY13" s="17">
        <v>5.7084706135775301E-3</v>
      </c>
      <c r="BZ13" s="17"/>
      <c r="CA13" s="17">
        <v>3.8719658942909601E-3</v>
      </c>
      <c r="CB13" s="17"/>
      <c r="CC13" s="17">
        <v>0</v>
      </c>
    </row>
    <row r="14" spans="2:81" x14ac:dyDescent="0.3">
      <c r="B14" s="18" t="s">
        <v>92</v>
      </c>
      <c r="C14" s="17">
        <v>2.6655378743219701E-2</v>
      </c>
      <c r="D14" s="17">
        <v>2.3253345164130499E-2</v>
      </c>
      <c r="E14" s="17">
        <v>3.0082309830816299E-2</v>
      </c>
      <c r="F14" s="17"/>
      <c r="G14" s="17">
        <v>3.9392738624701398E-2</v>
      </c>
      <c r="H14" s="17">
        <v>1.78856079443033E-2</v>
      </c>
      <c r="I14" s="17">
        <v>2.0441435289256099E-2</v>
      </c>
      <c r="J14" s="17">
        <v>3.05210415407812E-2</v>
      </c>
      <c r="K14" s="17">
        <v>3.2262877350387797E-2</v>
      </c>
      <c r="L14" s="17">
        <v>2.3425092111370002E-2</v>
      </c>
      <c r="M14" s="17"/>
      <c r="N14" s="17">
        <v>1.9342663806011299E-2</v>
      </c>
      <c r="O14" s="17">
        <v>2.8468946591396999E-2</v>
      </c>
      <c r="P14" s="17">
        <v>2.7976012691822101E-2</v>
      </c>
      <c r="Q14" s="17">
        <v>3.1716320721908997E-2</v>
      </c>
      <c r="R14" s="17"/>
      <c r="S14" s="17">
        <v>2.90638320612591E-2</v>
      </c>
      <c r="T14" s="17">
        <v>1.4528781778044699E-2</v>
      </c>
      <c r="U14" s="17">
        <v>2.5592305331574E-2</v>
      </c>
      <c r="V14" s="17">
        <v>3.81077039910332E-2</v>
      </c>
      <c r="W14" s="17">
        <v>2.8280816521405999E-2</v>
      </c>
      <c r="X14" s="17">
        <v>4.2914444848502702E-2</v>
      </c>
      <c r="Y14" s="17">
        <v>2.5070177674695899E-2</v>
      </c>
      <c r="Z14" s="17">
        <v>3.1953379440537902E-2</v>
      </c>
      <c r="AA14" s="17">
        <v>2.69147487874648E-2</v>
      </c>
      <c r="AB14" s="17">
        <v>1.01551107918391E-2</v>
      </c>
      <c r="AC14" s="17">
        <v>1.6808015739550999E-2</v>
      </c>
      <c r="AD14" s="17">
        <v>4.6013498147285899E-2</v>
      </c>
      <c r="AE14" s="17"/>
      <c r="AF14" s="17">
        <v>0</v>
      </c>
      <c r="AG14" s="17">
        <v>2.1200661154170599E-2</v>
      </c>
      <c r="AH14" s="17">
        <v>5.0648620848492698E-2</v>
      </c>
      <c r="AI14" s="17">
        <v>5.83133380622066E-2</v>
      </c>
      <c r="AJ14" s="17">
        <v>1.90693304968769E-2</v>
      </c>
      <c r="AK14" s="17">
        <v>1.47797334215407E-2</v>
      </c>
      <c r="AL14" s="17">
        <v>3.8399530840254603E-2</v>
      </c>
      <c r="AM14" s="17">
        <v>2.0826420319528201E-2</v>
      </c>
      <c r="AN14" s="17">
        <v>1.33024546144741E-2</v>
      </c>
      <c r="AO14" s="17">
        <v>1.70528987027741E-2</v>
      </c>
      <c r="AP14" s="17">
        <v>3.1705741025241103E-2</v>
      </c>
      <c r="AQ14" s="17">
        <v>1.0300994225124999E-2</v>
      </c>
      <c r="AR14" s="17">
        <v>9.9818368017479103E-3</v>
      </c>
      <c r="AS14" s="17">
        <v>3.9149252896076403E-2</v>
      </c>
      <c r="AT14" s="17">
        <v>1.6152939091122899E-2</v>
      </c>
      <c r="AU14" s="17">
        <v>8.27838217712327E-3</v>
      </c>
      <c r="AV14" s="17"/>
      <c r="AW14" s="17">
        <v>2.0726200135883999E-2</v>
      </c>
      <c r="AX14" s="17">
        <v>3.5468277784501102E-2</v>
      </c>
      <c r="AY14" s="17"/>
      <c r="AZ14" s="17">
        <v>2.3409531494693901E-2</v>
      </c>
      <c r="BA14" s="17">
        <v>2.7378296021222898E-2</v>
      </c>
      <c r="BB14" s="17"/>
      <c r="BC14" s="17">
        <v>2.0922107041210499E-2</v>
      </c>
      <c r="BD14" s="17">
        <v>3.02635183839449E-2</v>
      </c>
      <c r="BE14" s="17"/>
      <c r="BF14" s="17">
        <v>1.4027984997811599E-2</v>
      </c>
      <c r="BG14" s="17">
        <v>2.7670086879809201E-2</v>
      </c>
      <c r="BH14" s="17"/>
      <c r="BI14" s="17">
        <v>1.4570565431431801E-2</v>
      </c>
      <c r="BJ14" s="17">
        <v>1.6205458208563801E-2</v>
      </c>
      <c r="BK14" s="17">
        <v>2.52215574820931E-2</v>
      </c>
      <c r="BL14" s="17">
        <v>3.11680676422149E-2</v>
      </c>
      <c r="BM14" s="17">
        <v>1.59697707226059E-2</v>
      </c>
      <c r="BN14" s="17"/>
      <c r="BO14" s="17">
        <v>1.38100077763702E-2</v>
      </c>
      <c r="BP14" s="17">
        <v>1.48541454453855E-2</v>
      </c>
      <c r="BQ14" s="17">
        <v>2.2181173740467401E-2</v>
      </c>
      <c r="BR14" s="17">
        <v>1.31339822963621E-2</v>
      </c>
      <c r="BS14" s="17">
        <v>2.8661469922092501E-2</v>
      </c>
      <c r="BT14" s="17">
        <v>7.3840361675827096E-2</v>
      </c>
      <c r="BU14" s="17"/>
      <c r="BV14" s="17">
        <v>1.3365530643904E-2</v>
      </c>
      <c r="BW14" s="17">
        <v>2.14727556243451E-2</v>
      </c>
      <c r="BX14" s="17"/>
      <c r="BY14" s="17">
        <v>1.85284889298502E-2</v>
      </c>
      <c r="BZ14" s="17"/>
      <c r="CA14" s="17">
        <v>1.6152810775303499E-2</v>
      </c>
      <c r="CB14" s="17"/>
      <c r="CC14" s="17">
        <v>2.0838060971458201E-2</v>
      </c>
    </row>
    <row r="15" spans="2:81" x14ac:dyDescent="0.3">
      <c r="B15" s="18" t="s">
        <v>192</v>
      </c>
      <c r="C15" s="21">
        <v>0.78838286132650304</v>
      </c>
      <c r="D15" s="21">
        <v>0.773752729816786</v>
      </c>
      <c r="E15" s="21">
        <v>0.80183327964166695</v>
      </c>
      <c r="F15" s="21"/>
      <c r="G15" s="21">
        <v>0.79169991426562603</v>
      </c>
      <c r="H15" s="21">
        <v>0.78993308842548104</v>
      </c>
      <c r="I15" s="21">
        <v>0.83597321943776204</v>
      </c>
      <c r="J15" s="21">
        <v>0.80446566352216997</v>
      </c>
      <c r="K15" s="21">
        <v>0.754181482512988</v>
      </c>
      <c r="L15" s="21">
        <v>0.75623453182321898</v>
      </c>
      <c r="M15" s="21"/>
      <c r="N15" s="21">
        <v>0.79955185989330901</v>
      </c>
      <c r="O15" s="21">
        <v>0.79129311807867697</v>
      </c>
      <c r="P15" s="21">
        <v>0.79919636653715098</v>
      </c>
      <c r="Q15" s="21">
        <v>0.76208765944140799</v>
      </c>
      <c r="R15" s="21"/>
      <c r="S15" s="21">
        <v>0.814824295324033</v>
      </c>
      <c r="T15" s="21">
        <v>0.79449489091832304</v>
      </c>
      <c r="U15" s="21">
        <v>0.79729696730907695</v>
      </c>
      <c r="V15" s="21">
        <v>0.79879985745642501</v>
      </c>
      <c r="W15" s="21">
        <v>0.78633676992649904</v>
      </c>
      <c r="X15" s="21">
        <v>0.72644899613569203</v>
      </c>
      <c r="Y15" s="21">
        <v>0.76661555051059804</v>
      </c>
      <c r="Z15" s="21">
        <v>0.74116443213013405</v>
      </c>
      <c r="AA15" s="21">
        <v>0.833772960220862</v>
      </c>
      <c r="AB15" s="21">
        <v>0.81953791665618803</v>
      </c>
      <c r="AC15" s="21">
        <v>0.74265898403855601</v>
      </c>
      <c r="AD15" s="21">
        <v>0.71064015224649102</v>
      </c>
      <c r="AE15" s="21"/>
      <c r="AF15" s="21">
        <v>0.89557681873807504</v>
      </c>
      <c r="AG15" s="21">
        <v>0.74485000546306501</v>
      </c>
      <c r="AH15" s="21">
        <v>0.74755714153405595</v>
      </c>
      <c r="AI15" s="21">
        <v>0.72895953283804604</v>
      </c>
      <c r="AJ15" s="21">
        <v>0.79520873141191195</v>
      </c>
      <c r="AK15" s="21">
        <v>0.79966645098685296</v>
      </c>
      <c r="AL15" s="21">
        <v>0.80280417640804103</v>
      </c>
      <c r="AM15" s="21">
        <v>0.78711111324808603</v>
      </c>
      <c r="AN15" s="21">
        <v>0.74181415914276505</v>
      </c>
      <c r="AO15" s="21">
        <v>0.77379074135714898</v>
      </c>
      <c r="AP15" s="21">
        <v>0.81347328018699505</v>
      </c>
      <c r="AQ15" s="21">
        <v>0.78479270620600405</v>
      </c>
      <c r="AR15" s="21">
        <v>0.84971258158462504</v>
      </c>
      <c r="AS15" s="21">
        <v>0.814075732130494</v>
      </c>
      <c r="AT15" s="21">
        <v>0.75536313856321602</v>
      </c>
      <c r="AU15" s="21">
        <v>0.90184877467407798</v>
      </c>
      <c r="AV15" s="21"/>
      <c r="AW15" s="21">
        <v>0.80299988061902094</v>
      </c>
      <c r="AX15" s="21">
        <v>0.76665172569458295</v>
      </c>
      <c r="AY15" s="21"/>
      <c r="AZ15" s="21">
        <v>0.809528344443884</v>
      </c>
      <c r="BA15" s="21">
        <v>0.78367332513245502</v>
      </c>
      <c r="BB15" s="21"/>
      <c r="BC15" s="21">
        <v>0.81365077136318098</v>
      </c>
      <c r="BD15" s="21">
        <v>0.77385053296190798</v>
      </c>
      <c r="BE15" s="21"/>
      <c r="BF15" s="21">
        <v>0.82586587279354495</v>
      </c>
      <c r="BG15" s="21">
        <v>0.78537081327554903</v>
      </c>
      <c r="BH15" s="21"/>
      <c r="BI15" s="21">
        <v>0.72846817531393204</v>
      </c>
      <c r="BJ15" s="21">
        <v>0.85761822286311795</v>
      </c>
      <c r="BK15" s="21">
        <v>0.82227180027600499</v>
      </c>
      <c r="BL15" s="21">
        <v>0.72435715478827201</v>
      </c>
      <c r="BM15" s="21">
        <v>0.78718355265443496</v>
      </c>
      <c r="BN15" s="21"/>
      <c r="BO15" s="21">
        <v>0.84635455584959796</v>
      </c>
      <c r="BP15" s="21">
        <v>0.75294445607840199</v>
      </c>
      <c r="BQ15" s="21">
        <v>0.82829658225568403</v>
      </c>
      <c r="BR15" s="21">
        <v>0.76278922402577898</v>
      </c>
      <c r="BS15" s="21">
        <v>0.78110861034437795</v>
      </c>
      <c r="BT15" s="21">
        <v>0.75672897411573903</v>
      </c>
      <c r="BU15" s="21"/>
      <c r="BV15" s="21">
        <v>0.854342334819719</v>
      </c>
      <c r="BW15" s="21">
        <v>0.86369410903715405</v>
      </c>
      <c r="BX15" s="21"/>
      <c r="BY15" s="21">
        <v>0.84095827543642299</v>
      </c>
      <c r="BZ15" s="21"/>
      <c r="CA15" s="21">
        <v>0.87404880832910103</v>
      </c>
      <c r="CB15" s="21"/>
      <c r="CC15" s="21">
        <v>0.86519650821255201</v>
      </c>
    </row>
    <row r="16" spans="2:81" x14ac:dyDescent="0.3">
      <c r="B16" s="18" t="s">
        <v>193</v>
      </c>
      <c r="C16" s="21">
        <v>4.9528085568244298E-2</v>
      </c>
      <c r="D16" s="21">
        <v>5.6590010885365902E-2</v>
      </c>
      <c r="E16" s="21">
        <v>4.2828064602549502E-2</v>
      </c>
      <c r="F16" s="21"/>
      <c r="G16" s="21">
        <v>6.1617845065084997E-2</v>
      </c>
      <c r="H16" s="21">
        <v>4.1253493918146901E-2</v>
      </c>
      <c r="I16" s="21">
        <v>3.4826246980050303E-2</v>
      </c>
      <c r="J16" s="21">
        <v>3.9867916980953301E-2</v>
      </c>
      <c r="K16" s="21">
        <v>7.0788329944843104E-2</v>
      </c>
      <c r="L16" s="21">
        <v>5.3676420049647802E-2</v>
      </c>
      <c r="M16" s="21"/>
      <c r="N16" s="21">
        <v>4.4140768964403797E-2</v>
      </c>
      <c r="O16" s="21">
        <v>4.3222102450993699E-2</v>
      </c>
      <c r="P16" s="21">
        <v>6.0685483187312997E-2</v>
      </c>
      <c r="Q16" s="21">
        <v>5.2477498040233397E-2</v>
      </c>
      <c r="R16" s="21"/>
      <c r="S16" s="21">
        <v>3.5139695063722699E-2</v>
      </c>
      <c r="T16" s="21">
        <v>6.7985513242054305E-2</v>
      </c>
      <c r="U16" s="21">
        <v>2.9597872504555901E-2</v>
      </c>
      <c r="V16" s="21">
        <v>3.8037010793211201E-2</v>
      </c>
      <c r="W16" s="21">
        <v>4.7287944413593401E-2</v>
      </c>
      <c r="X16" s="21">
        <v>5.1324155804925102E-2</v>
      </c>
      <c r="Y16" s="21">
        <v>7.0635875538203899E-2</v>
      </c>
      <c r="Z16" s="21">
        <v>0.104161880908379</v>
      </c>
      <c r="AA16" s="21">
        <v>3.2596344304619898E-2</v>
      </c>
      <c r="AB16" s="21">
        <v>4.8353569662968401E-2</v>
      </c>
      <c r="AC16" s="21">
        <v>6.08301194957356E-2</v>
      </c>
      <c r="AD16" s="21">
        <v>4.2158419826029497E-2</v>
      </c>
      <c r="AE16" s="21"/>
      <c r="AF16" s="21">
        <v>0</v>
      </c>
      <c r="AG16" s="21">
        <v>7.9141491523905594E-2</v>
      </c>
      <c r="AH16" s="21">
        <v>5.7743264024714497E-2</v>
      </c>
      <c r="AI16" s="21">
        <v>8.7533560429809407E-2</v>
      </c>
      <c r="AJ16" s="21">
        <v>5.0029529263068001E-2</v>
      </c>
      <c r="AK16" s="21">
        <v>3.6677972122769603E-2</v>
      </c>
      <c r="AL16" s="21">
        <v>2.5767538563963799E-2</v>
      </c>
      <c r="AM16" s="21">
        <v>6.5918364779112906E-2</v>
      </c>
      <c r="AN16" s="21">
        <v>5.1732154190948898E-2</v>
      </c>
      <c r="AO16" s="21">
        <v>5.5021127418435199E-2</v>
      </c>
      <c r="AP16" s="21">
        <v>3.7042008064258801E-2</v>
      </c>
      <c r="AQ16" s="21">
        <v>6.1743407697302299E-2</v>
      </c>
      <c r="AR16" s="21">
        <v>2.7724916022676498E-2</v>
      </c>
      <c r="AS16" s="21">
        <v>8.1197547878321605E-2</v>
      </c>
      <c r="AT16" s="21">
        <v>6.3049188613502602E-2</v>
      </c>
      <c r="AU16" s="21">
        <v>1.8074539173785101E-2</v>
      </c>
      <c r="AV16" s="21"/>
      <c r="AW16" s="21">
        <v>4.5733183394708499E-2</v>
      </c>
      <c r="AX16" s="21">
        <v>5.5404702117258703E-2</v>
      </c>
      <c r="AY16" s="21"/>
      <c r="AZ16" s="21">
        <v>5.8278482209494199E-2</v>
      </c>
      <c r="BA16" s="21">
        <v>4.7579191354502601E-2</v>
      </c>
      <c r="BB16" s="21"/>
      <c r="BC16" s="21">
        <v>4.9929443870614501E-2</v>
      </c>
      <c r="BD16" s="21">
        <v>4.8277694812064002E-2</v>
      </c>
      <c r="BE16" s="21"/>
      <c r="BF16" s="21">
        <v>1.90923084943697E-2</v>
      </c>
      <c r="BG16" s="21">
        <v>5.1973834173455601E-2</v>
      </c>
      <c r="BH16" s="21"/>
      <c r="BI16" s="21">
        <v>7.6991542210738201E-2</v>
      </c>
      <c r="BJ16" s="21">
        <v>3.60094414172311E-2</v>
      </c>
      <c r="BK16" s="21">
        <v>2.4807419394704901E-2</v>
      </c>
      <c r="BL16" s="21">
        <v>7.42188550161519E-2</v>
      </c>
      <c r="BM16" s="21">
        <v>2.9555874319888799E-2</v>
      </c>
      <c r="BN16" s="21"/>
      <c r="BO16" s="21">
        <v>3.1824971865828597E-2</v>
      </c>
      <c r="BP16" s="21">
        <v>7.8903507251910601E-2</v>
      </c>
      <c r="BQ16" s="21">
        <v>3.1992902337932699E-2</v>
      </c>
      <c r="BR16" s="21">
        <v>5.9947625263026001E-2</v>
      </c>
      <c r="BS16" s="21">
        <v>4.34414475695609E-2</v>
      </c>
      <c r="BT16" s="21">
        <v>3.6566953049206E-2</v>
      </c>
      <c r="BU16" s="21"/>
      <c r="BV16" s="21">
        <v>3.1503712544986101E-2</v>
      </c>
      <c r="BW16" s="21">
        <v>4.4366349649794003E-2</v>
      </c>
      <c r="BX16" s="21"/>
      <c r="BY16" s="21">
        <v>4.4151475622581197E-2</v>
      </c>
      <c r="BZ16" s="21"/>
      <c r="CA16" s="21">
        <v>3.1721383904172201E-2</v>
      </c>
      <c r="CB16" s="21"/>
      <c r="CC16" s="21">
        <v>2.65204086674144E-2</v>
      </c>
    </row>
    <row r="17" spans="2:81" x14ac:dyDescent="0.3">
      <c r="B17" s="18" t="s">
        <v>194</v>
      </c>
      <c r="C17" s="22">
        <v>0.73885477575825798</v>
      </c>
      <c r="D17" s="22">
        <v>0.71716271893142003</v>
      </c>
      <c r="E17" s="22">
        <v>0.759005215039118</v>
      </c>
      <c r="F17" s="22"/>
      <c r="G17" s="22">
        <v>0.73008206920054097</v>
      </c>
      <c r="H17" s="22">
        <v>0.74867959450733401</v>
      </c>
      <c r="I17" s="22">
        <v>0.80114697245771105</v>
      </c>
      <c r="J17" s="22">
        <v>0.76459774654121704</v>
      </c>
      <c r="K17" s="22">
        <v>0.68339315256814503</v>
      </c>
      <c r="L17" s="22">
        <v>0.70255811177357097</v>
      </c>
      <c r="M17" s="22"/>
      <c r="N17" s="22">
        <v>0.75541109092890502</v>
      </c>
      <c r="O17" s="22">
        <v>0.74807101562768297</v>
      </c>
      <c r="P17" s="22">
        <v>0.73851088334983805</v>
      </c>
      <c r="Q17" s="22">
        <v>0.70961016140117505</v>
      </c>
      <c r="R17" s="22"/>
      <c r="S17" s="22">
        <v>0.77968460026030995</v>
      </c>
      <c r="T17" s="22">
        <v>0.726509377676269</v>
      </c>
      <c r="U17" s="22">
        <v>0.76769909480452103</v>
      </c>
      <c r="V17" s="22">
        <v>0.76076284666321403</v>
      </c>
      <c r="W17" s="22">
        <v>0.73904882551290496</v>
      </c>
      <c r="X17" s="22">
        <v>0.67512484033076603</v>
      </c>
      <c r="Y17" s="22">
        <v>0.69597967497239399</v>
      </c>
      <c r="Z17" s="22">
        <v>0.63700255122175597</v>
      </c>
      <c r="AA17" s="22">
        <v>0.80117661591624201</v>
      </c>
      <c r="AB17" s="22">
        <v>0.77118434699322003</v>
      </c>
      <c r="AC17" s="22">
        <v>0.68182886454282099</v>
      </c>
      <c r="AD17" s="22">
        <v>0.66848173242046205</v>
      </c>
      <c r="AE17" s="22"/>
      <c r="AF17" s="22">
        <v>0.89557681873807504</v>
      </c>
      <c r="AG17" s="22">
        <v>0.66570851393915897</v>
      </c>
      <c r="AH17" s="22">
        <v>0.68981387750934098</v>
      </c>
      <c r="AI17" s="22">
        <v>0.64142597240823596</v>
      </c>
      <c r="AJ17" s="22">
        <v>0.74517920214884403</v>
      </c>
      <c r="AK17" s="22">
        <v>0.76298847886408405</v>
      </c>
      <c r="AL17" s="22">
        <v>0.77703663784407695</v>
      </c>
      <c r="AM17" s="22">
        <v>0.72119274846897297</v>
      </c>
      <c r="AN17" s="22">
        <v>0.69008200495181604</v>
      </c>
      <c r="AO17" s="22">
        <v>0.71876961393871297</v>
      </c>
      <c r="AP17" s="22">
        <v>0.77643127212273599</v>
      </c>
      <c r="AQ17" s="22">
        <v>0.72304929850870103</v>
      </c>
      <c r="AR17" s="22">
        <v>0.82198766556194902</v>
      </c>
      <c r="AS17" s="22">
        <v>0.73287818425217299</v>
      </c>
      <c r="AT17" s="22">
        <v>0.69231394994971296</v>
      </c>
      <c r="AU17" s="22">
        <v>0.88377423550029299</v>
      </c>
      <c r="AV17" s="22"/>
      <c r="AW17" s="22">
        <v>0.75726669722431295</v>
      </c>
      <c r="AX17" s="22">
        <v>0.71124702357732394</v>
      </c>
      <c r="AY17" s="22"/>
      <c r="AZ17" s="22">
        <v>0.75124986223438905</v>
      </c>
      <c r="BA17" s="22">
        <v>0.73609413377795296</v>
      </c>
      <c r="BB17" s="22"/>
      <c r="BC17" s="22">
        <v>0.76372132749256705</v>
      </c>
      <c r="BD17" s="22">
        <v>0.72557283814984397</v>
      </c>
      <c r="BE17" s="22"/>
      <c r="BF17" s="22">
        <v>0.80677356429917502</v>
      </c>
      <c r="BG17" s="22">
        <v>0.73339697910209301</v>
      </c>
      <c r="BH17" s="22"/>
      <c r="BI17" s="22">
        <v>0.65147663310319404</v>
      </c>
      <c r="BJ17" s="22">
        <v>0.821608781445887</v>
      </c>
      <c r="BK17" s="22">
        <v>0.79746438088130001</v>
      </c>
      <c r="BL17" s="22">
        <v>0.65013829977212001</v>
      </c>
      <c r="BM17" s="22">
        <v>0.75762767833454603</v>
      </c>
      <c r="BN17" s="22"/>
      <c r="BO17" s="22">
        <v>0.81452958398376896</v>
      </c>
      <c r="BP17" s="22">
        <v>0.67404094882649102</v>
      </c>
      <c r="BQ17" s="22">
        <v>0.79630367991775197</v>
      </c>
      <c r="BR17" s="22">
        <v>0.70284159876275298</v>
      </c>
      <c r="BS17" s="22">
        <v>0.73766716277481703</v>
      </c>
      <c r="BT17" s="22">
        <v>0.72016202106653304</v>
      </c>
      <c r="BU17" s="22"/>
      <c r="BV17" s="22">
        <v>0.82283862227473303</v>
      </c>
      <c r="BW17" s="22">
        <v>0.81932775938736002</v>
      </c>
      <c r="BX17" s="22"/>
      <c r="BY17" s="22">
        <v>0.79680679981384195</v>
      </c>
      <c r="BZ17" s="22"/>
      <c r="CA17" s="22">
        <v>0.84232742442492903</v>
      </c>
      <c r="CB17" s="22"/>
      <c r="CC17" s="22">
        <v>0.838676099545137</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0.33531898105966701</v>
      </c>
      <c r="D9" s="17">
        <v>0.32918405268569501</v>
      </c>
      <c r="E9" s="17">
        <v>0.34174847058167002</v>
      </c>
      <c r="F9" s="17"/>
      <c r="G9" s="17">
        <v>0.28509775766316398</v>
      </c>
      <c r="H9" s="17">
        <v>0.280779826215664</v>
      </c>
      <c r="I9" s="17">
        <v>0.35247624358406099</v>
      </c>
      <c r="J9" s="17">
        <v>0.358186681864059</v>
      </c>
      <c r="K9" s="17">
        <v>0.34635372732806302</v>
      </c>
      <c r="L9" s="17">
        <v>0.373340358038112</v>
      </c>
      <c r="M9" s="17"/>
      <c r="N9" s="17">
        <v>0.30979055666484501</v>
      </c>
      <c r="O9" s="17">
        <v>0.30257260001005398</v>
      </c>
      <c r="P9" s="17">
        <v>0.36797904536638198</v>
      </c>
      <c r="Q9" s="17">
        <v>0.37086774372987302</v>
      </c>
      <c r="R9" s="17"/>
      <c r="S9" s="17">
        <v>0.33446318307910999</v>
      </c>
      <c r="T9" s="17">
        <v>0.346455025867625</v>
      </c>
      <c r="U9" s="17">
        <v>0.27445775701338399</v>
      </c>
      <c r="V9" s="17">
        <v>0.32344458966053002</v>
      </c>
      <c r="W9" s="17">
        <v>0.35923320895260602</v>
      </c>
      <c r="X9" s="17">
        <v>0.35491157517825001</v>
      </c>
      <c r="Y9" s="17">
        <v>0.314983775968948</v>
      </c>
      <c r="Z9" s="17">
        <v>0.39553483847887499</v>
      </c>
      <c r="AA9" s="17">
        <v>0.378384558860899</v>
      </c>
      <c r="AB9" s="17">
        <v>0.31215426707916799</v>
      </c>
      <c r="AC9" s="17">
        <v>0.35021170789593398</v>
      </c>
      <c r="AD9" s="17">
        <v>0.235826069942628</v>
      </c>
      <c r="AE9" s="17"/>
      <c r="AF9" s="17">
        <v>0.705927539100482</v>
      </c>
      <c r="AG9" s="17">
        <v>0.28402315614880902</v>
      </c>
      <c r="AH9" s="17">
        <v>0.33857816631515902</v>
      </c>
      <c r="AI9" s="17">
        <v>0.33213440724649201</v>
      </c>
      <c r="AJ9" s="17">
        <v>0.402459480698525</v>
      </c>
      <c r="AK9" s="17">
        <v>0.33210670468507097</v>
      </c>
      <c r="AL9" s="17">
        <v>0.35813256984245101</v>
      </c>
      <c r="AM9" s="17">
        <v>0.36506747983975402</v>
      </c>
      <c r="AN9" s="17">
        <v>0.30057830985388401</v>
      </c>
      <c r="AO9" s="17">
        <v>0.29284652094968699</v>
      </c>
      <c r="AP9" s="17">
        <v>0.367792252233137</v>
      </c>
      <c r="AQ9" s="17">
        <v>0.28888418116398301</v>
      </c>
      <c r="AR9" s="17">
        <v>0.31838520275291898</v>
      </c>
      <c r="AS9" s="17">
        <v>0.21572806195753999</v>
      </c>
      <c r="AT9" s="17">
        <v>0.32425333763496</v>
      </c>
      <c r="AU9" s="17">
        <v>0.34269505277627699</v>
      </c>
      <c r="AV9" s="17"/>
      <c r="AW9" s="17">
        <v>0.357670568178656</v>
      </c>
      <c r="AX9" s="17">
        <v>0.30028832586802201</v>
      </c>
      <c r="AY9" s="17"/>
      <c r="AZ9" s="17">
        <v>0.38254500796993801</v>
      </c>
      <c r="BA9" s="17">
        <v>0.32480076864520802</v>
      </c>
      <c r="BB9" s="17"/>
      <c r="BC9" s="17">
        <v>0.37522683960402198</v>
      </c>
      <c r="BD9" s="17">
        <v>0.30871281877803503</v>
      </c>
      <c r="BE9" s="17"/>
      <c r="BF9" s="17">
        <v>0.44341855738927999</v>
      </c>
      <c r="BG9" s="17">
        <v>0.326632349291063</v>
      </c>
      <c r="BH9" s="17"/>
      <c r="BI9" s="17">
        <v>0.33546485624095701</v>
      </c>
      <c r="BJ9" s="17">
        <v>0.31156295770312697</v>
      </c>
      <c r="BK9" s="17">
        <v>0.37338999488597302</v>
      </c>
      <c r="BL9" s="17">
        <v>0.373374518789306</v>
      </c>
      <c r="BM9" s="17">
        <v>0.33027454019667501</v>
      </c>
      <c r="BN9" s="17"/>
      <c r="BO9" s="17">
        <v>0.29972505816659101</v>
      </c>
      <c r="BP9" s="17">
        <v>0.327854197206703</v>
      </c>
      <c r="BQ9" s="17">
        <v>0.390232466110638</v>
      </c>
      <c r="BR9" s="17">
        <v>0.39166702319146102</v>
      </c>
      <c r="BS9" s="17">
        <v>0.26976777327553902</v>
      </c>
      <c r="BT9" s="17">
        <v>0.25965443862142501</v>
      </c>
      <c r="BU9" s="17"/>
      <c r="BV9" s="17">
        <v>0.29419899072949002</v>
      </c>
      <c r="BW9" s="17">
        <v>0.343768419386762</v>
      </c>
      <c r="BX9" s="17"/>
      <c r="BY9" s="17">
        <v>0.31177239743069102</v>
      </c>
      <c r="BZ9" s="17"/>
      <c r="CA9" s="17">
        <v>0.31087213235099098</v>
      </c>
      <c r="CB9" s="17"/>
      <c r="CC9" s="17">
        <v>0.31102661930833397</v>
      </c>
    </row>
    <row r="10" spans="2:81" x14ac:dyDescent="0.3">
      <c r="B10" s="18" t="s">
        <v>231</v>
      </c>
      <c r="C10" s="17">
        <v>0.40662389222593598</v>
      </c>
      <c r="D10" s="17">
        <v>0.39668194682035501</v>
      </c>
      <c r="E10" s="17">
        <v>0.41589331571708299</v>
      </c>
      <c r="F10" s="17"/>
      <c r="G10" s="17">
        <v>0.35294972645649603</v>
      </c>
      <c r="H10" s="17">
        <v>0.44875917196236198</v>
      </c>
      <c r="I10" s="17">
        <v>0.397247148122153</v>
      </c>
      <c r="J10" s="17">
        <v>0.41713969893714498</v>
      </c>
      <c r="K10" s="17">
        <v>0.39011818158982198</v>
      </c>
      <c r="L10" s="17">
        <v>0.41835141597723002</v>
      </c>
      <c r="M10" s="17"/>
      <c r="N10" s="17">
        <v>0.46051050560046403</v>
      </c>
      <c r="O10" s="17">
        <v>0.42315478757582697</v>
      </c>
      <c r="P10" s="17">
        <v>0.38098265885629701</v>
      </c>
      <c r="Q10" s="17">
        <v>0.35143776988966302</v>
      </c>
      <c r="R10" s="17"/>
      <c r="S10" s="17">
        <v>0.38313285955897902</v>
      </c>
      <c r="T10" s="17">
        <v>0.397333911485452</v>
      </c>
      <c r="U10" s="17">
        <v>0.39122382634441599</v>
      </c>
      <c r="V10" s="17">
        <v>0.44878880508862601</v>
      </c>
      <c r="W10" s="17">
        <v>0.42956649890494503</v>
      </c>
      <c r="X10" s="17">
        <v>0.371901652292842</v>
      </c>
      <c r="Y10" s="17">
        <v>0.43903840887014201</v>
      </c>
      <c r="Z10" s="17">
        <v>0.391230025888605</v>
      </c>
      <c r="AA10" s="17">
        <v>0.382222913687153</v>
      </c>
      <c r="AB10" s="17">
        <v>0.41895760868269699</v>
      </c>
      <c r="AC10" s="17">
        <v>0.40366505689874499</v>
      </c>
      <c r="AD10" s="17">
        <v>0.51353494281781498</v>
      </c>
      <c r="AE10" s="17"/>
      <c r="AF10" s="17">
        <v>8.8791091571332595E-2</v>
      </c>
      <c r="AG10" s="17">
        <v>0.37374166375161899</v>
      </c>
      <c r="AH10" s="17">
        <v>0.38240771611763502</v>
      </c>
      <c r="AI10" s="17">
        <v>0.36466881026821202</v>
      </c>
      <c r="AJ10" s="17">
        <v>0.31401673283221498</v>
      </c>
      <c r="AK10" s="17">
        <v>0.41117815381682199</v>
      </c>
      <c r="AL10" s="17">
        <v>0.41906540613666499</v>
      </c>
      <c r="AM10" s="17">
        <v>0.39708838010877501</v>
      </c>
      <c r="AN10" s="17">
        <v>0.41920190854073203</v>
      </c>
      <c r="AO10" s="17">
        <v>0.42200656389513203</v>
      </c>
      <c r="AP10" s="17">
        <v>0.384253123487029</v>
      </c>
      <c r="AQ10" s="17">
        <v>0.46676314279166498</v>
      </c>
      <c r="AR10" s="17">
        <v>0.48636354262392001</v>
      </c>
      <c r="AS10" s="17">
        <v>0.60897282735486402</v>
      </c>
      <c r="AT10" s="17">
        <v>0.43370132802154698</v>
      </c>
      <c r="AU10" s="17">
        <v>0.44061215340099702</v>
      </c>
      <c r="AV10" s="17"/>
      <c r="AW10" s="17">
        <v>0.42262881110553102</v>
      </c>
      <c r="AX10" s="17">
        <v>0.38508090502647502</v>
      </c>
      <c r="AY10" s="17"/>
      <c r="AZ10" s="17">
        <v>0.39599405212993699</v>
      </c>
      <c r="BA10" s="17">
        <v>0.408991377347517</v>
      </c>
      <c r="BB10" s="17"/>
      <c r="BC10" s="17">
        <v>0.37841043190401902</v>
      </c>
      <c r="BD10" s="17">
        <v>0.42795744453678902</v>
      </c>
      <c r="BE10" s="17"/>
      <c r="BF10" s="17">
        <v>0.37602407811606497</v>
      </c>
      <c r="BG10" s="17">
        <v>0.40908282246771299</v>
      </c>
      <c r="BH10" s="17"/>
      <c r="BI10" s="17">
        <v>0.44519537590798303</v>
      </c>
      <c r="BJ10" s="17">
        <v>0.44241244045965</v>
      </c>
      <c r="BK10" s="17">
        <v>0.36521834762531802</v>
      </c>
      <c r="BL10" s="17">
        <v>0.38302898003232999</v>
      </c>
      <c r="BM10" s="17">
        <v>0.36740715497758802</v>
      </c>
      <c r="BN10" s="17"/>
      <c r="BO10" s="17">
        <v>0.44560397215400799</v>
      </c>
      <c r="BP10" s="17">
        <v>0.42466391745291399</v>
      </c>
      <c r="BQ10" s="17">
        <v>0.34597705127492601</v>
      </c>
      <c r="BR10" s="17">
        <v>0.38235428137753702</v>
      </c>
      <c r="BS10" s="17">
        <v>0.36361387360791803</v>
      </c>
      <c r="BT10" s="17">
        <v>0.46052128364743</v>
      </c>
      <c r="BU10" s="17"/>
      <c r="BV10" s="17">
        <v>0.44275910556172599</v>
      </c>
      <c r="BW10" s="17">
        <v>0.44176947047019299</v>
      </c>
      <c r="BX10" s="17"/>
      <c r="BY10" s="17">
        <v>0.467264889576053</v>
      </c>
      <c r="BZ10" s="17"/>
      <c r="CA10" s="17">
        <v>0.43755873122663502</v>
      </c>
      <c r="CB10" s="17"/>
      <c r="CC10" s="17">
        <v>0.44919518561754901</v>
      </c>
    </row>
    <row r="11" spans="2:81" x14ac:dyDescent="0.3">
      <c r="B11" s="18" t="s">
        <v>232</v>
      </c>
      <c r="C11" s="17">
        <v>0.15728317204530701</v>
      </c>
      <c r="D11" s="17">
        <v>0.16822752480783101</v>
      </c>
      <c r="E11" s="17">
        <v>0.14619825626591201</v>
      </c>
      <c r="F11" s="17"/>
      <c r="G11" s="17">
        <v>0.2420663717033</v>
      </c>
      <c r="H11" s="17">
        <v>0.15028750861971399</v>
      </c>
      <c r="I11" s="17">
        <v>0.17157051521417499</v>
      </c>
      <c r="J11" s="17">
        <v>0.13012038179656801</v>
      </c>
      <c r="K11" s="17">
        <v>0.15027996446092801</v>
      </c>
      <c r="L11" s="17">
        <v>0.121492479724879</v>
      </c>
      <c r="M11" s="17"/>
      <c r="N11" s="17">
        <v>0.135674558590233</v>
      </c>
      <c r="O11" s="17">
        <v>0.173718196383773</v>
      </c>
      <c r="P11" s="17">
        <v>0.14514731916649501</v>
      </c>
      <c r="Q11" s="17">
        <v>0.17546412205057699</v>
      </c>
      <c r="R11" s="17"/>
      <c r="S11" s="17">
        <v>0.177827361619671</v>
      </c>
      <c r="T11" s="17">
        <v>0.16546528200890001</v>
      </c>
      <c r="U11" s="17">
        <v>0.18826174901589901</v>
      </c>
      <c r="V11" s="17">
        <v>0.14124898475747399</v>
      </c>
      <c r="W11" s="17">
        <v>0.149540464158639</v>
      </c>
      <c r="X11" s="17">
        <v>0.13970852253154001</v>
      </c>
      <c r="Y11" s="17">
        <v>0.15660577192210301</v>
      </c>
      <c r="Z11" s="17">
        <v>0.14305372430281599</v>
      </c>
      <c r="AA11" s="17">
        <v>0.13278112161941399</v>
      </c>
      <c r="AB11" s="17">
        <v>0.16561706591328701</v>
      </c>
      <c r="AC11" s="17">
        <v>0.14767671381601999</v>
      </c>
      <c r="AD11" s="17">
        <v>0.16371840229027601</v>
      </c>
      <c r="AE11" s="17"/>
      <c r="AF11" s="17">
        <v>0</v>
      </c>
      <c r="AG11" s="17">
        <v>0.22165989152597701</v>
      </c>
      <c r="AH11" s="17">
        <v>0.161451271700643</v>
      </c>
      <c r="AI11" s="17">
        <v>0.18731162081783001</v>
      </c>
      <c r="AJ11" s="17">
        <v>0.21000626248297599</v>
      </c>
      <c r="AK11" s="17">
        <v>0.135672683634873</v>
      </c>
      <c r="AL11" s="17">
        <v>0.126034452325998</v>
      </c>
      <c r="AM11" s="17">
        <v>0.168488725900826</v>
      </c>
      <c r="AN11" s="17">
        <v>0.12046112287763799</v>
      </c>
      <c r="AO11" s="17">
        <v>0.17743307108774301</v>
      </c>
      <c r="AP11" s="17">
        <v>0.14760627663384401</v>
      </c>
      <c r="AQ11" s="17">
        <v>0.19119207159434701</v>
      </c>
      <c r="AR11" s="17">
        <v>0.134326005237593</v>
      </c>
      <c r="AS11" s="17">
        <v>5.93205299534144E-2</v>
      </c>
      <c r="AT11" s="17">
        <v>0.16052922004769901</v>
      </c>
      <c r="AU11" s="17">
        <v>0.140151396522637</v>
      </c>
      <c r="AV11" s="17"/>
      <c r="AW11" s="17">
        <v>0.13750517318365599</v>
      </c>
      <c r="AX11" s="17">
        <v>0.18611703624275699</v>
      </c>
      <c r="AY11" s="17"/>
      <c r="AZ11" s="17">
        <v>0.13596331193062999</v>
      </c>
      <c r="BA11" s="17">
        <v>0.162031545601245</v>
      </c>
      <c r="BB11" s="17"/>
      <c r="BC11" s="17">
        <v>0.14955468712151401</v>
      </c>
      <c r="BD11" s="17">
        <v>0.15873849086934899</v>
      </c>
      <c r="BE11" s="17"/>
      <c r="BF11" s="17">
        <v>0.14899107105055501</v>
      </c>
      <c r="BG11" s="17">
        <v>0.15794950609003899</v>
      </c>
      <c r="BH11" s="17"/>
      <c r="BI11" s="17">
        <v>0.118945581806871</v>
      </c>
      <c r="BJ11" s="17">
        <v>0.16421290083895301</v>
      </c>
      <c r="BK11" s="17">
        <v>0.137578606086392</v>
      </c>
      <c r="BL11" s="17">
        <v>0.162860577170133</v>
      </c>
      <c r="BM11" s="17">
        <v>0.147141753914385</v>
      </c>
      <c r="BN11" s="17"/>
      <c r="BO11" s="17">
        <v>0.165877612437906</v>
      </c>
      <c r="BP11" s="17">
        <v>0.149381625517196</v>
      </c>
      <c r="BQ11" s="17">
        <v>0.13331822124589501</v>
      </c>
      <c r="BR11" s="17">
        <v>0.141126214726774</v>
      </c>
      <c r="BS11" s="17">
        <v>0.23712642278073501</v>
      </c>
      <c r="BT11" s="17">
        <v>0.14340199972616499</v>
      </c>
      <c r="BU11" s="17"/>
      <c r="BV11" s="17">
        <v>0.17248062495838401</v>
      </c>
      <c r="BW11" s="17">
        <v>0.14887850906410899</v>
      </c>
      <c r="BX11" s="17"/>
      <c r="BY11" s="17">
        <v>0.157805416398802</v>
      </c>
      <c r="BZ11" s="17"/>
      <c r="CA11" s="17">
        <v>0.159710375571567</v>
      </c>
      <c r="CB11" s="17"/>
      <c r="CC11" s="17">
        <v>0.14786512631825599</v>
      </c>
    </row>
    <row r="12" spans="2:81" x14ac:dyDescent="0.3">
      <c r="B12" s="18" t="s">
        <v>233</v>
      </c>
      <c r="C12" s="17">
        <v>4.4565781122801601E-2</v>
      </c>
      <c r="D12" s="17">
        <v>4.87389101709425E-2</v>
      </c>
      <c r="E12" s="17">
        <v>4.0666851899362901E-2</v>
      </c>
      <c r="F12" s="17"/>
      <c r="G12" s="17">
        <v>6.6834248624601897E-2</v>
      </c>
      <c r="H12" s="17">
        <v>5.9570119306686202E-2</v>
      </c>
      <c r="I12" s="17">
        <v>3.6013275808846598E-2</v>
      </c>
      <c r="J12" s="17">
        <v>3.6935091516175599E-2</v>
      </c>
      <c r="K12" s="17">
        <v>3.8198851384503699E-2</v>
      </c>
      <c r="L12" s="17">
        <v>3.4884997136271301E-2</v>
      </c>
      <c r="M12" s="17"/>
      <c r="N12" s="17">
        <v>3.44222849623615E-2</v>
      </c>
      <c r="O12" s="17">
        <v>4.6035962637581897E-2</v>
      </c>
      <c r="P12" s="17">
        <v>4.58316361828396E-2</v>
      </c>
      <c r="Q12" s="17">
        <v>5.3231824946000199E-2</v>
      </c>
      <c r="R12" s="17"/>
      <c r="S12" s="17">
        <v>4.6870588151427299E-2</v>
      </c>
      <c r="T12" s="17">
        <v>4.4494007005571899E-2</v>
      </c>
      <c r="U12" s="17">
        <v>5.5685346451499598E-2</v>
      </c>
      <c r="V12" s="17">
        <v>3.2638082570843399E-2</v>
      </c>
      <c r="W12" s="17">
        <v>2.8426403386935299E-2</v>
      </c>
      <c r="X12" s="17">
        <v>5.7419411913483799E-2</v>
      </c>
      <c r="Y12" s="17">
        <v>3.0781542418096101E-2</v>
      </c>
      <c r="Z12" s="17">
        <v>5.8466022086234901E-2</v>
      </c>
      <c r="AA12" s="17">
        <v>5.84754197686757E-2</v>
      </c>
      <c r="AB12" s="17">
        <v>5.2562140581333801E-2</v>
      </c>
      <c r="AC12" s="17">
        <v>1.9465524269760399E-2</v>
      </c>
      <c r="AD12" s="17">
        <v>2.4042459181556199E-2</v>
      </c>
      <c r="AE12" s="17"/>
      <c r="AF12" s="17">
        <v>0</v>
      </c>
      <c r="AG12" s="17">
        <v>3.4486234226308199E-2</v>
      </c>
      <c r="AH12" s="17">
        <v>5.8136932513637898E-2</v>
      </c>
      <c r="AI12" s="17">
        <v>4.7555862394092999E-2</v>
      </c>
      <c r="AJ12" s="17">
        <v>4.2291447906525698E-2</v>
      </c>
      <c r="AK12" s="17">
        <v>5.7445849901578597E-2</v>
      </c>
      <c r="AL12" s="17">
        <v>3.6333686449912202E-2</v>
      </c>
      <c r="AM12" s="17">
        <v>3.0716784965546501E-2</v>
      </c>
      <c r="AN12" s="17">
        <v>7.9968624659759902E-2</v>
      </c>
      <c r="AO12" s="17">
        <v>4.7042933392698799E-2</v>
      </c>
      <c r="AP12" s="17">
        <v>4.8657839653958597E-2</v>
      </c>
      <c r="AQ12" s="17">
        <v>1.65899939498532E-2</v>
      </c>
      <c r="AR12" s="17">
        <v>4.2232360563266902E-2</v>
      </c>
      <c r="AS12" s="17">
        <v>7.9860641860201698E-2</v>
      </c>
      <c r="AT12" s="17">
        <v>2.0719576124874999E-2</v>
      </c>
      <c r="AU12" s="17">
        <v>4.7533238573417402E-2</v>
      </c>
      <c r="AV12" s="17"/>
      <c r="AW12" s="17">
        <v>3.8201134816591299E-2</v>
      </c>
      <c r="AX12" s="17">
        <v>5.4141910042060398E-2</v>
      </c>
      <c r="AY12" s="17"/>
      <c r="AZ12" s="17">
        <v>4.3967217485484399E-2</v>
      </c>
      <c r="BA12" s="17">
        <v>4.4699093617897499E-2</v>
      </c>
      <c r="BB12" s="17"/>
      <c r="BC12" s="17">
        <v>4.7961400445938697E-2</v>
      </c>
      <c r="BD12" s="17">
        <v>4.2256787765989103E-2</v>
      </c>
      <c r="BE12" s="17"/>
      <c r="BF12" s="17">
        <v>1.3227664702299E-2</v>
      </c>
      <c r="BG12" s="17">
        <v>4.7084039629537201E-2</v>
      </c>
      <c r="BH12" s="17"/>
      <c r="BI12" s="17">
        <v>6.4155305924399594E-2</v>
      </c>
      <c r="BJ12" s="17">
        <v>4.1739499394127501E-2</v>
      </c>
      <c r="BK12" s="17">
        <v>4.4040124249532402E-2</v>
      </c>
      <c r="BL12" s="17">
        <v>2.69581766473318E-2</v>
      </c>
      <c r="BM12" s="17">
        <v>5.6977445396133003E-2</v>
      </c>
      <c r="BN12" s="17"/>
      <c r="BO12" s="17">
        <v>4.4689977600883099E-2</v>
      </c>
      <c r="BP12" s="17">
        <v>6.7099721702441606E-2</v>
      </c>
      <c r="BQ12" s="17">
        <v>4.6348303738814198E-2</v>
      </c>
      <c r="BR12" s="17">
        <v>3.2105799721841403E-2</v>
      </c>
      <c r="BS12" s="17">
        <v>3.5906270891051702E-2</v>
      </c>
      <c r="BT12" s="17">
        <v>3.8143989425721003E-2</v>
      </c>
      <c r="BU12" s="17"/>
      <c r="BV12" s="17">
        <v>4.71596167880943E-2</v>
      </c>
      <c r="BW12" s="17">
        <v>3.1686647801099997E-2</v>
      </c>
      <c r="BX12" s="17"/>
      <c r="BY12" s="17">
        <v>3.4187643648541703E-2</v>
      </c>
      <c r="BZ12" s="17"/>
      <c r="CA12" s="17">
        <v>4.7345210032455697E-2</v>
      </c>
      <c r="CB12" s="17"/>
      <c r="CC12" s="17">
        <v>4.6402426535266099E-2</v>
      </c>
    </row>
    <row r="13" spans="2:81" x14ac:dyDescent="0.3">
      <c r="B13" s="18" t="s">
        <v>234</v>
      </c>
      <c r="C13" s="17">
        <v>1.62660980925462E-2</v>
      </c>
      <c r="D13" s="17">
        <v>1.7585708846517299E-2</v>
      </c>
      <c r="E13" s="17">
        <v>1.50417671900554E-2</v>
      </c>
      <c r="F13" s="17"/>
      <c r="G13" s="17">
        <v>1.7198316445820001E-2</v>
      </c>
      <c r="H13" s="17">
        <v>2.8633118260120698E-2</v>
      </c>
      <c r="I13" s="17">
        <v>6.9561091535437197E-3</v>
      </c>
      <c r="J13" s="17">
        <v>9.2163873928399805E-3</v>
      </c>
      <c r="K13" s="17">
        <v>2.3246188397377E-2</v>
      </c>
      <c r="L13" s="17">
        <v>1.41732857269324E-2</v>
      </c>
      <c r="M13" s="17"/>
      <c r="N13" s="17">
        <v>1.17077090520279E-2</v>
      </c>
      <c r="O13" s="17">
        <v>1.44557394749221E-2</v>
      </c>
      <c r="P13" s="17">
        <v>2.2984633708397002E-2</v>
      </c>
      <c r="Q13" s="17">
        <v>1.7287007508306099E-2</v>
      </c>
      <c r="R13" s="17"/>
      <c r="S13" s="17">
        <v>1.05639313430084E-2</v>
      </c>
      <c r="T13" s="17">
        <v>2.52050790665043E-2</v>
      </c>
      <c r="U13" s="17">
        <v>3.0526305096748099E-2</v>
      </c>
      <c r="V13" s="17">
        <v>1.55682516030186E-2</v>
      </c>
      <c r="W13" s="17">
        <v>0</v>
      </c>
      <c r="X13" s="17">
        <v>1.0659903898794801E-2</v>
      </c>
      <c r="Y13" s="17">
        <v>2.1341214992035801E-2</v>
      </c>
      <c r="Z13" s="17">
        <v>0</v>
      </c>
      <c r="AA13" s="17">
        <v>8.14755868721595E-3</v>
      </c>
      <c r="AB13" s="17">
        <v>1.72522368511232E-2</v>
      </c>
      <c r="AC13" s="17">
        <v>2.63952553534905E-2</v>
      </c>
      <c r="AD13" s="17">
        <v>4.0907086801995902E-2</v>
      </c>
      <c r="AE13" s="17"/>
      <c r="AF13" s="17">
        <v>0</v>
      </c>
      <c r="AG13" s="17">
        <v>1.03863273153437E-2</v>
      </c>
      <c r="AH13" s="17">
        <v>6.6597888641758496E-3</v>
      </c>
      <c r="AI13" s="17">
        <v>2.5229892998416499E-2</v>
      </c>
      <c r="AJ13" s="17">
        <v>1.16239146517166E-2</v>
      </c>
      <c r="AK13" s="17">
        <v>4.5939630891616401E-2</v>
      </c>
      <c r="AL13" s="17">
        <v>1.1892808642687399E-2</v>
      </c>
      <c r="AM13" s="17">
        <v>0</v>
      </c>
      <c r="AN13" s="17">
        <v>1.4636012699892899E-2</v>
      </c>
      <c r="AO13" s="17">
        <v>2.6274952396004501E-2</v>
      </c>
      <c r="AP13" s="17">
        <v>1.2192172426509201E-2</v>
      </c>
      <c r="AQ13" s="17">
        <v>1.0585703967107001E-2</v>
      </c>
      <c r="AR13" s="17">
        <v>1.02069467742768E-2</v>
      </c>
      <c r="AS13" s="17">
        <v>0</v>
      </c>
      <c r="AT13" s="17">
        <v>3.0210118295474601E-2</v>
      </c>
      <c r="AU13" s="17">
        <v>0</v>
      </c>
      <c r="AV13" s="17"/>
      <c r="AW13" s="17">
        <v>1.6317358436945699E-2</v>
      </c>
      <c r="AX13" s="17">
        <v>1.6309827912427799E-2</v>
      </c>
      <c r="AY13" s="17"/>
      <c r="AZ13" s="17">
        <v>8.49272829095374E-3</v>
      </c>
      <c r="BA13" s="17">
        <v>1.7997388232719101E-2</v>
      </c>
      <c r="BB13" s="17"/>
      <c r="BC13" s="17">
        <v>9.5427085256064702E-3</v>
      </c>
      <c r="BD13" s="17">
        <v>2.11888703772059E-2</v>
      </c>
      <c r="BE13" s="17"/>
      <c r="BF13" s="17">
        <v>6.61154897379225E-3</v>
      </c>
      <c r="BG13" s="17">
        <v>1.7041915315277999E-2</v>
      </c>
      <c r="BH13" s="17"/>
      <c r="BI13" s="17">
        <v>1.67335549597874E-2</v>
      </c>
      <c r="BJ13" s="17">
        <v>1.08551777334628E-2</v>
      </c>
      <c r="BK13" s="17">
        <v>2.3652107047258099E-2</v>
      </c>
      <c r="BL13" s="17">
        <v>2.7632277102714101E-2</v>
      </c>
      <c r="BM13" s="17">
        <v>2.75663812966606E-2</v>
      </c>
      <c r="BN13" s="17"/>
      <c r="BO13" s="17">
        <v>1.05548110887722E-2</v>
      </c>
      <c r="BP13" s="17">
        <v>1.6462788965931101E-2</v>
      </c>
      <c r="BQ13" s="17">
        <v>2.6149927318421501E-2</v>
      </c>
      <c r="BR13" s="17">
        <v>2.6625890090082101E-2</v>
      </c>
      <c r="BS13" s="17">
        <v>1.9696424820550298E-2</v>
      </c>
      <c r="BT13" s="17">
        <v>1.0398385978580201E-2</v>
      </c>
      <c r="BU13" s="17"/>
      <c r="BV13" s="17">
        <v>1.21458038060255E-2</v>
      </c>
      <c r="BW13" s="17">
        <v>8.4614154905993805E-3</v>
      </c>
      <c r="BX13" s="17"/>
      <c r="BY13" s="17">
        <v>1.48816646342053E-2</v>
      </c>
      <c r="BZ13" s="17"/>
      <c r="CA13" s="17">
        <v>1.32579479982168E-2</v>
      </c>
      <c r="CB13" s="17"/>
      <c r="CC13" s="17">
        <v>1.8446063052927099E-2</v>
      </c>
    </row>
    <row r="14" spans="2:81" x14ac:dyDescent="0.3">
      <c r="B14" s="18" t="s">
        <v>92</v>
      </c>
      <c r="C14" s="17">
        <v>3.9942075453741697E-2</v>
      </c>
      <c r="D14" s="17">
        <v>3.9581856668659203E-2</v>
      </c>
      <c r="E14" s="17">
        <v>4.04513383459165E-2</v>
      </c>
      <c r="F14" s="17"/>
      <c r="G14" s="17">
        <v>3.5853579106619002E-2</v>
      </c>
      <c r="H14" s="17">
        <v>3.1970255635453103E-2</v>
      </c>
      <c r="I14" s="17">
        <v>3.5736708117221398E-2</v>
      </c>
      <c r="J14" s="17">
        <v>4.8401758493213001E-2</v>
      </c>
      <c r="K14" s="17">
        <v>5.18030868393069E-2</v>
      </c>
      <c r="L14" s="17">
        <v>3.7757463396575597E-2</v>
      </c>
      <c r="M14" s="17"/>
      <c r="N14" s="17">
        <v>4.7894385130067899E-2</v>
      </c>
      <c r="O14" s="17">
        <v>4.0062713917840997E-2</v>
      </c>
      <c r="P14" s="17">
        <v>3.7074706719588901E-2</v>
      </c>
      <c r="Q14" s="17">
        <v>3.1711531875580498E-2</v>
      </c>
      <c r="R14" s="17"/>
      <c r="S14" s="17">
        <v>4.7142076247804698E-2</v>
      </c>
      <c r="T14" s="17">
        <v>2.1046694565948001E-2</v>
      </c>
      <c r="U14" s="17">
        <v>5.9845016078054598E-2</v>
      </c>
      <c r="V14" s="17">
        <v>3.83112863195086E-2</v>
      </c>
      <c r="W14" s="17">
        <v>3.3233424596874103E-2</v>
      </c>
      <c r="X14" s="17">
        <v>6.5398934185089394E-2</v>
      </c>
      <c r="Y14" s="17">
        <v>3.7249285828674698E-2</v>
      </c>
      <c r="Z14" s="17">
        <v>1.1715389243469499E-2</v>
      </c>
      <c r="AA14" s="17">
        <v>3.99884273766411E-2</v>
      </c>
      <c r="AB14" s="17">
        <v>3.3456680892391497E-2</v>
      </c>
      <c r="AC14" s="17">
        <v>5.258574176605E-2</v>
      </c>
      <c r="AD14" s="17">
        <v>2.19710389657298E-2</v>
      </c>
      <c r="AE14" s="17"/>
      <c r="AF14" s="17">
        <v>0.205281369328186</v>
      </c>
      <c r="AG14" s="17">
        <v>7.5702727031943501E-2</v>
      </c>
      <c r="AH14" s="17">
        <v>5.2766124488750302E-2</v>
      </c>
      <c r="AI14" s="17">
        <v>4.3099406274956002E-2</v>
      </c>
      <c r="AJ14" s="17">
        <v>1.9602161428041599E-2</v>
      </c>
      <c r="AK14" s="17">
        <v>1.7656977070038701E-2</v>
      </c>
      <c r="AL14" s="17">
        <v>4.85410766022863E-2</v>
      </c>
      <c r="AM14" s="17">
        <v>3.8638629185098902E-2</v>
      </c>
      <c r="AN14" s="17">
        <v>6.5154021368093007E-2</v>
      </c>
      <c r="AO14" s="17">
        <v>3.4395958278734297E-2</v>
      </c>
      <c r="AP14" s="17">
        <v>3.9498335565522097E-2</v>
      </c>
      <c r="AQ14" s="17">
        <v>2.5984906533044499E-2</v>
      </c>
      <c r="AR14" s="17">
        <v>8.4859420480242493E-3</v>
      </c>
      <c r="AS14" s="17">
        <v>3.6117938873979898E-2</v>
      </c>
      <c r="AT14" s="17">
        <v>3.0586419875445001E-2</v>
      </c>
      <c r="AU14" s="17">
        <v>2.9008158726671798E-2</v>
      </c>
      <c r="AV14" s="17"/>
      <c r="AW14" s="17">
        <v>2.7676954278619999E-2</v>
      </c>
      <c r="AX14" s="17">
        <v>5.8061994908258002E-2</v>
      </c>
      <c r="AY14" s="17"/>
      <c r="AZ14" s="17">
        <v>3.3037682193056299E-2</v>
      </c>
      <c r="BA14" s="17">
        <v>4.14798265554134E-2</v>
      </c>
      <c r="BB14" s="17"/>
      <c r="BC14" s="17">
        <v>3.9303932398899802E-2</v>
      </c>
      <c r="BD14" s="17">
        <v>4.11455876726309E-2</v>
      </c>
      <c r="BE14" s="17"/>
      <c r="BF14" s="17">
        <v>1.1727079768009199E-2</v>
      </c>
      <c r="BG14" s="17">
        <v>4.2209367206369697E-2</v>
      </c>
      <c r="BH14" s="17"/>
      <c r="BI14" s="17">
        <v>1.9505325160001901E-2</v>
      </c>
      <c r="BJ14" s="17">
        <v>2.9217023870679999E-2</v>
      </c>
      <c r="BK14" s="17">
        <v>5.6120820105526499E-2</v>
      </c>
      <c r="BL14" s="17">
        <v>2.61454702581853E-2</v>
      </c>
      <c r="BM14" s="17">
        <v>7.0632724218557902E-2</v>
      </c>
      <c r="BN14" s="17"/>
      <c r="BO14" s="17">
        <v>3.3548568551839901E-2</v>
      </c>
      <c r="BP14" s="17">
        <v>1.45377491548147E-2</v>
      </c>
      <c r="BQ14" s="17">
        <v>5.7974030311305602E-2</v>
      </c>
      <c r="BR14" s="17">
        <v>2.6120790892305099E-2</v>
      </c>
      <c r="BS14" s="17">
        <v>7.3889234624205893E-2</v>
      </c>
      <c r="BT14" s="17">
        <v>8.7879902600678905E-2</v>
      </c>
      <c r="BU14" s="17"/>
      <c r="BV14" s="17">
        <v>3.1255858156280701E-2</v>
      </c>
      <c r="BW14" s="17">
        <v>2.54355377872355E-2</v>
      </c>
      <c r="BX14" s="17"/>
      <c r="BY14" s="17">
        <v>1.40879883117071E-2</v>
      </c>
      <c r="BZ14" s="17"/>
      <c r="CA14" s="17">
        <v>3.1255602820133198E-2</v>
      </c>
      <c r="CB14" s="17"/>
      <c r="CC14" s="17">
        <v>2.7064579167667999E-2</v>
      </c>
    </row>
    <row r="15" spans="2:81" x14ac:dyDescent="0.3">
      <c r="B15" s="18" t="s">
        <v>192</v>
      </c>
      <c r="C15" s="21">
        <v>0.74194287328560304</v>
      </c>
      <c r="D15" s="21">
        <v>0.72586599950605002</v>
      </c>
      <c r="E15" s="21">
        <v>0.75764178629875301</v>
      </c>
      <c r="F15" s="21"/>
      <c r="G15" s="21">
        <v>0.63804748411965995</v>
      </c>
      <c r="H15" s="21">
        <v>0.72953899817802603</v>
      </c>
      <c r="I15" s="21">
        <v>0.74972339170621405</v>
      </c>
      <c r="J15" s="21">
        <v>0.77532638080120397</v>
      </c>
      <c r="K15" s="21">
        <v>0.73647190891788505</v>
      </c>
      <c r="L15" s="21">
        <v>0.79169177401534196</v>
      </c>
      <c r="M15" s="21"/>
      <c r="N15" s="21">
        <v>0.77030106226530903</v>
      </c>
      <c r="O15" s="21">
        <v>0.72572738758588196</v>
      </c>
      <c r="P15" s="21">
        <v>0.74896170422267905</v>
      </c>
      <c r="Q15" s="21">
        <v>0.72230551361953599</v>
      </c>
      <c r="R15" s="21"/>
      <c r="S15" s="21">
        <v>0.71759604263808896</v>
      </c>
      <c r="T15" s="21">
        <v>0.74378893735307605</v>
      </c>
      <c r="U15" s="21">
        <v>0.66568158335779903</v>
      </c>
      <c r="V15" s="21">
        <v>0.77223339474915598</v>
      </c>
      <c r="W15" s="21">
        <v>0.78879970785755105</v>
      </c>
      <c r="X15" s="21">
        <v>0.726813227471092</v>
      </c>
      <c r="Y15" s="21">
        <v>0.75402218483909</v>
      </c>
      <c r="Z15" s="21">
        <v>0.78676486436748005</v>
      </c>
      <c r="AA15" s="21">
        <v>0.76060747254805305</v>
      </c>
      <c r="AB15" s="21">
        <v>0.73111187576186398</v>
      </c>
      <c r="AC15" s="21">
        <v>0.75387676479467902</v>
      </c>
      <c r="AD15" s="21">
        <v>0.74936101276044198</v>
      </c>
      <c r="AE15" s="21"/>
      <c r="AF15" s="21">
        <v>0.79471863067181403</v>
      </c>
      <c r="AG15" s="21">
        <v>0.65776481990042801</v>
      </c>
      <c r="AH15" s="21">
        <v>0.72098588243279305</v>
      </c>
      <c r="AI15" s="21">
        <v>0.69680321751470398</v>
      </c>
      <c r="AJ15" s="21">
        <v>0.71647621353073998</v>
      </c>
      <c r="AK15" s="21">
        <v>0.74328485850189296</v>
      </c>
      <c r="AL15" s="21">
        <v>0.777197975979116</v>
      </c>
      <c r="AM15" s="21">
        <v>0.76215585994852797</v>
      </c>
      <c r="AN15" s="21">
        <v>0.71978021839461603</v>
      </c>
      <c r="AO15" s="21">
        <v>0.71485308484482002</v>
      </c>
      <c r="AP15" s="21">
        <v>0.75204537572016605</v>
      </c>
      <c r="AQ15" s="21">
        <v>0.75564732395564904</v>
      </c>
      <c r="AR15" s="21">
        <v>0.80474874537683905</v>
      </c>
      <c r="AS15" s="21">
        <v>0.82470088931240404</v>
      </c>
      <c r="AT15" s="21">
        <v>0.75795466565650604</v>
      </c>
      <c r="AU15" s="21">
        <v>0.78330720617727401</v>
      </c>
      <c r="AV15" s="21"/>
      <c r="AW15" s="21">
        <v>0.78029937928418702</v>
      </c>
      <c r="AX15" s="21">
        <v>0.68536923089449697</v>
      </c>
      <c r="AY15" s="21"/>
      <c r="AZ15" s="21">
        <v>0.77853906009987495</v>
      </c>
      <c r="BA15" s="21">
        <v>0.73379214599272502</v>
      </c>
      <c r="BB15" s="21"/>
      <c r="BC15" s="21">
        <v>0.75363727150804105</v>
      </c>
      <c r="BD15" s="21">
        <v>0.73667026331482499</v>
      </c>
      <c r="BE15" s="21"/>
      <c r="BF15" s="21">
        <v>0.81944263550534402</v>
      </c>
      <c r="BG15" s="21">
        <v>0.73571517175877599</v>
      </c>
      <c r="BH15" s="21"/>
      <c r="BI15" s="21">
        <v>0.78066023214893998</v>
      </c>
      <c r="BJ15" s="21">
        <v>0.75397539816277703</v>
      </c>
      <c r="BK15" s="21">
        <v>0.73860834251129104</v>
      </c>
      <c r="BL15" s="21">
        <v>0.75640349882163505</v>
      </c>
      <c r="BM15" s="21">
        <v>0.69768169517426304</v>
      </c>
      <c r="BN15" s="21"/>
      <c r="BO15" s="21">
        <v>0.74532903032059905</v>
      </c>
      <c r="BP15" s="21">
        <v>0.75251811465961604</v>
      </c>
      <c r="BQ15" s="21">
        <v>0.73620951738556395</v>
      </c>
      <c r="BR15" s="21">
        <v>0.77402130456899798</v>
      </c>
      <c r="BS15" s="21">
        <v>0.63338164688345699</v>
      </c>
      <c r="BT15" s="21">
        <v>0.72017572226885496</v>
      </c>
      <c r="BU15" s="21"/>
      <c r="BV15" s="21">
        <v>0.736958096291216</v>
      </c>
      <c r="BW15" s="21">
        <v>0.78553788985695605</v>
      </c>
      <c r="BX15" s="21"/>
      <c r="BY15" s="21">
        <v>0.77903728700674302</v>
      </c>
      <c r="BZ15" s="21"/>
      <c r="CA15" s="21">
        <v>0.748430863577627</v>
      </c>
      <c r="CB15" s="21"/>
      <c r="CC15" s="21">
        <v>0.76022180492588298</v>
      </c>
    </row>
    <row r="16" spans="2:81" x14ac:dyDescent="0.3">
      <c r="B16" s="18" t="s">
        <v>193</v>
      </c>
      <c r="C16" s="21">
        <v>6.0831879215347898E-2</v>
      </c>
      <c r="D16" s="21">
        <v>6.6324619017459702E-2</v>
      </c>
      <c r="E16" s="21">
        <v>5.5708619089418203E-2</v>
      </c>
      <c r="F16" s="21"/>
      <c r="G16" s="21">
        <v>8.4032565070421894E-2</v>
      </c>
      <c r="H16" s="21">
        <v>8.8203237566806897E-2</v>
      </c>
      <c r="I16" s="21">
        <v>4.2969384962390299E-2</v>
      </c>
      <c r="J16" s="21">
        <v>4.6151478909015602E-2</v>
      </c>
      <c r="K16" s="21">
        <v>6.1445039781880699E-2</v>
      </c>
      <c r="L16" s="21">
        <v>4.9058282863203698E-2</v>
      </c>
      <c r="M16" s="21"/>
      <c r="N16" s="21">
        <v>4.61299940143894E-2</v>
      </c>
      <c r="O16" s="21">
        <v>6.0491702112504098E-2</v>
      </c>
      <c r="P16" s="21">
        <v>6.8816269891236598E-2</v>
      </c>
      <c r="Q16" s="21">
        <v>7.0518832454306304E-2</v>
      </c>
      <c r="R16" s="21"/>
      <c r="S16" s="21">
        <v>5.74345194944356E-2</v>
      </c>
      <c r="T16" s="21">
        <v>6.96990860720762E-2</v>
      </c>
      <c r="U16" s="21">
        <v>8.6211651548247697E-2</v>
      </c>
      <c r="V16" s="21">
        <v>4.8206334173861998E-2</v>
      </c>
      <c r="W16" s="21">
        <v>2.8426403386935299E-2</v>
      </c>
      <c r="X16" s="21">
        <v>6.8079315812278607E-2</v>
      </c>
      <c r="Y16" s="21">
        <v>5.2122757410131997E-2</v>
      </c>
      <c r="Z16" s="21">
        <v>5.8466022086234901E-2</v>
      </c>
      <c r="AA16" s="21">
        <v>6.6622978455891699E-2</v>
      </c>
      <c r="AB16" s="21">
        <v>6.9814377432456998E-2</v>
      </c>
      <c r="AC16" s="21">
        <v>4.58607796232509E-2</v>
      </c>
      <c r="AD16" s="21">
        <v>6.4949545983552098E-2</v>
      </c>
      <c r="AE16" s="21"/>
      <c r="AF16" s="21">
        <v>0</v>
      </c>
      <c r="AG16" s="21">
        <v>4.4872561541651902E-2</v>
      </c>
      <c r="AH16" s="21">
        <v>6.4796721377813796E-2</v>
      </c>
      <c r="AI16" s="21">
        <v>7.2785755392509505E-2</v>
      </c>
      <c r="AJ16" s="21">
        <v>5.3915362558242301E-2</v>
      </c>
      <c r="AK16" s="21">
        <v>0.103385480793195</v>
      </c>
      <c r="AL16" s="21">
        <v>4.8226495092599603E-2</v>
      </c>
      <c r="AM16" s="21">
        <v>3.0716784965546501E-2</v>
      </c>
      <c r="AN16" s="21">
        <v>9.4604637359652799E-2</v>
      </c>
      <c r="AO16" s="21">
        <v>7.3317885788703296E-2</v>
      </c>
      <c r="AP16" s="21">
        <v>6.0850012080467898E-2</v>
      </c>
      <c r="AQ16" s="21">
        <v>2.7175697916960201E-2</v>
      </c>
      <c r="AR16" s="21">
        <v>5.2439307337543699E-2</v>
      </c>
      <c r="AS16" s="21">
        <v>7.9860641860201698E-2</v>
      </c>
      <c r="AT16" s="21">
        <v>5.09296944203496E-2</v>
      </c>
      <c r="AU16" s="21">
        <v>4.7533238573417402E-2</v>
      </c>
      <c r="AV16" s="21"/>
      <c r="AW16" s="21">
        <v>5.4518493253536998E-2</v>
      </c>
      <c r="AX16" s="21">
        <v>7.0451737954488197E-2</v>
      </c>
      <c r="AY16" s="21"/>
      <c r="AZ16" s="21">
        <v>5.2459945776438199E-2</v>
      </c>
      <c r="BA16" s="21">
        <v>6.26964818506167E-2</v>
      </c>
      <c r="BB16" s="21"/>
      <c r="BC16" s="21">
        <v>5.7504108971545197E-2</v>
      </c>
      <c r="BD16" s="21">
        <v>6.3445658143195E-2</v>
      </c>
      <c r="BE16" s="21"/>
      <c r="BF16" s="21">
        <v>1.9839213676091198E-2</v>
      </c>
      <c r="BG16" s="21">
        <v>6.4125954944815197E-2</v>
      </c>
      <c r="BH16" s="21"/>
      <c r="BI16" s="21">
        <v>8.0888860884186994E-2</v>
      </c>
      <c r="BJ16" s="21">
        <v>5.2594677127590299E-2</v>
      </c>
      <c r="BK16" s="21">
        <v>6.76922312967905E-2</v>
      </c>
      <c r="BL16" s="21">
        <v>5.4590453750046002E-2</v>
      </c>
      <c r="BM16" s="21">
        <v>8.4543826692793603E-2</v>
      </c>
      <c r="BN16" s="21"/>
      <c r="BO16" s="21">
        <v>5.5244788689655301E-2</v>
      </c>
      <c r="BP16" s="21">
        <v>8.3562510668372794E-2</v>
      </c>
      <c r="BQ16" s="21">
        <v>7.2498231057235699E-2</v>
      </c>
      <c r="BR16" s="21">
        <v>5.8731689811923497E-2</v>
      </c>
      <c r="BS16" s="21">
        <v>5.5602695711602E-2</v>
      </c>
      <c r="BT16" s="21">
        <v>4.8542375404301202E-2</v>
      </c>
      <c r="BU16" s="21"/>
      <c r="BV16" s="21">
        <v>5.93054205941198E-2</v>
      </c>
      <c r="BW16" s="21">
        <v>4.0148063291699398E-2</v>
      </c>
      <c r="BX16" s="21"/>
      <c r="BY16" s="21">
        <v>4.9069308282746998E-2</v>
      </c>
      <c r="BZ16" s="21"/>
      <c r="CA16" s="21">
        <v>6.0603158030672503E-2</v>
      </c>
      <c r="CB16" s="21"/>
      <c r="CC16" s="21">
        <v>6.4848489588193101E-2</v>
      </c>
    </row>
    <row r="17" spans="2:81" x14ac:dyDescent="0.3">
      <c r="B17" s="18" t="s">
        <v>194</v>
      </c>
      <c r="C17" s="22">
        <v>0.68111099407025499</v>
      </c>
      <c r="D17" s="22">
        <v>0.65954138048859001</v>
      </c>
      <c r="E17" s="22">
        <v>0.70193316720933496</v>
      </c>
      <c r="F17" s="22"/>
      <c r="G17" s="22">
        <v>0.55401491904923805</v>
      </c>
      <c r="H17" s="22">
        <v>0.641335760611219</v>
      </c>
      <c r="I17" s="22">
        <v>0.70675400674382305</v>
      </c>
      <c r="J17" s="22">
        <v>0.72917490189218803</v>
      </c>
      <c r="K17" s="22">
        <v>0.67502686913600396</v>
      </c>
      <c r="L17" s="22">
        <v>0.74263349115213795</v>
      </c>
      <c r="M17" s="22"/>
      <c r="N17" s="22">
        <v>0.72417106825092004</v>
      </c>
      <c r="O17" s="22">
        <v>0.66523568547337797</v>
      </c>
      <c r="P17" s="22">
        <v>0.68014543433144303</v>
      </c>
      <c r="Q17" s="22">
        <v>0.65178668116522998</v>
      </c>
      <c r="R17" s="22"/>
      <c r="S17" s="22">
        <v>0.66016152314365295</v>
      </c>
      <c r="T17" s="22">
        <v>0.67408985128099996</v>
      </c>
      <c r="U17" s="22">
        <v>0.57946993180955098</v>
      </c>
      <c r="V17" s="22">
        <v>0.72402706057529398</v>
      </c>
      <c r="W17" s="22">
        <v>0.76037330447061602</v>
      </c>
      <c r="X17" s="22">
        <v>0.65873391165881301</v>
      </c>
      <c r="Y17" s="22">
        <v>0.70189942742895794</v>
      </c>
      <c r="Z17" s="22">
        <v>0.72829884228124497</v>
      </c>
      <c r="AA17" s="22">
        <v>0.69398449409216101</v>
      </c>
      <c r="AB17" s="22">
        <v>0.66129749832940699</v>
      </c>
      <c r="AC17" s="22">
        <v>0.70801598517142805</v>
      </c>
      <c r="AD17" s="22">
        <v>0.68441146677689002</v>
      </c>
      <c r="AE17" s="22"/>
      <c r="AF17" s="22">
        <v>0.79471863067181403</v>
      </c>
      <c r="AG17" s="22">
        <v>0.61289225835877603</v>
      </c>
      <c r="AH17" s="22">
        <v>0.65618916105497904</v>
      </c>
      <c r="AI17" s="22">
        <v>0.624017462122195</v>
      </c>
      <c r="AJ17" s="22">
        <v>0.66256085097249795</v>
      </c>
      <c r="AK17" s="22">
        <v>0.63989937770869798</v>
      </c>
      <c r="AL17" s="22">
        <v>0.72897148088651598</v>
      </c>
      <c r="AM17" s="22">
        <v>0.731439074982982</v>
      </c>
      <c r="AN17" s="22">
        <v>0.62517558103496296</v>
      </c>
      <c r="AO17" s="22">
        <v>0.641535199056116</v>
      </c>
      <c r="AP17" s="22">
        <v>0.69119536363969802</v>
      </c>
      <c r="AQ17" s="22">
        <v>0.72847162603868798</v>
      </c>
      <c r="AR17" s="22">
        <v>0.75230943803929495</v>
      </c>
      <c r="AS17" s="22">
        <v>0.74484024745220201</v>
      </c>
      <c r="AT17" s="22">
        <v>0.70702497123615704</v>
      </c>
      <c r="AU17" s="22">
        <v>0.73577396760385605</v>
      </c>
      <c r="AV17" s="22"/>
      <c r="AW17" s="22">
        <v>0.72578088603065005</v>
      </c>
      <c r="AX17" s="22">
        <v>0.61491749294000897</v>
      </c>
      <c r="AY17" s="22"/>
      <c r="AZ17" s="22">
        <v>0.72607911432343697</v>
      </c>
      <c r="BA17" s="22">
        <v>0.67109566414210797</v>
      </c>
      <c r="BB17" s="22"/>
      <c r="BC17" s="22">
        <v>0.69613316253649604</v>
      </c>
      <c r="BD17" s="22">
        <v>0.67322460517162996</v>
      </c>
      <c r="BE17" s="22"/>
      <c r="BF17" s="22">
        <v>0.79960342182925304</v>
      </c>
      <c r="BG17" s="22">
        <v>0.671589216813961</v>
      </c>
      <c r="BH17" s="22"/>
      <c r="BI17" s="22">
        <v>0.69977137126475297</v>
      </c>
      <c r="BJ17" s="22">
        <v>0.70138072103518601</v>
      </c>
      <c r="BK17" s="22">
        <v>0.67091611121450101</v>
      </c>
      <c r="BL17" s="22">
        <v>0.70181304507159004</v>
      </c>
      <c r="BM17" s="22">
        <v>0.61313786848147001</v>
      </c>
      <c r="BN17" s="22"/>
      <c r="BO17" s="22">
        <v>0.69008424163094295</v>
      </c>
      <c r="BP17" s="22">
        <v>0.66895560399124399</v>
      </c>
      <c r="BQ17" s="22">
        <v>0.66371128632832799</v>
      </c>
      <c r="BR17" s="22">
        <v>0.71528961475707398</v>
      </c>
      <c r="BS17" s="22">
        <v>0.57777895117185496</v>
      </c>
      <c r="BT17" s="22">
        <v>0.671633346864554</v>
      </c>
      <c r="BU17" s="22"/>
      <c r="BV17" s="22">
        <v>0.67765267569709597</v>
      </c>
      <c r="BW17" s="22">
        <v>0.74538982656525599</v>
      </c>
      <c r="BX17" s="22"/>
      <c r="BY17" s="22">
        <v>0.72996797872399599</v>
      </c>
      <c r="BZ17" s="22"/>
      <c r="CA17" s="22">
        <v>0.68782770554695405</v>
      </c>
      <c r="CB17" s="22"/>
      <c r="CC17" s="22">
        <v>0.69537331533768998</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0.41778184336284202</v>
      </c>
      <c r="D9" s="17">
        <v>0.39615881722353802</v>
      </c>
      <c r="E9" s="17">
        <v>0.43865301652331601</v>
      </c>
      <c r="F9" s="17"/>
      <c r="G9" s="17">
        <v>0.39000468351018402</v>
      </c>
      <c r="H9" s="17">
        <v>0.40354022504384901</v>
      </c>
      <c r="I9" s="17">
        <v>0.38597251601056898</v>
      </c>
      <c r="J9" s="17">
        <v>0.42077093412828598</v>
      </c>
      <c r="K9" s="17">
        <v>0.43540456802592598</v>
      </c>
      <c r="L9" s="17">
        <v>0.45943999606979802</v>
      </c>
      <c r="M9" s="17"/>
      <c r="N9" s="17">
        <v>0.41545593344252302</v>
      </c>
      <c r="O9" s="17">
        <v>0.393845653351514</v>
      </c>
      <c r="P9" s="17">
        <v>0.40986080015849402</v>
      </c>
      <c r="Q9" s="17">
        <v>0.44930442512933699</v>
      </c>
      <c r="R9" s="17"/>
      <c r="S9" s="17">
        <v>0.36746141026101398</v>
      </c>
      <c r="T9" s="17">
        <v>0.42645903372564897</v>
      </c>
      <c r="U9" s="17">
        <v>0.39244604791029702</v>
      </c>
      <c r="V9" s="17">
        <v>0.44824041113260499</v>
      </c>
      <c r="W9" s="17">
        <v>0.40870003253894299</v>
      </c>
      <c r="X9" s="17">
        <v>0.40205570610253699</v>
      </c>
      <c r="Y9" s="17">
        <v>0.451771803109001</v>
      </c>
      <c r="Z9" s="17">
        <v>0.421440046144269</v>
      </c>
      <c r="AA9" s="17">
        <v>0.43173151799005399</v>
      </c>
      <c r="AB9" s="17">
        <v>0.42093189344759302</v>
      </c>
      <c r="AC9" s="17">
        <v>0.48960509191551999</v>
      </c>
      <c r="AD9" s="17">
        <v>0.383747194884002</v>
      </c>
      <c r="AE9" s="17"/>
      <c r="AF9" s="17">
        <v>0.615958105863606</v>
      </c>
      <c r="AG9" s="17">
        <v>0.43406543959142802</v>
      </c>
      <c r="AH9" s="17">
        <v>0.46262059038651498</v>
      </c>
      <c r="AI9" s="17">
        <v>0.44576301058543899</v>
      </c>
      <c r="AJ9" s="17">
        <v>0.50684198215366105</v>
      </c>
      <c r="AK9" s="17">
        <v>0.40727687102534299</v>
      </c>
      <c r="AL9" s="17">
        <v>0.42387137848330098</v>
      </c>
      <c r="AM9" s="17">
        <v>0.39733442638389299</v>
      </c>
      <c r="AN9" s="17">
        <v>0.38403526908588698</v>
      </c>
      <c r="AO9" s="17">
        <v>0.46523489761113002</v>
      </c>
      <c r="AP9" s="17">
        <v>0.39979293948182398</v>
      </c>
      <c r="AQ9" s="17">
        <v>0.36295124778811499</v>
      </c>
      <c r="AR9" s="17">
        <v>0.36060527818620303</v>
      </c>
      <c r="AS9" s="17">
        <v>0.51577989754596698</v>
      </c>
      <c r="AT9" s="17">
        <v>0.29121110130087502</v>
      </c>
      <c r="AU9" s="17">
        <v>0.38167155963559701</v>
      </c>
      <c r="AV9" s="17"/>
      <c r="AW9" s="17">
        <v>0.45394044547588303</v>
      </c>
      <c r="AX9" s="17">
        <v>0.36327966784759702</v>
      </c>
      <c r="AY9" s="17"/>
      <c r="AZ9" s="17">
        <v>0.46819716358550001</v>
      </c>
      <c r="BA9" s="17">
        <v>0.40655330940099899</v>
      </c>
      <c r="BB9" s="17"/>
      <c r="BC9" s="17">
        <v>0.44538724512322297</v>
      </c>
      <c r="BD9" s="17">
        <v>0.40111349748832198</v>
      </c>
      <c r="BE9" s="17"/>
      <c r="BF9" s="17">
        <v>0.42469217503621898</v>
      </c>
      <c r="BG9" s="17">
        <v>0.41722654510281498</v>
      </c>
      <c r="BH9" s="17"/>
      <c r="BI9" s="17">
        <v>0.39652131500153998</v>
      </c>
      <c r="BJ9" s="17">
        <v>0.40710055718072602</v>
      </c>
      <c r="BK9" s="17">
        <v>0.41116158983569501</v>
      </c>
      <c r="BL9" s="17">
        <v>0.43851017780345503</v>
      </c>
      <c r="BM9" s="17">
        <v>0.38074152533854</v>
      </c>
      <c r="BN9" s="17"/>
      <c r="BO9" s="17">
        <v>0.40567384427950698</v>
      </c>
      <c r="BP9" s="17">
        <v>0.38971895461094103</v>
      </c>
      <c r="BQ9" s="17">
        <v>0.42735563474997201</v>
      </c>
      <c r="BR9" s="17">
        <v>0.44385200613749598</v>
      </c>
      <c r="BS9" s="17">
        <v>0.38320268392236401</v>
      </c>
      <c r="BT9" s="17">
        <v>0.34415259579013702</v>
      </c>
      <c r="BU9" s="17"/>
      <c r="BV9" s="17">
        <v>0.402057456671576</v>
      </c>
      <c r="BW9" s="17">
        <v>0.416454144437644</v>
      </c>
      <c r="BX9" s="17"/>
      <c r="BY9" s="17">
        <v>0.40769195134514302</v>
      </c>
      <c r="BZ9" s="17"/>
      <c r="CA9" s="17">
        <v>0.43876200992909198</v>
      </c>
      <c r="CB9" s="17"/>
      <c r="CC9" s="17">
        <v>0.396802818177168</v>
      </c>
    </row>
    <row r="10" spans="2:81" x14ac:dyDescent="0.3">
      <c r="B10" s="18" t="s">
        <v>231</v>
      </c>
      <c r="C10" s="17">
        <v>0.409970695004852</v>
      </c>
      <c r="D10" s="17">
        <v>0.42179787405498298</v>
      </c>
      <c r="E10" s="17">
        <v>0.39900399714780999</v>
      </c>
      <c r="F10" s="17"/>
      <c r="G10" s="17">
        <v>0.33861892030266999</v>
      </c>
      <c r="H10" s="17">
        <v>0.37171659364995602</v>
      </c>
      <c r="I10" s="17">
        <v>0.45221448811666698</v>
      </c>
      <c r="J10" s="17">
        <v>0.42675354016573502</v>
      </c>
      <c r="K10" s="17">
        <v>0.416708892438099</v>
      </c>
      <c r="L10" s="17">
        <v>0.43634857722449899</v>
      </c>
      <c r="M10" s="17"/>
      <c r="N10" s="17">
        <v>0.41643835676060997</v>
      </c>
      <c r="O10" s="17">
        <v>0.44713015706314702</v>
      </c>
      <c r="P10" s="17">
        <v>0.399956464557154</v>
      </c>
      <c r="Q10" s="17">
        <v>0.374636642426876</v>
      </c>
      <c r="R10" s="17"/>
      <c r="S10" s="17">
        <v>0.41192912504476598</v>
      </c>
      <c r="T10" s="17">
        <v>0.41000036274663998</v>
      </c>
      <c r="U10" s="17">
        <v>0.40264723369889599</v>
      </c>
      <c r="V10" s="17">
        <v>0.396890269412212</v>
      </c>
      <c r="W10" s="17">
        <v>0.40470990093401699</v>
      </c>
      <c r="X10" s="17">
        <v>0.40631391348922802</v>
      </c>
      <c r="Y10" s="17">
        <v>0.349790436060123</v>
      </c>
      <c r="Z10" s="17">
        <v>0.41735277378628899</v>
      </c>
      <c r="AA10" s="17">
        <v>0.42204770751846099</v>
      </c>
      <c r="AB10" s="17">
        <v>0.45177698475606698</v>
      </c>
      <c r="AC10" s="17">
        <v>0.41696862391931899</v>
      </c>
      <c r="AD10" s="17">
        <v>0.45246909296145099</v>
      </c>
      <c r="AE10" s="17"/>
      <c r="AF10" s="17">
        <v>0.384041894136394</v>
      </c>
      <c r="AG10" s="17">
        <v>0.387447342954089</v>
      </c>
      <c r="AH10" s="17">
        <v>0.34773812614459099</v>
      </c>
      <c r="AI10" s="17">
        <v>0.363221987079065</v>
      </c>
      <c r="AJ10" s="17">
        <v>0.31959004789017098</v>
      </c>
      <c r="AK10" s="17">
        <v>0.43415415378334499</v>
      </c>
      <c r="AL10" s="17">
        <v>0.41359046681378903</v>
      </c>
      <c r="AM10" s="17">
        <v>0.44689574849464098</v>
      </c>
      <c r="AN10" s="17">
        <v>0.44605676074701001</v>
      </c>
      <c r="AO10" s="17">
        <v>0.34689732200782802</v>
      </c>
      <c r="AP10" s="17">
        <v>0.42447186592965702</v>
      </c>
      <c r="AQ10" s="17">
        <v>0.41756670075960201</v>
      </c>
      <c r="AR10" s="17">
        <v>0.45608906546737898</v>
      </c>
      <c r="AS10" s="17">
        <v>0.387956601444019</v>
      </c>
      <c r="AT10" s="17">
        <v>0.50359773985909395</v>
      </c>
      <c r="AU10" s="17">
        <v>0.49125842590904001</v>
      </c>
      <c r="AV10" s="17"/>
      <c r="AW10" s="17">
        <v>0.40113938458887599</v>
      </c>
      <c r="AX10" s="17">
        <v>0.42349558427497103</v>
      </c>
      <c r="AY10" s="17"/>
      <c r="AZ10" s="17">
        <v>0.38778709683350499</v>
      </c>
      <c r="BA10" s="17">
        <v>0.41491144088056497</v>
      </c>
      <c r="BB10" s="17"/>
      <c r="BC10" s="17">
        <v>0.387225392915236</v>
      </c>
      <c r="BD10" s="17">
        <v>0.42316048888064101</v>
      </c>
      <c r="BE10" s="17"/>
      <c r="BF10" s="17">
        <v>0.39793867525877202</v>
      </c>
      <c r="BG10" s="17">
        <v>0.41093756026478601</v>
      </c>
      <c r="BH10" s="17"/>
      <c r="BI10" s="17">
        <v>0.43877195466380098</v>
      </c>
      <c r="BJ10" s="17">
        <v>0.43695718689673801</v>
      </c>
      <c r="BK10" s="17">
        <v>0.40694955705268099</v>
      </c>
      <c r="BL10" s="17">
        <v>0.39844839935187998</v>
      </c>
      <c r="BM10" s="17">
        <v>0.40372281908817098</v>
      </c>
      <c r="BN10" s="17"/>
      <c r="BO10" s="17">
        <v>0.43277660436235299</v>
      </c>
      <c r="BP10" s="17">
        <v>0.43232596738532297</v>
      </c>
      <c r="BQ10" s="17">
        <v>0.38180009931278902</v>
      </c>
      <c r="BR10" s="17">
        <v>0.40746172701889799</v>
      </c>
      <c r="BS10" s="17">
        <v>0.38936534724667698</v>
      </c>
      <c r="BT10" s="17">
        <v>0.45885705140880101</v>
      </c>
      <c r="BU10" s="17"/>
      <c r="BV10" s="17">
        <v>0.42897065613547503</v>
      </c>
      <c r="BW10" s="17">
        <v>0.45177004105659602</v>
      </c>
      <c r="BX10" s="17"/>
      <c r="BY10" s="17">
        <v>0.40554894839970801</v>
      </c>
      <c r="BZ10" s="17"/>
      <c r="CA10" s="17">
        <v>0.415127476544146</v>
      </c>
      <c r="CB10" s="17"/>
      <c r="CC10" s="17">
        <v>0.44349016070210401</v>
      </c>
    </row>
    <row r="11" spans="2:81" x14ac:dyDescent="0.3">
      <c r="B11" s="18" t="s">
        <v>232</v>
      </c>
      <c r="C11" s="17">
        <v>0.12720274223907099</v>
      </c>
      <c r="D11" s="17">
        <v>0.13013957292939701</v>
      </c>
      <c r="E11" s="17">
        <v>0.123817847912204</v>
      </c>
      <c r="F11" s="17"/>
      <c r="G11" s="17">
        <v>0.183463288848321</v>
      </c>
      <c r="H11" s="17">
        <v>0.158516861867569</v>
      </c>
      <c r="I11" s="17">
        <v>0.110720568971343</v>
      </c>
      <c r="J11" s="17">
        <v>0.112078777745967</v>
      </c>
      <c r="K11" s="17">
        <v>0.12634536707064001</v>
      </c>
      <c r="L11" s="17">
        <v>9.0383432909816E-2</v>
      </c>
      <c r="M11" s="17"/>
      <c r="N11" s="17">
        <v>0.123340448192735</v>
      </c>
      <c r="O11" s="17">
        <v>0.120616653657318</v>
      </c>
      <c r="P11" s="17">
        <v>0.14414363419520099</v>
      </c>
      <c r="Q11" s="17">
        <v>0.124325958025761</v>
      </c>
      <c r="R11" s="17"/>
      <c r="S11" s="17">
        <v>0.159802575590831</v>
      </c>
      <c r="T11" s="17">
        <v>0.121098862599315</v>
      </c>
      <c r="U11" s="17">
        <v>0.150981241351622</v>
      </c>
      <c r="V11" s="17">
        <v>0.10387921707688499</v>
      </c>
      <c r="W11" s="17">
        <v>0.13239353535904899</v>
      </c>
      <c r="X11" s="17">
        <v>0.15788109368696199</v>
      </c>
      <c r="Y11" s="17">
        <v>0.14974188076797701</v>
      </c>
      <c r="Z11" s="17">
        <v>0.12518043884392299</v>
      </c>
      <c r="AA11" s="17">
        <v>0.110563121702405</v>
      </c>
      <c r="AB11" s="17">
        <v>9.2934073689308699E-2</v>
      </c>
      <c r="AC11" s="17">
        <v>7.5854882801716206E-2</v>
      </c>
      <c r="AD11" s="17">
        <v>9.5442141918838097E-2</v>
      </c>
      <c r="AE11" s="17"/>
      <c r="AF11" s="17">
        <v>0</v>
      </c>
      <c r="AG11" s="17">
        <v>0.12066837451937699</v>
      </c>
      <c r="AH11" s="17">
        <v>0.116724535818308</v>
      </c>
      <c r="AI11" s="17">
        <v>0.132396355962276</v>
      </c>
      <c r="AJ11" s="17">
        <v>0.132700681509521</v>
      </c>
      <c r="AK11" s="17">
        <v>0.129298190387615</v>
      </c>
      <c r="AL11" s="17">
        <v>0.108393269186629</v>
      </c>
      <c r="AM11" s="17">
        <v>0.14011851968792699</v>
      </c>
      <c r="AN11" s="17">
        <v>0.12690087498036901</v>
      </c>
      <c r="AO11" s="17">
        <v>0.14528874335140199</v>
      </c>
      <c r="AP11" s="17">
        <v>0.135539588153061</v>
      </c>
      <c r="AQ11" s="17">
        <v>0.16520548772944901</v>
      </c>
      <c r="AR11" s="17">
        <v>0.153224673330775</v>
      </c>
      <c r="AS11" s="17">
        <v>5.9223811240432502E-2</v>
      </c>
      <c r="AT11" s="17">
        <v>0.11975891774729799</v>
      </c>
      <c r="AU11" s="17">
        <v>0.104952917411961</v>
      </c>
      <c r="AV11" s="17"/>
      <c r="AW11" s="17">
        <v>0.110336735698622</v>
      </c>
      <c r="AX11" s="17">
        <v>0.15264521588141799</v>
      </c>
      <c r="AY11" s="17"/>
      <c r="AZ11" s="17">
        <v>0.106223399234545</v>
      </c>
      <c r="BA11" s="17">
        <v>0.13187527559566001</v>
      </c>
      <c r="BB11" s="17"/>
      <c r="BC11" s="17">
        <v>0.126765955424711</v>
      </c>
      <c r="BD11" s="17">
        <v>0.127797354766892</v>
      </c>
      <c r="BE11" s="17"/>
      <c r="BF11" s="17">
        <v>0.14164338429755899</v>
      </c>
      <c r="BG11" s="17">
        <v>0.12604232566461701</v>
      </c>
      <c r="BH11" s="17"/>
      <c r="BI11" s="17">
        <v>0.120457804302809</v>
      </c>
      <c r="BJ11" s="17">
        <v>0.118825583086676</v>
      </c>
      <c r="BK11" s="17">
        <v>0.121270459054798</v>
      </c>
      <c r="BL11" s="17">
        <v>0.13635341027921</v>
      </c>
      <c r="BM11" s="17">
        <v>0.159302699850355</v>
      </c>
      <c r="BN11" s="17"/>
      <c r="BO11" s="17">
        <v>0.122251365103326</v>
      </c>
      <c r="BP11" s="17">
        <v>0.14166428308586099</v>
      </c>
      <c r="BQ11" s="17">
        <v>0.140291529463555</v>
      </c>
      <c r="BR11" s="17">
        <v>0.11965987665448601</v>
      </c>
      <c r="BS11" s="17">
        <v>0.152161294231942</v>
      </c>
      <c r="BT11" s="17">
        <v>0.127233255478473</v>
      </c>
      <c r="BU11" s="17"/>
      <c r="BV11" s="17">
        <v>0.125991042675974</v>
      </c>
      <c r="BW11" s="17">
        <v>0.105535593846364</v>
      </c>
      <c r="BX11" s="17"/>
      <c r="BY11" s="17">
        <v>0.129873667562379</v>
      </c>
      <c r="BZ11" s="17"/>
      <c r="CA11" s="17">
        <v>0.104339350338642</v>
      </c>
      <c r="CB11" s="17"/>
      <c r="CC11" s="17">
        <v>0.117806630437204</v>
      </c>
    </row>
    <row r="12" spans="2:81" x14ac:dyDescent="0.3">
      <c r="B12" s="18" t="s">
        <v>233</v>
      </c>
      <c r="C12" s="17">
        <v>2.2082284091489799E-2</v>
      </c>
      <c r="D12" s="17">
        <v>2.41401498440229E-2</v>
      </c>
      <c r="E12" s="17">
        <v>2.0160050158066201E-2</v>
      </c>
      <c r="F12" s="17"/>
      <c r="G12" s="17">
        <v>2.78120171168195E-2</v>
      </c>
      <c r="H12" s="17">
        <v>4.3897829896649997E-2</v>
      </c>
      <c r="I12" s="17">
        <v>3.30496774771517E-2</v>
      </c>
      <c r="J12" s="17">
        <v>1.49176320302375E-2</v>
      </c>
      <c r="K12" s="17">
        <v>6.5014472113285003E-3</v>
      </c>
      <c r="L12" s="17">
        <v>7.8874357840315705E-3</v>
      </c>
      <c r="M12" s="17"/>
      <c r="N12" s="17">
        <v>2.46641631767862E-2</v>
      </c>
      <c r="O12" s="17">
        <v>2.7697768120155002E-2</v>
      </c>
      <c r="P12" s="17">
        <v>1.8598696859738601E-2</v>
      </c>
      <c r="Q12" s="17">
        <v>1.66973086609668E-2</v>
      </c>
      <c r="R12" s="17"/>
      <c r="S12" s="17">
        <v>2.9975746836216201E-2</v>
      </c>
      <c r="T12" s="17">
        <v>2.9513762960653899E-2</v>
      </c>
      <c r="U12" s="17">
        <v>1.77500042689978E-2</v>
      </c>
      <c r="V12" s="17">
        <v>4.0333593110211799E-2</v>
      </c>
      <c r="W12" s="17">
        <v>2.9311981892641299E-2</v>
      </c>
      <c r="X12" s="17">
        <v>1.04854498413546E-2</v>
      </c>
      <c r="Y12" s="17">
        <v>2.5158664926538898E-2</v>
      </c>
      <c r="Z12" s="17">
        <v>1.06856314394515E-2</v>
      </c>
      <c r="AA12" s="17">
        <v>4.37580584739518E-3</v>
      </c>
      <c r="AB12" s="17">
        <v>1.76369192866822E-2</v>
      </c>
      <c r="AC12" s="17">
        <v>1.75714013634444E-2</v>
      </c>
      <c r="AD12" s="17">
        <v>2.05617173899546E-2</v>
      </c>
      <c r="AE12" s="17"/>
      <c r="AF12" s="17">
        <v>0</v>
      </c>
      <c r="AG12" s="17">
        <v>0</v>
      </c>
      <c r="AH12" s="17">
        <v>4.8319302565802601E-2</v>
      </c>
      <c r="AI12" s="17">
        <v>1.0035357585401699E-2</v>
      </c>
      <c r="AJ12" s="17">
        <v>9.9279820110352492E-3</v>
      </c>
      <c r="AK12" s="17">
        <v>1.97465363273455E-2</v>
      </c>
      <c r="AL12" s="17">
        <v>3.2540936290126297E-2</v>
      </c>
      <c r="AM12" s="17">
        <v>0</v>
      </c>
      <c r="AN12" s="17">
        <v>3.0594081353150501E-2</v>
      </c>
      <c r="AO12" s="17">
        <v>4.2579037029640103E-2</v>
      </c>
      <c r="AP12" s="17">
        <v>2.6266148755671601E-2</v>
      </c>
      <c r="AQ12" s="17">
        <v>2.5055017260924E-2</v>
      </c>
      <c r="AR12" s="17">
        <v>2.0541010065907101E-2</v>
      </c>
      <c r="AS12" s="17">
        <v>1.78791089494621E-2</v>
      </c>
      <c r="AT12" s="17">
        <v>3.4126245092412501E-2</v>
      </c>
      <c r="AU12" s="17">
        <v>2.2117097043401601E-2</v>
      </c>
      <c r="AV12" s="17"/>
      <c r="AW12" s="17">
        <v>1.89238362953488E-2</v>
      </c>
      <c r="AX12" s="17">
        <v>2.68341831183923E-2</v>
      </c>
      <c r="AY12" s="17"/>
      <c r="AZ12" s="17">
        <v>1.8000464349430801E-2</v>
      </c>
      <c r="BA12" s="17">
        <v>2.2991389724408701E-2</v>
      </c>
      <c r="BB12" s="17"/>
      <c r="BC12" s="17">
        <v>2.1089436152689101E-2</v>
      </c>
      <c r="BD12" s="17">
        <v>2.31865959764419E-2</v>
      </c>
      <c r="BE12" s="17"/>
      <c r="BF12" s="17">
        <v>2.93632725415118E-2</v>
      </c>
      <c r="BG12" s="17">
        <v>2.1497200710737598E-2</v>
      </c>
      <c r="BH12" s="17"/>
      <c r="BI12" s="17">
        <v>2.4914698528143198E-2</v>
      </c>
      <c r="BJ12" s="17">
        <v>2.12927965382263E-2</v>
      </c>
      <c r="BK12" s="17">
        <v>2.9478269480275501E-2</v>
      </c>
      <c r="BL12" s="17">
        <v>1.8506727042928699E-2</v>
      </c>
      <c r="BM12" s="17">
        <v>3.8360220159654297E-2</v>
      </c>
      <c r="BN12" s="17"/>
      <c r="BO12" s="17">
        <v>2.4086687598530301E-2</v>
      </c>
      <c r="BP12" s="17">
        <v>2.22065975075104E-2</v>
      </c>
      <c r="BQ12" s="17">
        <v>2.1145583127178701E-2</v>
      </c>
      <c r="BR12" s="17">
        <v>2.3520413087241999E-2</v>
      </c>
      <c r="BS12" s="17">
        <v>2.9987832715800002E-2</v>
      </c>
      <c r="BT12" s="17">
        <v>1.13800176946198E-2</v>
      </c>
      <c r="BU12" s="17"/>
      <c r="BV12" s="17">
        <v>2.7717424731550401E-2</v>
      </c>
      <c r="BW12" s="17">
        <v>9.3768491383123109E-3</v>
      </c>
      <c r="BX12" s="17"/>
      <c r="BY12" s="17">
        <v>3.8190695918900001E-2</v>
      </c>
      <c r="BZ12" s="17"/>
      <c r="CA12" s="17">
        <v>2.2109195446878099E-2</v>
      </c>
      <c r="CB12" s="17"/>
      <c r="CC12" s="17">
        <v>2.3771125687255999E-2</v>
      </c>
    </row>
    <row r="13" spans="2:81" x14ac:dyDescent="0.3">
      <c r="B13" s="18" t="s">
        <v>234</v>
      </c>
      <c r="C13" s="17">
        <v>8.5464357538757203E-3</v>
      </c>
      <c r="D13" s="17">
        <v>1.1618329686165999E-2</v>
      </c>
      <c r="E13" s="17">
        <v>5.5807012602598601E-3</v>
      </c>
      <c r="F13" s="17"/>
      <c r="G13" s="17">
        <v>2.8570730290583799E-2</v>
      </c>
      <c r="H13" s="17">
        <v>9.8034332597592509E-3</v>
      </c>
      <c r="I13" s="17">
        <v>3.6810773388212099E-3</v>
      </c>
      <c r="J13" s="17">
        <v>3.3659864336539301E-3</v>
      </c>
      <c r="K13" s="17">
        <v>1.1975156233532999E-2</v>
      </c>
      <c r="L13" s="17">
        <v>0</v>
      </c>
      <c r="M13" s="17"/>
      <c r="N13" s="17">
        <v>4.7762511220161103E-3</v>
      </c>
      <c r="O13" s="17">
        <v>3.4068838182404202E-3</v>
      </c>
      <c r="P13" s="17">
        <v>1.3718783686285201E-2</v>
      </c>
      <c r="Q13" s="17">
        <v>1.3477686884662299E-2</v>
      </c>
      <c r="R13" s="17"/>
      <c r="S13" s="17">
        <v>8.1567128417935897E-3</v>
      </c>
      <c r="T13" s="17">
        <v>1.29279779677424E-2</v>
      </c>
      <c r="U13" s="17">
        <v>1.7516732584009001E-2</v>
      </c>
      <c r="V13" s="17">
        <v>0</v>
      </c>
      <c r="W13" s="17">
        <v>1.07801528068876E-2</v>
      </c>
      <c r="X13" s="17">
        <v>5.7795810566895704E-3</v>
      </c>
      <c r="Y13" s="17">
        <v>5.7324268506270398E-3</v>
      </c>
      <c r="Z13" s="17">
        <v>1.56922650409177E-2</v>
      </c>
      <c r="AA13" s="17">
        <v>4.86133757641559E-3</v>
      </c>
      <c r="AB13" s="17">
        <v>0</v>
      </c>
      <c r="AC13" s="17">
        <v>0</v>
      </c>
      <c r="AD13" s="17">
        <v>4.7779852845754797E-2</v>
      </c>
      <c r="AE13" s="17"/>
      <c r="AF13" s="17">
        <v>0</v>
      </c>
      <c r="AG13" s="17">
        <v>2.39224089823693E-2</v>
      </c>
      <c r="AH13" s="17">
        <v>9.9189189566405798E-3</v>
      </c>
      <c r="AI13" s="17">
        <v>2.71037946604324E-2</v>
      </c>
      <c r="AJ13" s="17">
        <v>1.0864500106217E-2</v>
      </c>
      <c r="AK13" s="17">
        <v>4.2883296481713599E-3</v>
      </c>
      <c r="AL13" s="17">
        <v>7.6143244485254698E-3</v>
      </c>
      <c r="AM13" s="17">
        <v>7.1513951418480902E-3</v>
      </c>
      <c r="AN13" s="17">
        <v>5.5332541010242701E-3</v>
      </c>
      <c r="AO13" s="17">
        <v>0</v>
      </c>
      <c r="AP13" s="17">
        <v>0</v>
      </c>
      <c r="AQ13" s="17">
        <v>1.0585703967107001E-2</v>
      </c>
      <c r="AR13" s="17">
        <v>9.5399729497364603E-3</v>
      </c>
      <c r="AS13" s="17">
        <v>1.9160580820119101E-2</v>
      </c>
      <c r="AT13" s="17">
        <v>0</v>
      </c>
      <c r="AU13" s="17">
        <v>0</v>
      </c>
      <c r="AV13" s="17"/>
      <c r="AW13" s="17">
        <v>4.9921737835258596E-3</v>
      </c>
      <c r="AX13" s="17">
        <v>1.37753234563109E-2</v>
      </c>
      <c r="AY13" s="17"/>
      <c r="AZ13" s="17">
        <v>9.6847029384065E-3</v>
      </c>
      <c r="BA13" s="17">
        <v>8.2929201224623307E-3</v>
      </c>
      <c r="BB13" s="17"/>
      <c r="BC13" s="17">
        <v>1.01899627949253E-2</v>
      </c>
      <c r="BD13" s="17">
        <v>6.5699167466030202E-3</v>
      </c>
      <c r="BE13" s="17"/>
      <c r="BF13" s="17">
        <v>0</v>
      </c>
      <c r="BG13" s="17">
        <v>9.2332075512191608E-3</v>
      </c>
      <c r="BH13" s="17"/>
      <c r="BI13" s="17">
        <v>8.1644100034905295E-3</v>
      </c>
      <c r="BJ13" s="17">
        <v>4.0817972440881202E-3</v>
      </c>
      <c r="BK13" s="17">
        <v>1.3267893296873501E-2</v>
      </c>
      <c r="BL13" s="17">
        <v>8.1812855225267492E-3</v>
      </c>
      <c r="BM13" s="17">
        <v>0</v>
      </c>
      <c r="BN13" s="17"/>
      <c r="BO13" s="17">
        <v>3.5771385014466599E-3</v>
      </c>
      <c r="BP13" s="17">
        <v>4.9925117936782401E-3</v>
      </c>
      <c r="BQ13" s="17">
        <v>1.1896308845638999E-2</v>
      </c>
      <c r="BR13" s="17">
        <v>5.5059771018788001E-3</v>
      </c>
      <c r="BS13" s="17">
        <v>2.3824869659132199E-2</v>
      </c>
      <c r="BT13" s="17">
        <v>1.08772048450777E-2</v>
      </c>
      <c r="BU13" s="17"/>
      <c r="BV13" s="17">
        <v>4.1163429700573897E-3</v>
      </c>
      <c r="BW13" s="17">
        <v>4.0177242672317396E-3</v>
      </c>
      <c r="BX13" s="17"/>
      <c r="BY13" s="17">
        <v>4.5008839965721102E-3</v>
      </c>
      <c r="BZ13" s="17"/>
      <c r="CA13" s="17">
        <v>3.05287887222134E-3</v>
      </c>
      <c r="CB13" s="17"/>
      <c r="CC13" s="17">
        <v>2.8148988343580398E-3</v>
      </c>
    </row>
    <row r="14" spans="2:81" x14ac:dyDescent="0.3">
      <c r="B14" s="18" t="s">
        <v>92</v>
      </c>
      <c r="C14" s="17">
        <v>1.44159995478698E-2</v>
      </c>
      <c r="D14" s="17">
        <v>1.61452562618924E-2</v>
      </c>
      <c r="E14" s="17">
        <v>1.2784386998343699E-2</v>
      </c>
      <c r="F14" s="17"/>
      <c r="G14" s="17">
        <v>3.1530359931421399E-2</v>
      </c>
      <c r="H14" s="17">
        <v>1.25250562822177E-2</v>
      </c>
      <c r="I14" s="17">
        <v>1.43616720854474E-2</v>
      </c>
      <c r="J14" s="17">
        <v>2.21131294961203E-2</v>
      </c>
      <c r="K14" s="17">
        <v>3.0645690204736602E-3</v>
      </c>
      <c r="L14" s="17">
        <v>5.9405580118551101E-3</v>
      </c>
      <c r="M14" s="17"/>
      <c r="N14" s="17">
        <v>1.53248473053295E-2</v>
      </c>
      <c r="O14" s="17">
        <v>7.3028839896256597E-3</v>
      </c>
      <c r="P14" s="17">
        <v>1.37216205431272E-2</v>
      </c>
      <c r="Q14" s="17">
        <v>2.15579788723964E-2</v>
      </c>
      <c r="R14" s="17"/>
      <c r="S14" s="17">
        <v>2.2674429425379301E-2</v>
      </c>
      <c r="T14" s="17">
        <v>0</v>
      </c>
      <c r="U14" s="17">
        <v>1.8658740186178101E-2</v>
      </c>
      <c r="V14" s="17">
        <v>1.06565092680859E-2</v>
      </c>
      <c r="W14" s="17">
        <v>1.4104396468462699E-2</v>
      </c>
      <c r="X14" s="17">
        <v>1.74842558232291E-2</v>
      </c>
      <c r="Y14" s="17">
        <v>1.7804788285733401E-2</v>
      </c>
      <c r="Z14" s="17">
        <v>9.6488447451503392E-3</v>
      </c>
      <c r="AA14" s="17">
        <v>2.6420509365269299E-2</v>
      </c>
      <c r="AB14" s="17">
        <v>1.6720128820348901E-2</v>
      </c>
      <c r="AC14" s="17">
        <v>0</v>
      </c>
      <c r="AD14" s="17">
        <v>0</v>
      </c>
      <c r="AE14" s="17"/>
      <c r="AF14" s="17">
        <v>0</v>
      </c>
      <c r="AG14" s="17">
        <v>3.38964339527364E-2</v>
      </c>
      <c r="AH14" s="17">
        <v>1.46785261281435E-2</v>
      </c>
      <c r="AI14" s="17">
        <v>2.1479494127385999E-2</v>
      </c>
      <c r="AJ14" s="17">
        <v>2.00748063293948E-2</v>
      </c>
      <c r="AK14" s="17">
        <v>5.2359188281793602E-3</v>
      </c>
      <c r="AL14" s="17">
        <v>1.39896247776289E-2</v>
      </c>
      <c r="AM14" s="17">
        <v>8.4999102916915904E-3</v>
      </c>
      <c r="AN14" s="17">
        <v>6.8797597325587004E-3</v>
      </c>
      <c r="AO14" s="17">
        <v>0</v>
      </c>
      <c r="AP14" s="17">
        <v>1.3929457679786501E-2</v>
      </c>
      <c r="AQ14" s="17">
        <v>1.8635842494803701E-2</v>
      </c>
      <c r="AR14" s="17">
        <v>0</v>
      </c>
      <c r="AS14" s="17">
        <v>0</v>
      </c>
      <c r="AT14" s="17">
        <v>5.1305996000320001E-2</v>
      </c>
      <c r="AU14" s="17">
        <v>0</v>
      </c>
      <c r="AV14" s="17"/>
      <c r="AW14" s="17">
        <v>1.06674241577443E-2</v>
      </c>
      <c r="AX14" s="17">
        <v>1.997002542131E-2</v>
      </c>
      <c r="AY14" s="17"/>
      <c r="AZ14" s="17">
        <v>1.01071730586123E-2</v>
      </c>
      <c r="BA14" s="17">
        <v>1.5375664275905599E-2</v>
      </c>
      <c r="BB14" s="17"/>
      <c r="BC14" s="17">
        <v>9.3420075892157294E-3</v>
      </c>
      <c r="BD14" s="17">
        <v>1.8172146141099198E-2</v>
      </c>
      <c r="BE14" s="17"/>
      <c r="BF14" s="17">
        <v>6.3624928659379602E-3</v>
      </c>
      <c r="BG14" s="17">
        <v>1.5063160705824899E-2</v>
      </c>
      <c r="BH14" s="17"/>
      <c r="BI14" s="17">
        <v>1.11698175002159E-2</v>
      </c>
      <c r="BJ14" s="17">
        <v>1.1742079053544701E-2</v>
      </c>
      <c r="BK14" s="17">
        <v>1.7872231279676999E-2</v>
      </c>
      <c r="BL14" s="17">
        <v>0</v>
      </c>
      <c r="BM14" s="17">
        <v>1.7872735563279001E-2</v>
      </c>
      <c r="BN14" s="17"/>
      <c r="BO14" s="17">
        <v>1.1634360154835899E-2</v>
      </c>
      <c r="BP14" s="17">
        <v>9.0916856166865095E-3</v>
      </c>
      <c r="BQ14" s="17">
        <v>1.7510844500865499E-2</v>
      </c>
      <c r="BR14" s="17">
        <v>0</v>
      </c>
      <c r="BS14" s="17">
        <v>2.1457972224085398E-2</v>
      </c>
      <c r="BT14" s="17">
        <v>4.7499874782891298E-2</v>
      </c>
      <c r="BU14" s="17"/>
      <c r="BV14" s="17">
        <v>1.1147076815367399E-2</v>
      </c>
      <c r="BW14" s="17">
        <v>1.2845647253852399E-2</v>
      </c>
      <c r="BX14" s="17"/>
      <c r="BY14" s="17">
        <v>1.4193852777297501E-2</v>
      </c>
      <c r="BZ14" s="17"/>
      <c r="CA14" s="17">
        <v>1.66090888690207E-2</v>
      </c>
      <c r="CB14" s="17"/>
      <c r="CC14" s="17">
        <v>1.53143661619097E-2</v>
      </c>
    </row>
    <row r="15" spans="2:81" x14ac:dyDescent="0.3">
      <c r="B15" s="18" t="s">
        <v>192</v>
      </c>
      <c r="C15" s="21">
        <v>0.82775253836769402</v>
      </c>
      <c r="D15" s="21">
        <v>0.817956691278522</v>
      </c>
      <c r="E15" s="21">
        <v>0.83765701367112599</v>
      </c>
      <c r="F15" s="21"/>
      <c r="G15" s="21">
        <v>0.72862360381285396</v>
      </c>
      <c r="H15" s="21">
        <v>0.77525681869380403</v>
      </c>
      <c r="I15" s="21">
        <v>0.83818700412723601</v>
      </c>
      <c r="J15" s="21">
        <v>0.847524474294021</v>
      </c>
      <c r="K15" s="21">
        <v>0.85211346046402503</v>
      </c>
      <c r="L15" s="21">
        <v>0.89578857329429695</v>
      </c>
      <c r="M15" s="21"/>
      <c r="N15" s="21">
        <v>0.83189429020313299</v>
      </c>
      <c r="O15" s="21">
        <v>0.84097581041466096</v>
      </c>
      <c r="P15" s="21">
        <v>0.80981726471564797</v>
      </c>
      <c r="Q15" s="21">
        <v>0.82394106755621299</v>
      </c>
      <c r="R15" s="21"/>
      <c r="S15" s="21">
        <v>0.77939053530577995</v>
      </c>
      <c r="T15" s="21">
        <v>0.83645939647228895</v>
      </c>
      <c r="U15" s="21">
        <v>0.79509328160919301</v>
      </c>
      <c r="V15" s="21">
        <v>0.84513068054481699</v>
      </c>
      <c r="W15" s="21">
        <v>0.81340993347295898</v>
      </c>
      <c r="X15" s="21">
        <v>0.80836961959176501</v>
      </c>
      <c r="Y15" s="21">
        <v>0.80156223916912395</v>
      </c>
      <c r="Z15" s="21">
        <v>0.83879281993055699</v>
      </c>
      <c r="AA15" s="21">
        <v>0.85377922550851504</v>
      </c>
      <c r="AB15" s="21">
        <v>0.87270887820366005</v>
      </c>
      <c r="AC15" s="21">
        <v>0.90657371583483903</v>
      </c>
      <c r="AD15" s="21">
        <v>0.83621628784545199</v>
      </c>
      <c r="AE15" s="21"/>
      <c r="AF15" s="21">
        <v>1</v>
      </c>
      <c r="AG15" s="21">
        <v>0.82151278254551696</v>
      </c>
      <c r="AH15" s="21">
        <v>0.81035871653110603</v>
      </c>
      <c r="AI15" s="21">
        <v>0.80898499766450405</v>
      </c>
      <c r="AJ15" s="21">
        <v>0.82643203004383203</v>
      </c>
      <c r="AK15" s="21">
        <v>0.84143102480868803</v>
      </c>
      <c r="AL15" s="21">
        <v>0.837461845297091</v>
      </c>
      <c r="AM15" s="21">
        <v>0.84423017487853402</v>
      </c>
      <c r="AN15" s="21">
        <v>0.83009202983289698</v>
      </c>
      <c r="AO15" s="21">
        <v>0.81213221961895798</v>
      </c>
      <c r="AP15" s="21">
        <v>0.82426480541148095</v>
      </c>
      <c r="AQ15" s="21">
        <v>0.78051794854771706</v>
      </c>
      <c r="AR15" s="21">
        <v>0.81669434365358196</v>
      </c>
      <c r="AS15" s="21">
        <v>0.90373649898998598</v>
      </c>
      <c r="AT15" s="21">
        <v>0.79480884115996897</v>
      </c>
      <c r="AU15" s="21">
        <v>0.87292998554463697</v>
      </c>
      <c r="AV15" s="21"/>
      <c r="AW15" s="21">
        <v>0.85507983006475896</v>
      </c>
      <c r="AX15" s="21">
        <v>0.78677525212256905</v>
      </c>
      <c r="AY15" s="21"/>
      <c r="AZ15" s="21">
        <v>0.85598426041900599</v>
      </c>
      <c r="BA15" s="21">
        <v>0.82146475028156396</v>
      </c>
      <c r="BB15" s="21"/>
      <c r="BC15" s="21">
        <v>0.83261263803845897</v>
      </c>
      <c r="BD15" s="21">
        <v>0.82427398636896398</v>
      </c>
      <c r="BE15" s="21"/>
      <c r="BF15" s="21">
        <v>0.82263085029499095</v>
      </c>
      <c r="BG15" s="21">
        <v>0.82816410536760099</v>
      </c>
      <c r="BH15" s="21"/>
      <c r="BI15" s="21">
        <v>0.83529326966534101</v>
      </c>
      <c r="BJ15" s="21">
        <v>0.84405774407746503</v>
      </c>
      <c r="BK15" s="21">
        <v>0.81811114688837605</v>
      </c>
      <c r="BL15" s="21">
        <v>0.83695857715533495</v>
      </c>
      <c r="BM15" s="21">
        <v>0.78446434442671198</v>
      </c>
      <c r="BN15" s="21"/>
      <c r="BO15" s="21">
        <v>0.83845044864186102</v>
      </c>
      <c r="BP15" s="21">
        <v>0.822044921996264</v>
      </c>
      <c r="BQ15" s="21">
        <v>0.80915573406276098</v>
      </c>
      <c r="BR15" s="21">
        <v>0.85131373315639403</v>
      </c>
      <c r="BS15" s="21">
        <v>0.77256803116904005</v>
      </c>
      <c r="BT15" s="21">
        <v>0.80300964719893797</v>
      </c>
      <c r="BU15" s="21"/>
      <c r="BV15" s="21">
        <v>0.83102811280705102</v>
      </c>
      <c r="BW15" s="21">
        <v>0.86822418549423996</v>
      </c>
      <c r="BX15" s="21"/>
      <c r="BY15" s="21">
        <v>0.81324089974485103</v>
      </c>
      <c r="BZ15" s="21"/>
      <c r="CA15" s="21">
        <v>0.85388948647323804</v>
      </c>
      <c r="CB15" s="21"/>
      <c r="CC15" s="21">
        <v>0.84029297887927201</v>
      </c>
    </row>
    <row r="16" spans="2:81" x14ac:dyDescent="0.3">
      <c r="B16" s="18" t="s">
        <v>193</v>
      </c>
      <c r="C16" s="21">
        <v>3.0628719845365499E-2</v>
      </c>
      <c r="D16" s="21">
        <v>3.5758479530188902E-2</v>
      </c>
      <c r="E16" s="21">
        <v>2.5740751418326002E-2</v>
      </c>
      <c r="F16" s="21"/>
      <c r="G16" s="21">
        <v>5.6382747407403302E-2</v>
      </c>
      <c r="H16" s="21">
        <v>5.3701263156409301E-2</v>
      </c>
      <c r="I16" s="21">
        <v>3.6730754815972898E-2</v>
      </c>
      <c r="J16" s="21">
        <v>1.82836184638915E-2</v>
      </c>
      <c r="K16" s="21">
        <v>1.8476603444861499E-2</v>
      </c>
      <c r="L16" s="21">
        <v>7.8874357840315705E-3</v>
      </c>
      <c r="M16" s="21"/>
      <c r="N16" s="21">
        <v>2.94404142988023E-2</v>
      </c>
      <c r="O16" s="21">
        <v>3.11046519383954E-2</v>
      </c>
      <c r="P16" s="21">
        <v>3.2317480546023798E-2</v>
      </c>
      <c r="Q16" s="21">
        <v>3.0174995545629E-2</v>
      </c>
      <c r="R16" s="21"/>
      <c r="S16" s="21">
        <v>3.8132459678009802E-2</v>
      </c>
      <c r="T16" s="21">
        <v>4.24417409283964E-2</v>
      </c>
      <c r="U16" s="21">
        <v>3.5266736853006797E-2</v>
      </c>
      <c r="V16" s="21">
        <v>4.0333593110211799E-2</v>
      </c>
      <c r="W16" s="21">
        <v>4.0092134699528902E-2</v>
      </c>
      <c r="X16" s="21">
        <v>1.6265030898044201E-2</v>
      </c>
      <c r="Y16" s="21">
        <v>3.08910917771659E-2</v>
      </c>
      <c r="Z16" s="21">
        <v>2.6377896480369201E-2</v>
      </c>
      <c r="AA16" s="21">
        <v>9.2371434238107692E-3</v>
      </c>
      <c r="AB16" s="21">
        <v>1.76369192866822E-2</v>
      </c>
      <c r="AC16" s="21">
        <v>1.75714013634444E-2</v>
      </c>
      <c r="AD16" s="21">
        <v>6.8341570235709401E-2</v>
      </c>
      <c r="AE16" s="21"/>
      <c r="AF16" s="21">
        <v>0</v>
      </c>
      <c r="AG16" s="21">
        <v>2.39224089823693E-2</v>
      </c>
      <c r="AH16" s="21">
        <v>5.82382215224432E-2</v>
      </c>
      <c r="AI16" s="21">
        <v>3.7139152245834098E-2</v>
      </c>
      <c r="AJ16" s="21">
        <v>2.0792482117252199E-2</v>
      </c>
      <c r="AK16" s="21">
        <v>2.4034865975516798E-2</v>
      </c>
      <c r="AL16" s="21">
        <v>4.0155260738651798E-2</v>
      </c>
      <c r="AM16" s="21">
        <v>7.1513951418480902E-3</v>
      </c>
      <c r="AN16" s="21">
        <v>3.6127335454174798E-2</v>
      </c>
      <c r="AO16" s="21">
        <v>4.2579037029640103E-2</v>
      </c>
      <c r="AP16" s="21">
        <v>2.6266148755671601E-2</v>
      </c>
      <c r="AQ16" s="21">
        <v>3.5640721228030997E-2</v>
      </c>
      <c r="AR16" s="21">
        <v>3.00809830156436E-2</v>
      </c>
      <c r="AS16" s="21">
        <v>3.7039689769581198E-2</v>
      </c>
      <c r="AT16" s="21">
        <v>3.4126245092412501E-2</v>
      </c>
      <c r="AU16" s="21">
        <v>2.2117097043401601E-2</v>
      </c>
      <c r="AV16" s="21"/>
      <c r="AW16" s="21">
        <v>2.3916010078874599E-2</v>
      </c>
      <c r="AX16" s="21">
        <v>4.0609506574703101E-2</v>
      </c>
      <c r="AY16" s="21"/>
      <c r="AZ16" s="21">
        <v>2.7685167287837299E-2</v>
      </c>
      <c r="BA16" s="21">
        <v>3.1284309846871E-2</v>
      </c>
      <c r="BB16" s="21"/>
      <c r="BC16" s="21">
        <v>3.1279398947614397E-2</v>
      </c>
      <c r="BD16" s="21">
        <v>2.9756512723044901E-2</v>
      </c>
      <c r="BE16" s="21"/>
      <c r="BF16" s="21">
        <v>2.93632725415118E-2</v>
      </c>
      <c r="BG16" s="21">
        <v>3.0730408261956801E-2</v>
      </c>
      <c r="BH16" s="21"/>
      <c r="BI16" s="21">
        <v>3.3079108531633698E-2</v>
      </c>
      <c r="BJ16" s="21">
        <v>2.5374593782314499E-2</v>
      </c>
      <c r="BK16" s="21">
        <v>4.2746162777149002E-2</v>
      </c>
      <c r="BL16" s="21">
        <v>2.6688012565455398E-2</v>
      </c>
      <c r="BM16" s="21">
        <v>3.8360220159654297E-2</v>
      </c>
      <c r="BN16" s="21"/>
      <c r="BO16" s="21">
        <v>2.7663826099977001E-2</v>
      </c>
      <c r="BP16" s="21">
        <v>2.7199109301188601E-2</v>
      </c>
      <c r="BQ16" s="21">
        <v>3.3041891972817698E-2</v>
      </c>
      <c r="BR16" s="21">
        <v>2.9026390189120801E-2</v>
      </c>
      <c r="BS16" s="21">
        <v>5.38127023749322E-2</v>
      </c>
      <c r="BT16" s="21">
        <v>2.2257222539697499E-2</v>
      </c>
      <c r="BU16" s="21"/>
      <c r="BV16" s="21">
        <v>3.1833767701607799E-2</v>
      </c>
      <c r="BW16" s="21">
        <v>1.3394573405543999E-2</v>
      </c>
      <c r="BX16" s="21"/>
      <c r="BY16" s="21">
        <v>4.2691579915472101E-2</v>
      </c>
      <c r="BZ16" s="21"/>
      <c r="CA16" s="21">
        <v>2.5162074319099399E-2</v>
      </c>
      <c r="CB16" s="21"/>
      <c r="CC16" s="21">
        <v>2.6586024521613998E-2</v>
      </c>
    </row>
    <row r="17" spans="2:81" x14ac:dyDescent="0.3">
      <c r="B17" s="18" t="s">
        <v>194</v>
      </c>
      <c r="C17" s="22">
        <v>0.79712381852232805</v>
      </c>
      <c r="D17" s="22">
        <v>0.78219821174833304</v>
      </c>
      <c r="E17" s="22">
        <v>0.8119162622528</v>
      </c>
      <c r="F17" s="22"/>
      <c r="G17" s="22">
        <v>0.67224085640545095</v>
      </c>
      <c r="H17" s="22">
        <v>0.72155555553739503</v>
      </c>
      <c r="I17" s="22">
        <v>0.80145624931126302</v>
      </c>
      <c r="J17" s="22">
        <v>0.82924085583012996</v>
      </c>
      <c r="K17" s="22">
        <v>0.83363685701916401</v>
      </c>
      <c r="L17" s="22">
        <v>0.887901137510266</v>
      </c>
      <c r="M17" s="22"/>
      <c r="N17" s="22">
        <v>0.80245387590433104</v>
      </c>
      <c r="O17" s="22">
        <v>0.80987115847626601</v>
      </c>
      <c r="P17" s="22">
        <v>0.77749978416962395</v>
      </c>
      <c r="Q17" s="22">
        <v>0.79376607201058402</v>
      </c>
      <c r="R17" s="22"/>
      <c r="S17" s="22">
        <v>0.74125807562777002</v>
      </c>
      <c r="T17" s="22">
        <v>0.79401765554389203</v>
      </c>
      <c r="U17" s="22">
        <v>0.75982654475618605</v>
      </c>
      <c r="V17" s="22">
        <v>0.80479708743460499</v>
      </c>
      <c r="W17" s="22">
        <v>0.77331779877342999</v>
      </c>
      <c r="X17" s="22">
        <v>0.79210458869372102</v>
      </c>
      <c r="Y17" s="22">
        <v>0.77067114739195797</v>
      </c>
      <c r="Z17" s="22">
        <v>0.81241492345018795</v>
      </c>
      <c r="AA17" s="22">
        <v>0.84454208208470405</v>
      </c>
      <c r="AB17" s="22">
        <v>0.85507195891697796</v>
      </c>
      <c r="AC17" s="22">
        <v>0.88900231447139499</v>
      </c>
      <c r="AD17" s="22">
        <v>0.76787471760974302</v>
      </c>
      <c r="AE17" s="22"/>
      <c r="AF17" s="22">
        <v>1</v>
      </c>
      <c r="AG17" s="22">
        <v>0.79759037356314799</v>
      </c>
      <c r="AH17" s="22">
        <v>0.75212049500866296</v>
      </c>
      <c r="AI17" s="22">
        <v>0.77184584541866996</v>
      </c>
      <c r="AJ17" s="22">
        <v>0.80563954792657999</v>
      </c>
      <c r="AK17" s="22">
        <v>0.81739615883317196</v>
      </c>
      <c r="AL17" s="22">
        <v>0.79730658455843895</v>
      </c>
      <c r="AM17" s="22">
        <v>0.83707877973668599</v>
      </c>
      <c r="AN17" s="22">
        <v>0.79396469437872297</v>
      </c>
      <c r="AO17" s="22">
        <v>0.76955318258931804</v>
      </c>
      <c r="AP17" s="22">
        <v>0.79799865665580905</v>
      </c>
      <c r="AQ17" s="22">
        <v>0.74487722731968598</v>
      </c>
      <c r="AR17" s="22">
        <v>0.78661336063793796</v>
      </c>
      <c r="AS17" s="22">
        <v>0.86669680922040504</v>
      </c>
      <c r="AT17" s="22">
        <v>0.76068259606755695</v>
      </c>
      <c r="AU17" s="22">
        <v>0.85081288850123604</v>
      </c>
      <c r="AV17" s="22"/>
      <c r="AW17" s="22">
        <v>0.83116381998588496</v>
      </c>
      <c r="AX17" s="22">
        <v>0.74616574554786497</v>
      </c>
      <c r="AY17" s="22"/>
      <c r="AZ17" s="22">
        <v>0.82829909313116801</v>
      </c>
      <c r="BA17" s="22">
        <v>0.79018044043469304</v>
      </c>
      <c r="BB17" s="22"/>
      <c r="BC17" s="22">
        <v>0.80133323909084497</v>
      </c>
      <c r="BD17" s="22">
        <v>0.79451747364591896</v>
      </c>
      <c r="BE17" s="22"/>
      <c r="BF17" s="22">
        <v>0.793267577753479</v>
      </c>
      <c r="BG17" s="22">
        <v>0.79743369710564405</v>
      </c>
      <c r="BH17" s="22"/>
      <c r="BI17" s="22">
        <v>0.80221416113370703</v>
      </c>
      <c r="BJ17" s="22">
        <v>0.81868315029515004</v>
      </c>
      <c r="BK17" s="22">
        <v>0.77536498411122701</v>
      </c>
      <c r="BL17" s="22">
        <v>0.81027056458987901</v>
      </c>
      <c r="BM17" s="22">
        <v>0.74610412426705797</v>
      </c>
      <c r="BN17" s="22"/>
      <c r="BO17" s="22">
        <v>0.81078662254188405</v>
      </c>
      <c r="BP17" s="22">
        <v>0.79484581269507504</v>
      </c>
      <c r="BQ17" s="22">
        <v>0.77611384208994405</v>
      </c>
      <c r="BR17" s="22">
        <v>0.82228734296727302</v>
      </c>
      <c r="BS17" s="22">
        <v>0.71875532879410797</v>
      </c>
      <c r="BT17" s="22">
        <v>0.780752424659241</v>
      </c>
      <c r="BU17" s="22"/>
      <c r="BV17" s="22">
        <v>0.79919434510544296</v>
      </c>
      <c r="BW17" s="22">
        <v>0.85482961208869601</v>
      </c>
      <c r="BX17" s="22"/>
      <c r="BY17" s="22">
        <v>0.77054931982937902</v>
      </c>
      <c r="BZ17" s="22"/>
      <c r="CA17" s="22">
        <v>0.82872741215413903</v>
      </c>
      <c r="CB17" s="22"/>
      <c r="CC17" s="22">
        <v>0.81370695435765805</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283</v>
      </c>
      <c r="E2" s="26"/>
      <c r="F2" s="26"/>
    </row>
    <row r="6" spans="2:6" ht="49.95" customHeight="1" x14ac:dyDescent="0.3">
      <c r="B6" s="20" t="s">
        <v>15</v>
      </c>
      <c r="C6" s="20" t="s">
        <v>334</v>
      </c>
      <c r="D6" s="20" t="s">
        <v>335</v>
      </c>
      <c r="E6" s="20" t="s">
        <v>336</v>
      </c>
    </row>
    <row r="7" spans="2:6" x14ac:dyDescent="0.3">
      <c r="B7" s="18" t="s">
        <v>230</v>
      </c>
      <c r="C7" s="17">
        <v>0.30750980641661002</v>
      </c>
      <c r="D7" s="17">
        <v>0.33165675245145698</v>
      </c>
      <c r="E7" s="17">
        <v>0.29015558299474598</v>
      </c>
    </row>
    <row r="8" spans="2:6" x14ac:dyDescent="0.3">
      <c r="B8" s="18" t="s">
        <v>231</v>
      </c>
      <c r="C8" s="17">
        <v>0.45050584156659002</v>
      </c>
      <c r="D8" s="17">
        <v>0.39432890820959998</v>
      </c>
      <c r="E8" s="17">
        <v>0.41211239889300999</v>
      </c>
    </row>
    <row r="9" spans="2:6" x14ac:dyDescent="0.3">
      <c r="B9" s="18" t="s">
        <v>232</v>
      </c>
      <c r="C9" s="17">
        <v>0.15744653256382099</v>
      </c>
      <c r="D9" s="17">
        <v>0.179303949338908</v>
      </c>
      <c r="E9" s="17">
        <v>0.19183418849738201</v>
      </c>
    </row>
    <row r="10" spans="2:6" x14ac:dyDescent="0.3">
      <c r="B10" s="18" t="s">
        <v>233</v>
      </c>
      <c r="C10" s="17">
        <v>4.8414366001701001E-2</v>
      </c>
      <c r="D10" s="17">
        <v>4.9617199927588201E-2</v>
      </c>
      <c r="E10" s="17">
        <v>6.2080741754676101E-2</v>
      </c>
    </row>
    <row r="11" spans="2:6" x14ac:dyDescent="0.3">
      <c r="B11" s="18" t="s">
        <v>234</v>
      </c>
      <c r="C11" s="17">
        <v>1.6573756783518599E-2</v>
      </c>
      <c r="D11" s="17">
        <v>2.31103853446201E-2</v>
      </c>
      <c r="E11" s="17">
        <v>1.87895110663584E-2</v>
      </c>
    </row>
    <row r="12" spans="2:6" x14ac:dyDescent="0.3">
      <c r="B12" s="18" t="s">
        <v>92</v>
      </c>
      <c r="C12" s="17">
        <v>1.9549696667758899E-2</v>
      </c>
      <c r="D12" s="17">
        <v>2.19828047278278E-2</v>
      </c>
      <c r="E12" s="17">
        <v>2.5027576793827899E-2</v>
      </c>
    </row>
    <row r="13" spans="2:6" x14ac:dyDescent="0.3">
      <c r="B13" s="23" t="s">
        <v>192</v>
      </c>
      <c r="C13" s="21">
        <v>0.75801564798319998</v>
      </c>
      <c r="D13" s="21">
        <v>0.72598566066105596</v>
      </c>
      <c r="E13" s="21">
        <v>0.70226798188775597</v>
      </c>
    </row>
    <row r="14" spans="2:6" x14ac:dyDescent="0.3">
      <c r="B14" s="23" t="s">
        <v>193</v>
      </c>
      <c r="C14" s="21">
        <v>6.4988122785219593E-2</v>
      </c>
      <c r="D14" s="21">
        <v>7.2727585272208295E-2</v>
      </c>
      <c r="E14" s="21">
        <v>8.0870252821034494E-2</v>
      </c>
    </row>
    <row r="15" spans="2:6" x14ac:dyDescent="0.3">
      <c r="B15" s="23" t="s">
        <v>194</v>
      </c>
      <c r="C15" s="22">
        <v>0.69302752519798005</v>
      </c>
      <c r="D15" s="22">
        <v>0.65325807538884795</v>
      </c>
      <c r="E15" s="22">
        <v>0.62139772906672097</v>
      </c>
    </row>
    <row r="16" spans="2:6" x14ac:dyDescent="0.3">
      <c r="B16" s="16"/>
      <c r="C16" s="16"/>
      <c r="D16" s="16"/>
      <c r="E16" s="16"/>
    </row>
    <row r="17" spans="2:2" x14ac:dyDescent="0.3">
      <c r="B17" t="s">
        <v>95</v>
      </c>
    </row>
    <row r="18" spans="2:2" x14ac:dyDescent="0.3">
      <c r="B18" t="s">
        <v>96</v>
      </c>
    </row>
    <row r="22" spans="2:2" x14ac:dyDescent="0.3">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0.33165675245145698</v>
      </c>
      <c r="D9" s="17">
        <v>0.33464380526948201</v>
      </c>
      <c r="E9" s="17">
        <v>0.32610406436224998</v>
      </c>
      <c r="F9" s="17"/>
      <c r="G9" s="17">
        <v>0.44282048157771098</v>
      </c>
      <c r="H9" s="17">
        <v>0.35765004589113703</v>
      </c>
      <c r="I9" s="17">
        <v>0.39246203359591803</v>
      </c>
      <c r="J9" s="17">
        <v>0.33260213403267802</v>
      </c>
      <c r="K9" s="17">
        <v>0.251841433319763</v>
      </c>
      <c r="L9" s="17">
        <v>0.23976831615230701</v>
      </c>
      <c r="M9" s="17"/>
      <c r="N9" s="17">
        <v>0.32232572190618097</v>
      </c>
      <c r="O9" s="17">
        <v>0.33262789471839199</v>
      </c>
      <c r="P9" s="17">
        <v>0.336389761426371</v>
      </c>
      <c r="Q9" s="17">
        <v>0.33684390725427499</v>
      </c>
      <c r="R9" s="17"/>
      <c r="S9" s="17">
        <v>0.40878185756898799</v>
      </c>
      <c r="T9" s="17">
        <v>0.27682605815800998</v>
      </c>
      <c r="U9" s="17">
        <v>0.28482994120534499</v>
      </c>
      <c r="V9" s="17">
        <v>0.308174776036723</v>
      </c>
      <c r="W9" s="17">
        <v>0.30313312797329001</v>
      </c>
      <c r="X9" s="17">
        <v>0.34053728456867299</v>
      </c>
      <c r="Y9" s="17">
        <v>0.27807518168815398</v>
      </c>
      <c r="Z9" s="17">
        <v>0.33546359888131</v>
      </c>
      <c r="AA9" s="17">
        <v>0.34240567746707501</v>
      </c>
      <c r="AB9" s="17">
        <v>0.41945474839969699</v>
      </c>
      <c r="AC9" s="17">
        <v>0.38116639791065998</v>
      </c>
      <c r="AD9" s="17">
        <v>0.19698594453177101</v>
      </c>
      <c r="AE9" s="17"/>
      <c r="AF9" s="17">
        <v>0.61129084330723404</v>
      </c>
      <c r="AG9" s="17">
        <v>0.354694161557286</v>
      </c>
      <c r="AH9" s="17">
        <v>0.39575676925127901</v>
      </c>
      <c r="AI9" s="17">
        <v>0.34233677290938402</v>
      </c>
      <c r="AJ9" s="17">
        <v>0.391134713924434</v>
      </c>
      <c r="AK9" s="17">
        <v>0.250241704429088</v>
      </c>
      <c r="AL9" s="17">
        <v>0.31253857648701</v>
      </c>
      <c r="AM9" s="17">
        <v>0.35552029095124899</v>
      </c>
      <c r="AN9" s="17">
        <v>0.227636625587535</v>
      </c>
      <c r="AO9" s="17">
        <v>0.37132076248891199</v>
      </c>
      <c r="AP9" s="17">
        <v>0.37164081821705203</v>
      </c>
      <c r="AQ9" s="17">
        <v>0.333960928038112</v>
      </c>
      <c r="AR9" s="17">
        <v>0.281486894969391</v>
      </c>
      <c r="AS9" s="17">
        <v>0.36575643807344999</v>
      </c>
      <c r="AT9" s="17">
        <v>0.27114022995822601</v>
      </c>
      <c r="AU9" s="17">
        <v>0.430368660459585</v>
      </c>
      <c r="AV9" s="17"/>
      <c r="AW9" s="17">
        <v>0.33948407769217898</v>
      </c>
      <c r="AX9" s="17">
        <v>0.318768782458274</v>
      </c>
      <c r="AY9" s="17"/>
      <c r="AZ9" s="17">
        <v>0.39030695655332598</v>
      </c>
      <c r="BA9" s="17">
        <v>0.31859413962427702</v>
      </c>
      <c r="BB9" s="17"/>
      <c r="BC9" s="17">
        <v>0.40849447124890098</v>
      </c>
      <c r="BD9" s="17">
        <v>0.27791913264857698</v>
      </c>
      <c r="BE9" s="17"/>
      <c r="BF9" s="17">
        <v>0.43637390787934</v>
      </c>
      <c r="BG9" s="17">
        <v>0.32324192419825298</v>
      </c>
      <c r="BH9" s="17"/>
      <c r="BI9" s="17">
        <v>0.235558062506312</v>
      </c>
      <c r="BJ9" s="17">
        <v>0.41207090263408003</v>
      </c>
      <c r="BK9" s="17">
        <v>0.34779610825601298</v>
      </c>
      <c r="BL9" s="17">
        <v>0.25023593010053502</v>
      </c>
      <c r="BM9" s="17">
        <v>0.38080607886002299</v>
      </c>
      <c r="BN9" s="17"/>
      <c r="BO9" s="17">
        <v>0.41730296873328598</v>
      </c>
      <c r="BP9" s="17">
        <v>0.24402452637664401</v>
      </c>
      <c r="BQ9" s="17">
        <v>0.35502206899839001</v>
      </c>
      <c r="BR9" s="17">
        <v>0.29176566234067303</v>
      </c>
      <c r="BS9" s="17">
        <v>0.42766287557350602</v>
      </c>
      <c r="BT9" s="17">
        <v>0.23952416084523301</v>
      </c>
      <c r="BU9" s="17"/>
      <c r="BV9" s="17">
        <v>0.414867797466483</v>
      </c>
      <c r="BW9" s="17">
        <v>0.406883419296035</v>
      </c>
      <c r="BX9" s="17"/>
      <c r="BY9" s="17">
        <v>0.38587632493948998</v>
      </c>
      <c r="BZ9" s="17"/>
      <c r="CA9" s="17">
        <v>0.45606070334514898</v>
      </c>
      <c r="CB9" s="17"/>
      <c r="CC9" s="17">
        <v>0.40508477739797999</v>
      </c>
    </row>
    <row r="10" spans="2:81" x14ac:dyDescent="0.3">
      <c r="B10" s="18" t="s">
        <v>231</v>
      </c>
      <c r="C10" s="17">
        <v>0.39432890820959998</v>
      </c>
      <c r="D10" s="17">
        <v>0.37305359364374402</v>
      </c>
      <c r="E10" s="17">
        <v>0.416657760429062</v>
      </c>
      <c r="F10" s="17"/>
      <c r="G10" s="17">
        <v>0.34616213087856001</v>
      </c>
      <c r="H10" s="17">
        <v>0.44725489021986398</v>
      </c>
      <c r="I10" s="17">
        <v>0.36779858283123901</v>
      </c>
      <c r="J10" s="17">
        <v>0.40570049190853802</v>
      </c>
      <c r="K10" s="17">
        <v>0.377408511445879</v>
      </c>
      <c r="L10" s="17">
        <v>0.40709416312760799</v>
      </c>
      <c r="M10" s="17"/>
      <c r="N10" s="17">
        <v>0.40536316312124898</v>
      </c>
      <c r="O10" s="17">
        <v>0.407014175053935</v>
      </c>
      <c r="P10" s="17">
        <v>0.37725052881798499</v>
      </c>
      <c r="Q10" s="17">
        <v>0.38357538892877102</v>
      </c>
      <c r="R10" s="17"/>
      <c r="S10" s="17">
        <v>0.38100466974147601</v>
      </c>
      <c r="T10" s="17">
        <v>0.38778149576901699</v>
      </c>
      <c r="U10" s="17">
        <v>0.42289516749484102</v>
      </c>
      <c r="V10" s="17">
        <v>0.368256157724623</v>
      </c>
      <c r="W10" s="17">
        <v>0.40254857014899498</v>
      </c>
      <c r="X10" s="17">
        <v>0.39388120784151598</v>
      </c>
      <c r="Y10" s="17">
        <v>0.42162806658673402</v>
      </c>
      <c r="Z10" s="17">
        <v>0.423792226107706</v>
      </c>
      <c r="AA10" s="17">
        <v>0.421755707207635</v>
      </c>
      <c r="AB10" s="17">
        <v>0.32404286642397401</v>
      </c>
      <c r="AC10" s="17">
        <v>0.37755048124609503</v>
      </c>
      <c r="AD10" s="17">
        <v>0.49580779215205201</v>
      </c>
      <c r="AE10" s="17"/>
      <c r="AF10" s="17">
        <v>0</v>
      </c>
      <c r="AG10" s="17">
        <v>0.36375169329179102</v>
      </c>
      <c r="AH10" s="17">
        <v>0.31176179428654799</v>
      </c>
      <c r="AI10" s="17">
        <v>0.38388809495183501</v>
      </c>
      <c r="AJ10" s="17">
        <v>0.35882256187971401</v>
      </c>
      <c r="AK10" s="17">
        <v>0.42232936614759597</v>
      </c>
      <c r="AL10" s="17">
        <v>0.44813354603837002</v>
      </c>
      <c r="AM10" s="17">
        <v>0.38189488073030098</v>
      </c>
      <c r="AN10" s="17">
        <v>0.45786554164415899</v>
      </c>
      <c r="AO10" s="17">
        <v>0.395211925783856</v>
      </c>
      <c r="AP10" s="17">
        <v>0.36623138997025201</v>
      </c>
      <c r="AQ10" s="17">
        <v>0.42296106847313297</v>
      </c>
      <c r="AR10" s="17">
        <v>0.46074178949107703</v>
      </c>
      <c r="AS10" s="17">
        <v>0.37440993647839499</v>
      </c>
      <c r="AT10" s="17">
        <v>0.38774341603782497</v>
      </c>
      <c r="AU10" s="17">
        <v>0.39645425799512202</v>
      </c>
      <c r="AV10" s="17"/>
      <c r="AW10" s="17">
        <v>0.40640320319407902</v>
      </c>
      <c r="AX10" s="17">
        <v>0.377350029013861</v>
      </c>
      <c r="AY10" s="17"/>
      <c r="AZ10" s="17">
        <v>0.40444297539070501</v>
      </c>
      <c r="BA10" s="17">
        <v>0.39207629637784203</v>
      </c>
      <c r="BB10" s="17"/>
      <c r="BC10" s="17">
        <v>0.37753013624154103</v>
      </c>
      <c r="BD10" s="17">
        <v>0.40482095396428502</v>
      </c>
      <c r="BE10" s="17"/>
      <c r="BF10" s="17">
        <v>0.413403403995795</v>
      </c>
      <c r="BG10" s="17">
        <v>0.39279612587416102</v>
      </c>
      <c r="BH10" s="17"/>
      <c r="BI10" s="17">
        <v>0.37654971820608202</v>
      </c>
      <c r="BJ10" s="17">
        <v>0.42269044122149402</v>
      </c>
      <c r="BK10" s="17">
        <v>0.35917867317771002</v>
      </c>
      <c r="BL10" s="17">
        <v>0.37066433270546101</v>
      </c>
      <c r="BM10" s="17">
        <v>0.43200941449131403</v>
      </c>
      <c r="BN10" s="17"/>
      <c r="BO10" s="17">
        <v>0.418383365566595</v>
      </c>
      <c r="BP10" s="17">
        <v>0.42307467838135898</v>
      </c>
      <c r="BQ10" s="17">
        <v>0.38052825634489401</v>
      </c>
      <c r="BR10" s="17">
        <v>0.36407828030698902</v>
      </c>
      <c r="BS10" s="17">
        <v>0.389940932150665</v>
      </c>
      <c r="BT10" s="17">
        <v>0.41619939243224202</v>
      </c>
      <c r="BU10" s="17"/>
      <c r="BV10" s="17">
        <v>0.427642722725318</v>
      </c>
      <c r="BW10" s="17">
        <v>0.41350529865239399</v>
      </c>
      <c r="BX10" s="17"/>
      <c r="BY10" s="17">
        <v>0.442020334247753</v>
      </c>
      <c r="BZ10" s="17"/>
      <c r="CA10" s="17">
        <v>0.41859152998096699</v>
      </c>
      <c r="CB10" s="17"/>
      <c r="CC10" s="17">
        <v>0.45324623248957402</v>
      </c>
    </row>
    <row r="11" spans="2:81" x14ac:dyDescent="0.3">
      <c r="B11" s="18" t="s">
        <v>232</v>
      </c>
      <c r="C11" s="17">
        <v>0.179303949338908</v>
      </c>
      <c r="D11" s="17">
        <v>0.19329109401441799</v>
      </c>
      <c r="E11" s="17">
        <v>0.16635390309311901</v>
      </c>
      <c r="F11" s="17"/>
      <c r="G11" s="17">
        <v>0.145610418791917</v>
      </c>
      <c r="H11" s="17">
        <v>0.12881540410099099</v>
      </c>
      <c r="I11" s="17">
        <v>0.155247641178724</v>
      </c>
      <c r="J11" s="17">
        <v>0.183361189118674</v>
      </c>
      <c r="K11" s="17">
        <v>0.22933752807923</v>
      </c>
      <c r="L11" s="17">
        <v>0.22550595528623199</v>
      </c>
      <c r="M11" s="17"/>
      <c r="N11" s="17">
        <v>0.17872259325281001</v>
      </c>
      <c r="O11" s="17">
        <v>0.180286368955279</v>
      </c>
      <c r="P11" s="17">
        <v>0.19308190434737099</v>
      </c>
      <c r="Q11" s="17">
        <v>0.16821375154882201</v>
      </c>
      <c r="R11" s="17"/>
      <c r="S11" s="17">
        <v>0.13977587031556099</v>
      </c>
      <c r="T11" s="17">
        <v>0.24333747006536799</v>
      </c>
      <c r="U11" s="17">
        <v>0.18630608674406299</v>
      </c>
      <c r="V11" s="17">
        <v>0.20363077887688899</v>
      </c>
      <c r="W11" s="17">
        <v>0.231028458611895</v>
      </c>
      <c r="X11" s="17">
        <v>0.16061586123772301</v>
      </c>
      <c r="Y11" s="17">
        <v>0.19695601504183599</v>
      </c>
      <c r="Z11" s="17">
        <v>0.143392207933044</v>
      </c>
      <c r="AA11" s="17">
        <v>0.151237564584248</v>
      </c>
      <c r="AB11" s="17">
        <v>0.15671866326902201</v>
      </c>
      <c r="AC11" s="17">
        <v>0.153966868634314</v>
      </c>
      <c r="AD11" s="17">
        <v>0.143636530619912</v>
      </c>
      <c r="AE11" s="17"/>
      <c r="AF11" s="17">
        <v>0.193938592338709</v>
      </c>
      <c r="AG11" s="17">
        <v>0.208650511386892</v>
      </c>
      <c r="AH11" s="17">
        <v>0.152134334557566</v>
      </c>
      <c r="AI11" s="17">
        <v>0.131816760029945</v>
      </c>
      <c r="AJ11" s="17">
        <v>0.20103524541638201</v>
      </c>
      <c r="AK11" s="17">
        <v>0.22487834351186001</v>
      </c>
      <c r="AL11" s="17">
        <v>0.17816878708248601</v>
      </c>
      <c r="AM11" s="17">
        <v>0.158657937933217</v>
      </c>
      <c r="AN11" s="17">
        <v>0.19944580253623101</v>
      </c>
      <c r="AO11" s="17">
        <v>0.15050572287602701</v>
      </c>
      <c r="AP11" s="17">
        <v>0.17793162628657799</v>
      </c>
      <c r="AQ11" s="17">
        <v>0.119072178327676</v>
      </c>
      <c r="AR11" s="17">
        <v>0.208701994934373</v>
      </c>
      <c r="AS11" s="17">
        <v>0.17855075337791401</v>
      </c>
      <c r="AT11" s="17">
        <v>0.226516216112156</v>
      </c>
      <c r="AU11" s="17">
        <v>0.10260743880447799</v>
      </c>
      <c r="AV11" s="17"/>
      <c r="AW11" s="17">
        <v>0.172956401601502</v>
      </c>
      <c r="AX11" s="17">
        <v>0.189834697866026</v>
      </c>
      <c r="AY11" s="17"/>
      <c r="AZ11" s="17">
        <v>0.123705727825128</v>
      </c>
      <c r="BA11" s="17">
        <v>0.19168682255538999</v>
      </c>
      <c r="BB11" s="17"/>
      <c r="BC11" s="17">
        <v>0.13492487858649599</v>
      </c>
      <c r="BD11" s="17">
        <v>0.209993998926714</v>
      </c>
      <c r="BE11" s="17"/>
      <c r="BF11" s="17">
        <v>8.8394777264584307E-2</v>
      </c>
      <c r="BG11" s="17">
        <v>0.18660920000696199</v>
      </c>
      <c r="BH11" s="17"/>
      <c r="BI11" s="17">
        <v>0.27052280974028398</v>
      </c>
      <c r="BJ11" s="17">
        <v>0.11965052261690599</v>
      </c>
      <c r="BK11" s="17">
        <v>0.178970526880252</v>
      </c>
      <c r="BL11" s="17">
        <v>0.24893185182146901</v>
      </c>
      <c r="BM11" s="17">
        <v>9.3006726999173797E-2</v>
      </c>
      <c r="BN11" s="17"/>
      <c r="BO11" s="17">
        <v>0.12131274994824499</v>
      </c>
      <c r="BP11" s="17">
        <v>0.22754281645732599</v>
      </c>
      <c r="BQ11" s="17">
        <v>0.17211493662817501</v>
      </c>
      <c r="BR11" s="17">
        <v>0.22676034836950701</v>
      </c>
      <c r="BS11" s="17">
        <v>0.100588497338329</v>
      </c>
      <c r="BT11" s="17">
        <v>0.23226482620036601</v>
      </c>
      <c r="BU11" s="17"/>
      <c r="BV11" s="17">
        <v>0.115250970854434</v>
      </c>
      <c r="BW11" s="17">
        <v>0.127810501032356</v>
      </c>
      <c r="BX11" s="17"/>
      <c r="BY11" s="17">
        <v>0.123064354692245</v>
      </c>
      <c r="BZ11" s="17"/>
      <c r="CA11" s="17">
        <v>9.1980197342438896E-2</v>
      </c>
      <c r="CB11" s="17"/>
      <c r="CC11" s="17">
        <v>0.114676504544342</v>
      </c>
    </row>
    <row r="12" spans="2:81" x14ac:dyDescent="0.3">
      <c r="B12" s="18" t="s">
        <v>233</v>
      </c>
      <c r="C12" s="17">
        <v>4.9617199927588201E-2</v>
      </c>
      <c r="D12" s="17">
        <v>5.26375801342851E-2</v>
      </c>
      <c r="E12" s="17">
        <v>4.6863755848528803E-2</v>
      </c>
      <c r="F12" s="17"/>
      <c r="G12" s="17">
        <v>3.1053885540592598E-2</v>
      </c>
      <c r="H12" s="17">
        <v>2.6933491847048699E-2</v>
      </c>
      <c r="I12" s="17">
        <v>4.6830047317037701E-2</v>
      </c>
      <c r="J12" s="17">
        <v>4.3172293983891802E-2</v>
      </c>
      <c r="K12" s="17">
        <v>5.8326426898009001E-2</v>
      </c>
      <c r="L12" s="17">
        <v>8.2084572278663198E-2</v>
      </c>
      <c r="M12" s="17"/>
      <c r="N12" s="17">
        <v>4.9949775032481498E-2</v>
      </c>
      <c r="O12" s="17">
        <v>4.4778025907958902E-2</v>
      </c>
      <c r="P12" s="17">
        <v>3.7926865292812098E-2</v>
      </c>
      <c r="Q12" s="17">
        <v>6.3181588377147796E-2</v>
      </c>
      <c r="R12" s="17"/>
      <c r="S12" s="17">
        <v>5.1134161118198102E-2</v>
      </c>
      <c r="T12" s="17">
        <v>5.6313250749075901E-2</v>
      </c>
      <c r="U12" s="17">
        <v>6.4449196289436503E-2</v>
      </c>
      <c r="V12" s="17">
        <v>5.3728675376859103E-2</v>
      </c>
      <c r="W12" s="17">
        <v>2.01878431159991E-2</v>
      </c>
      <c r="X12" s="17">
        <v>3.0880485375148099E-2</v>
      </c>
      <c r="Y12" s="17">
        <v>6.6533821277178495E-2</v>
      </c>
      <c r="Z12" s="17">
        <v>6.7054401046458906E-2</v>
      </c>
      <c r="AA12" s="17">
        <v>2.8120854689350099E-2</v>
      </c>
      <c r="AB12" s="17">
        <v>5.8163227445339701E-2</v>
      </c>
      <c r="AC12" s="17">
        <v>4.5780904229331898E-2</v>
      </c>
      <c r="AD12" s="17">
        <v>7.7522818513651795E-2</v>
      </c>
      <c r="AE12" s="17"/>
      <c r="AF12" s="17">
        <v>0</v>
      </c>
      <c r="AG12" s="17">
        <v>3.1546210259405301E-2</v>
      </c>
      <c r="AH12" s="17">
        <v>6.2005536152498E-2</v>
      </c>
      <c r="AI12" s="17">
        <v>4.4327784723139398E-2</v>
      </c>
      <c r="AJ12" s="17">
        <v>1.81537803141982E-2</v>
      </c>
      <c r="AK12" s="17">
        <v>6.8101600140537594E-2</v>
      </c>
      <c r="AL12" s="17">
        <v>4.0580557333477402E-2</v>
      </c>
      <c r="AM12" s="17">
        <v>4.5193640718242299E-2</v>
      </c>
      <c r="AN12" s="17">
        <v>7.0444835408983802E-2</v>
      </c>
      <c r="AO12" s="17">
        <v>5.6979148626732999E-2</v>
      </c>
      <c r="AP12" s="17">
        <v>5.0274537157432901E-2</v>
      </c>
      <c r="AQ12" s="17">
        <v>9.6241916719581405E-2</v>
      </c>
      <c r="AR12" s="17">
        <v>1.9753141144441402E-2</v>
      </c>
      <c r="AS12" s="17">
        <v>1.8117501906048199E-2</v>
      </c>
      <c r="AT12" s="17">
        <v>5.2319097693121999E-2</v>
      </c>
      <c r="AU12" s="17">
        <v>5.11744076496655E-2</v>
      </c>
      <c r="AV12" s="17"/>
      <c r="AW12" s="17">
        <v>4.1000955591566003E-2</v>
      </c>
      <c r="AX12" s="17">
        <v>6.25031530725349E-2</v>
      </c>
      <c r="AY12" s="17"/>
      <c r="AZ12" s="17">
        <v>3.9236889963676698E-2</v>
      </c>
      <c r="BA12" s="17">
        <v>5.1929109530650802E-2</v>
      </c>
      <c r="BB12" s="17"/>
      <c r="BC12" s="17">
        <v>4.2585577301974403E-2</v>
      </c>
      <c r="BD12" s="17">
        <v>5.5390853655017197E-2</v>
      </c>
      <c r="BE12" s="17"/>
      <c r="BF12" s="17">
        <v>3.7110751693065297E-2</v>
      </c>
      <c r="BG12" s="17">
        <v>5.0622189162838803E-2</v>
      </c>
      <c r="BH12" s="17"/>
      <c r="BI12" s="17">
        <v>6.7332539490191398E-2</v>
      </c>
      <c r="BJ12" s="17">
        <v>2.57596681749085E-2</v>
      </c>
      <c r="BK12" s="17">
        <v>7.6043146649868998E-2</v>
      </c>
      <c r="BL12" s="17">
        <v>5.5117848657340998E-2</v>
      </c>
      <c r="BM12" s="17">
        <v>5.3711510542725903E-2</v>
      </c>
      <c r="BN12" s="17"/>
      <c r="BO12" s="17">
        <v>2.20737913802578E-2</v>
      </c>
      <c r="BP12" s="17">
        <v>6.3750685824208397E-2</v>
      </c>
      <c r="BQ12" s="17">
        <v>5.8328207166944597E-2</v>
      </c>
      <c r="BR12" s="17">
        <v>6.1869261023650701E-2</v>
      </c>
      <c r="BS12" s="17">
        <v>3.3396222469003999E-2</v>
      </c>
      <c r="BT12" s="17">
        <v>4.31270189548216E-2</v>
      </c>
      <c r="BU12" s="17"/>
      <c r="BV12" s="17">
        <v>2.3382415799658701E-2</v>
      </c>
      <c r="BW12" s="17">
        <v>3.01688282706216E-2</v>
      </c>
      <c r="BX12" s="17"/>
      <c r="BY12" s="17">
        <v>3.40824812842732E-2</v>
      </c>
      <c r="BZ12" s="17"/>
      <c r="CA12" s="17">
        <v>2.3545333807894999E-2</v>
      </c>
      <c r="CB12" s="17"/>
      <c r="CC12" s="17">
        <v>1.8611147691287799E-2</v>
      </c>
    </row>
    <row r="13" spans="2:81" x14ac:dyDescent="0.3">
      <c r="B13" s="18" t="s">
        <v>234</v>
      </c>
      <c r="C13" s="17">
        <v>2.31103853446201E-2</v>
      </c>
      <c r="D13" s="17">
        <v>2.9810336779343801E-2</v>
      </c>
      <c r="E13" s="17">
        <v>1.66596042133637E-2</v>
      </c>
      <c r="F13" s="17"/>
      <c r="G13" s="17">
        <v>1.2614912339177701E-2</v>
      </c>
      <c r="H13" s="17">
        <v>1.82322831004962E-2</v>
      </c>
      <c r="I13" s="17">
        <v>2.0307328552675499E-2</v>
      </c>
      <c r="J13" s="17">
        <v>8.8380305676033204E-3</v>
      </c>
      <c r="K13" s="17">
        <v>6.6457321996499105E-2</v>
      </c>
      <c r="L13" s="17">
        <v>1.8876989875955302E-2</v>
      </c>
      <c r="M13" s="17"/>
      <c r="N13" s="17">
        <v>2.1355385233321301E-2</v>
      </c>
      <c r="O13" s="17">
        <v>1.61073429485191E-2</v>
      </c>
      <c r="P13" s="17">
        <v>3.4093929965341503E-2</v>
      </c>
      <c r="Q13" s="17">
        <v>2.28044744967257E-2</v>
      </c>
      <c r="R13" s="17"/>
      <c r="S13" s="17">
        <v>4.3008008157549198E-3</v>
      </c>
      <c r="T13" s="17">
        <v>2.2420461322421301E-2</v>
      </c>
      <c r="U13" s="17">
        <v>2.31401294037961E-2</v>
      </c>
      <c r="V13" s="17">
        <v>3.6492602791417098E-2</v>
      </c>
      <c r="W13" s="17">
        <v>3.0103339143846101E-2</v>
      </c>
      <c r="X13" s="17">
        <v>3.13147970910468E-2</v>
      </c>
      <c r="Y13" s="17">
        <v>2.4250153639532299E-2</v>
      </c>
      <c r="Z13" s="17">
        <v>9.79317202522389E-3</v>
      </c>
      <c r="AA13" s="17">
        <v>2.5297691457973101E-2</v>
      </c>
      <c r="AB13" s="17">
        <v>2.7408651803956401E-2</v>
      </c>
      <c r="AC13" s="17">
        <v>2.46816336703349E-2</v>
      </c>
      <c r="AD13" s="17">
        <v>2.3737393664198699E-2</v>
      </c>
      <c r="AE13" s="17"/>
      <c r="AF13" s="17">
        <v>0.104423181261926</v>
      </c>
      <c r="AG13" s="17">
        <v>2.0156762350455701E-2</v>
      </c>
      <c r="AH13" s="17">
        <v>3.0502930954800601E-2</v>
      </c>
      <c r="AI13" s="17">
        <v>4.6393337923521197E-2</v>
      </c>
      <c r="AJ13" s="17">
        <v>1.52346842018952E-2</v>
      </c>
      <c r="AK13" s="17">
        <v>2.4126853839955699E-2</v>
      </c>
      <c r="AL13" s="17">
        <v>1.09756732051376E-2</v>
      </c>
      <c r="AM13" s="17">
        <v>2.1451104277974201E-2</v>
      </c>
      <c r="AN13" s="17">
        <v>3.0956575196510301E-2</v>
      </c>
      <c r="AO13" s="17">
        <v>1.76192916891557E-2</v>
      </c>
      <c r="AP13" s="17">
        <v>1.7426383822688799E-2</v>
      </c>
      <c r="AQ13" s="17">
        <v>1.9169308719411599E-2</v>
      </c>
      <c r="AR13" s="17">
        <v>2.0226342873859899E-2</v>
      </c>
      <c r="AS13" s="17">
        <v>4.3155743571309899E-2</v>
      </c>
      <c r="AT13" s="17">
        <v>4.6128101107547601E-2</v>
      </c>
      <c r="AU13" s="17">
        <v>1.05398797462803E-2</v>
      </c>
      <c r="AV13" s="17"/>
      <c r="AW13" s="17">
        <v>2.2718349565436599E-2</v>
      </c>
      <c r="AX13" s="17">
        <v>2.2792601902496101E-2</v>
      </c>
      <c r="AY13" s="17"/>
      <c r="AZ13" s="17">
        <v>2.3616774400139099E-2</v>
      </c>
      <c r="BA13" s="17">
        <v>2.29976020342555E-2</v>
      </c>
      <c r="BB13" s="17"/>
      <c r="BC13" s="17">
        <v>2.05150974180924E-2</v>
      </c>
      <c r="BD13" s="17">
        <v>2.53333580349955E-2</v>
      </c>
      <c r="BE13" s="17"/>
      <c r="BF13" s="17">
        <v>1.91607998134911E-2</v>
      </c>
      <c r="BG13" s="17">
        <v>2.3427764896996099E-2</v>
      </c>
      <c r="BH13" s="17"/>
      <c r="BI13" s="17">
        <v>2.5677088036722501E-2</v>
      </c>
      <c r="BJ13" s="17">
        <v>1.07792862795288E-2</v>
      </c>
      <c r="BK13" s="17">
        <v>1.6405260734332201E-2</v>
      </c>
      <c r="BL13" s="17">
        <v>6.3569822676405902E-2</v>
      </c>
      <c r="BM13" s="17">
        <v>2.10108862181995E-2</v>
      </c>
      <c r="BN13" s="17"/>
      <c r="BO13" s="17">
        <v>7.7530803499735604E-3</v>
      </c>
      <c r="BP13" s="17">
        <v>2.3585928654167899E-2</v>
      </c>
      <c r="BQ13" s="17">
        <v>1.47093471451748E-2</v>
      </c>
      <c r="BR13" s="17">
        <v>4.7890142035210997E-2</v>
      </c>
      <c r="BS13" s="17">
        <v>3.3202363525536703E-2</v>
      </c>
      <c r="BT13" s="17">
        <v>9.7371898375290394E-3</v>
      </c>
      <c r="BU13" s="17"/>
      <c r="BV13" s="17">
        <v>8.9217506624350799E-3</v>
      </c>
      <c r="BW13" s="17">
        <v>1.4224512375220299E-2</v>
      </c>
      <c r="BX13" s="17"/>
      <c r="BY13" s="17">
        <v>1.05757777077451E-2</v>
      </c>
      <c r="BZ13" s="17"/>
      <c r="CA13" s="17">
        <v>3.8719658942909601E-3</v>
      </c>
      <c r="CB13" s="17"/>
      <c r="CC13" s="17">
        <v>0</v>
      </c>
    </row>
    <row r="14" spans="2:81" x14ac:dyDescent="0.3">
      <c r="B14" s="18" t="s">
        <v>92</v>
      </c>
      <c r="C14" s="17">
        <v>2.19828047278278E-2</v>
      </c>
      <c r="D14" s="17">
        <v>1.65635901587276E-2</v>
      </c>
      <c r="E14" s="17">
        <v>2.7360912053676401E-2</v>
      </c>
      <c r="F14" s="17"/>
      <c r="G14" s="17">
        <v>2.1738170872043099E-2</v>
      </c>
      <c r="H14" s="17">
        <v>2.1113884840462501E-2</v>
      </c>
      <c r="I14" s="17">
        <v>1.7354366524406101E-2</v>
      </c>
      <c r="J14" s="17">
        <v>2.63258603886143E-2</v>
      </c>
      <c r="K14" s="17">
        <v>1.6628778260620501E-2</v>
      </c>
      <c r="L14" s="17">
        <v>2.6670003279235101E-2</v>
      </c>
      <c r="M14" s="17"/>
      <c r="N14" s="17">
        <v>2.22833614539578E-2</v>
      </c>
      <c r="O14" s="17">
        <v>1.9186192415916101E-2</v>
      </c>
      <c r="P14" s="17">
        <v>2.125701015012E-2</v>
      </c>
      <c r="Q14" s="17">
        <v>2.5380889394259101E-2</v>
      </c>
      <c r="R14" s="17"/>
      <c r="S14" s="17">
        <v>1.5002640440021199E-2</v>
      </c>
      <c r="T14" s="17">
        <v>1.33212639361074E-2</v>
      </c>
      <c r="U14" s="17">
        <v>1.83794788625187E-2</v>
      </c>
      <c r="V14" s="17">
        <v>2.9717009193488901E-2</v>
      </c>
      <c r="W14" s="17">
        <v>1.2998661005975101E-2</v>
      </c>
      <c r="X14" s="17">
        <v>4.2770363885892497E-2</v>
      </c>
      <c r="Y14" s="17">
        <v>1.2556761766565601E-2</v>
      </c>
      <c r="Z14" s="17">
        <v>2.0504394006256602E-2</v>
      </c>
      <c r="AA14" s="17">
        <v>3.1182504593718598E-2</v>
      </c>
      <c r="AB14" s="17">
        <v>1.4211842658011399E-2</v>
      </c>
      <c r="AC14" s="17">
        <v>1.68537143092636E-2</v>
      </c>
      <c r="AD14" s="17">
        <v>6.2309520518414499E-2</v>
      </c>
      <c r="AE14" s="17"/>
      <c r="AF14" s="17">
        <v>9.0347383092131098E-2</v>
      </c>
      <c r="AG14" s="17">
        <v>2.1200661154170599E-2</v>
      </c>
      <c r="AH14" s="17">
        <v>4.7838634797308502E-2</v>
      </c>
      <c r="AI14" s="17">
        <v>5.1237249462175997E-2</v>
      </c>
      <c r="AJ14" s="17">
        <v>1.56190142633762E-2</v>
      </c>
      <c r="AK14" s="17">
        <v>1.03221319309622E-2</v>
      </c>
      <c r="AL14" s="17">
        <v>9.6028598535203707E-3</v>
      </c>
      <c r="AM14" s="17">
        <v>3.7282145389016003E-2</v>
      </c>
      <c r="AN14" s="17">
        <v>1.3650619626581199E-2</v>
      </c>
      <c r="AO14" s="17">
        <v>8.3631485353169704E-3</v>
      </c>
      <c r="AP14" s="17">
        <v>1.6495244545997E-2</v>
      </c>
      <c r="AQ14" s="17">
        <v>8.5945997220862602E-3</v>
      </c>
      <c r="AR14" s="17">
        <v>9.0898365868578301E-3</v>
      </c>
      <c r="AS14" s="17">
        <v>2.0009626592882999E-2</v>
      </c>
      <c r="AT14" s="17">
        <v>1.6152939091122899E-2</v>
      </c>
      <c r="AU14" s="17">
        <v>8.8553553448689603E-3</v>
      </c>
      <c r="AV14" s="17"/>
      <c r="AW14" s="17">
        <v>1.74370123552379E-2</v>
      </c>
      <c r="AX14" s="17">
        <v>2.87507356868076E-2</v>
      </c>
      <c r="AY14" s="17"/>
      <c r="AZ14" s="17">
        <v>1.8690675867025001E-2</v>
      </c>
      <c r="BA14" s="17">
        <v>2.27160298775845E-2</v>
      </c>
      <c r="BB14" s="17"/>
      <c r="BC14" s="17">
        <v>1.59498392029951E-2</v>
      </c>
      <c r="BD14" s="17">
        <v>2.6541702770411801E-2</v>
      </c>
      <c r="BE14" s="17"/>
      <c r="BF14" s="17">
        <v>5.5563593537245699E-3</v>
      </c>
      <c r="BG14" s="17">
        <v>2.3302795860788799E-2</v>
      </c>
      <c r="BH14" s="17"/>
      <c r="BI14" s="17">
        <v>2.43597820204077E-2</v>
      </c>
      <c r="BJ14" s="17">
        <v>9.0491790730833303E-3</v>
      </c>
      <c r="BK14" s="17">
        <v>2.1606284301823899E-2</v>
      </c>
      <c r="BL14" s="17">
        <v>1.1480214038788499E-2</v>
      </c>
      <c r="BM14" s="17">
        <v>1.9455382888564E-2</v>
      </c>
      <c r="BN14" s="17"/>
      <c r="BO14" s="17">
        <v>1.31740440216426E-2</v>
      </c>
      <c r="BP14" s="17">
        <v>1.8021364306293901E-2</v>
      </c>
      <c r="BQ14" s="17">
        <v>1.9297183716422601E-2</v>
      </c>
      <c r="BR14" s="17">
        <v>7.6363059239689E-3</v>
      </c>
      <c r="BS14" s="17">
        <v>1.5209108942959499E-2</v>
      </c>
      <c r="BT14" s="17">
        <v>5.9147411729808898E-2</v>
      </c>
      <c r="BU14" s="17"/>
      <c r="BV14" s="17">
        <v>9.9343424916720196E-3</v>
      </c>
      <c r="BW14" s="17">
        <v>7.4074403733728703E-3</v>
      </c>
      <c r="BX14" s="17"/>
      <c r="BY14" s="17">
        <v>4.3807271284933402E-3</v>
      </c>
      <c r="BZ14" s="17"/>
      <c r="CA14" s="17">
        <v>5.9502696292592404E-3</v>
      </c>
      <c r="CB14" s="17"/>
      <c r="CC14" s="17">
        <v>8.3813378768168301E-3</v>
      </c>
    </row>
    <row r="15" spans="2:81" x14ac:dyDescent="0.3">
      <c r="B15" s="18" t="s">
        <v>192</v>
      </c>
      <c r="C15" s="21">
        <v>0.72598566066105596</v>
      </c>
      <c r="D15" s="21">
        <v>0.70769739891322503</v>
      </c>
      <c r="E15" s="21">
        <v>0.74276182479131203</v>
      </c>
      <c r="F15" s="21"/>
      <c r="G15" s="21">
        <v>0.78898261245626999</v>
      </c>
      <c r="H15" s="21">
        <v>0.804904936111001</v>
      </c>
      <c r="I15" s="21">
        <v>0.76026061642715703</v>
      </c>
      <c r="J15" s="21">
        <v>0.73830262594121598</v>
      </c>
      <c r="K15" s="21">
        <v>0.629249944765641</v>
      </c>
      <c r="L15" s="21">
        <v>0.64686247927991403</v>
      </c>
      <c r="M15" s="21"/>
      <c r="N15" s="21">
        <v>0.72768888502742901</v>
      </c>
      <c r="O15" s="21">
        <v>0.73964206977232705</v>
      </c>
      <c r="P15" s="21">
        <v>0.71364029024435605</v>
      </c>
      <c r="Q15" s="21">
        <v>0.72041929618304601</v>
      </c>
      <c r="R15" s="21"/>
      <c r="S15" s="21">
        <v>0.78978652731046495</v>
      </c>
      <c r="T15" s="21">
        <v>0.66460755392702697</v>
      </c>
      <c r="U15" s="21">
        <v>0.70772510870018501</v>
      </c>
      <c r="V15" s="21">
        <v>0.676430933761346</v>
      </c>
      <c r="W15" s="21">
        <v>0.70568169812228498</v>
      </c>
      <c r="X15" s="21">
        <v>0.73441849241018897</v>
      </c>
      <c r="Y15" s="21">
        <v>0.69970324827488795</v>
      </c>
      <c r="Z15" s="21">
        <v>0.759255824989016</v>
      </c>
      <c r="AA15" s="21">
        <v>0.76416138467470995</v>
      </c>
      <c r="AB15" s="21">
        <v>0.74349761482367005</v>
      </c>
      <c r="AC15" s="21">
        <v>0.75871687915675501</v>
      </c>
      <c r="AD15" s="21">
        <v>0.69279373668382305</v>
      </c>
      <c r="AE15" s="21"/>
      <c r="AF15" s="21">
        <v>0.61129084330723404</v>
      </c>
      <c r="AG15" s="21">
        <v>0.71844585484907597</v>
      </c>
      <c r="AH15" s="21">
        <v>0.70751856353782705</v>
      </c>
      <c r="AI15" s="21">
        <v>0.72622486786121898</v>
      </c>
      <c r="AJ15" s="21">
        <v>0.74995727580414795</v>
      </c>
      <c r="AK15" s="21">
        <v>0.67257107057668397</v>
      </c>
      <c r="AL15" s="21">
        <v>0.76067212252537897</v>
      </c>
      <c r="AM15" s="21">
        <v>0.73741517168155002</v>
      </c>
      <c r="AN15" s="21">
        <v>0.68550216723169399</v>
      </c>
      <c r="AO15" s="21">
        <v>0.76653268827276799</v>
      </c>
      <c r="AP15" s="21">
        <v>0.73787220818730404</v>
      </c>
      <c r="AQ15" s="21">
        <v>0.75692199651124503</v>
      </c>
      <c r="AR15" s="21">
        <v>0.74222868446046797</v>
      </c>
      <c r="AS15" s="21">
        <v>0.74016637455184497</v>
      </c>
      <c r="AT15" s="21">
        <v>0.65888364599605098</v>
      </c>
      <c r="AU15" s="21">
        <v>0.82682291845470701</v>
      </c>
      <c r="AV15" s="21"/>
      <c r="AW15" s="21">
        <v>0.745887280886258</v>
      </c>
      <c r="AX15" s="21">
        <v>0.69611881147213495</v>
      </c>
      <c r="AY15" s="21"/>
      <c r="AZ15" s="21">
        <v>0.79474993194403099</v>
      </c>
      <c r="BA15" s="21">
        <v>0.71067043600211899</v>
      </c>
      <c r="BB15" s="21"/>
      <c r="BC15" s="21">
        <v>0.78602460749044201</v>
      </c>
      <c r="BD15" s="21">
        <v>0.68274008661286101</v>
      </c>
      <c r="BE15" s="21"/>
      <c r="BF15" s="21">
        <v>0.84977731187513506</v>
      </c>
      <c r="BG15" s="21">
        <v>0.71603805007241395</v>
      </c>
      <c r="BH15" s="21"/>
      <c r="BI15" s="21">
        <v>0.61210778071239402</v>
      </c>
      <c r="BJ15" s="21">
        <v>0.83476134385557299</v>
      </c>
      <c r="BK15" s="21">
        <v>0.70697478143372205</v>
      </c>
      <c r="BL15" s="21">
        <v>0.62090026280599597</v>
      </c>
      <c r="BM15" s="21">
        <v>0.81281549335133696</v>
      </c>
      <c r="BN15" s="21"/>
      <c r="BO15" s="21">
        <v>0.83568633429988104</v>
      </c>
      <c r="BP15" s="21">
        <v>0.66709920475800299</v>
      </c>
      <c r="BQ15" s="21">
        <v>0.73555032534328302</v>
      </c>
      <c r="BR15" s="21">
        <v>0.65584394264766199</v>
      </c>
      <c r="BS15" s="21">
        <v>0.81760380772417096</v>
      </c>
      <c r="BT15" s="21">
        <v>0.655723553277475</v>
      </c>
      <c r="BU15" s="21"/>
      <c r="BV15" s="21">
        <v>0.84251052019180095</v>
      </c>
      <c r="BW15" s="21">
        <v>0.82038871794842905</v>
      </c>
      <c r="BX15" s="21"/>
      <c r="BY15" s="21">
        <v>0.82789665918724298</v>
      </c>
      <c r="BZ15" s="21"/>
      <c r="CA15" s="21">
        <v>0.87465223332611597</v>
      </c>
      <c r="CB15" s="21"/>
      <c r="CC15" s="21">
        <v>0.85833100988755295</v>
      </c>
    </row>
    <row r="16" spans="2:81" x14ac:dyDescent="0.3">
      <c r="B16" s="18" t="s">
        <v>193</v>
      </c>
      <c r="C16" s="21">
        <v>7.2727585272208295E-2</v>
      </c>
      <c r="D16" s="21">
        <v>8.2447916913628905E-2</v>
      </c>
      <c r="E16" s="21">
        <v>6.3523360061892506E-2</v>
      </c>
      <c r="F16" s="21"/>
      <c r="G16" s="21">
        <v>4.3668797879770203E-2</v>
      </c>
      <c r="H16" s="21">
        <v>4.5165774947545E-2</v>
      </c>
      <c r="I16" s="21">
        <v>6.7137375869713203E-2</v>
      </c>
      <c r="J16" s="21">
        <v>5.2010324551495103E-2</v>
      </c>
      <c r="K16" s="21">
        <v>0.124783748894508</v>
      </c>
      <c r="L16" s="21">
        <v>0.100961562154619</v>
      </c>
      <c r="M16" s="21"/>
      <c r="N16" s="21">
        <v>7.13051602658029E-2</v>
      </c>
      <c r="O16" s="21">
        <v>6.0885368856478099E-2</v>
      </c>
      <c r="P16" s="21">
        <v>7.2020795258153594E-2</v>
      </c>
      <c r="Q16" s="21">
        <v>8.5986062873873503E-2</v>
      </c>
      <c r="R16" s="21"/>
      <c r="S16" s="21">
        <v>5.5434961933953003E-2</v>
      </c>
      <c r="T16" s="21">
        <v>7.8733712071497305E-2</v>
      </c>
      <c r="U16" s="21">
        <v>8.7589325693232606E-2</v>
      </c>
      <c r="V16" s="21">
        <v>9.0221278168276201E-2</v>
      </c>
      <c r="W16" s="21">
        <v>5.0291182259845101E-2</v>
      </c>
      <c r="X16" s="21">
        <v>6.21952824661949E-2</v>
      </c>
      <c r="Y16" s="21">
        <v>9.0783974916710794E-2</v>
      </c>
      <c r="Z16" s="21">
        <v>7.6847573071682801E-2</v>
      </c>
      <c r="AA16" s="21">
        <v>5.34185461473232E-2</v>
      </c>
      <c r="AB16" s="21">
        <v>8.5571879249296101E-2</v>
      </c>
      <c r="AC16" s="21">
        <v>7.0462537899666805E-2</v>
      </c>
      <c r="AD16" s="21">
        <v>0.10126021217785</v>
      </c>
      <c r="AE16" s="21"/>
      <c r="AF16" s="21">
        <v>0.104423181261926</v>
      </c>
      <c r="AG16" s="21">
        <v>5.1702972609861002E-2</v>
      </c>
      <c r="AH16" s="21">
        <v>9.2508467107298598E-2</v>
      </c>
      <c r="AI16" s="21">
        <v>9.0721122646660601E-2</v>
      </c>
      <c r="AJ16" s="21">
        <v>3.3388464516093397E-2</v>
      </c>
      <c r="AK16" s="21">
        <v>9.2228453980493397E-2</v>
      </c>
      <c r="AL16" s="21">
        <v>5.1556230538615001E-2</v>
      </c>
      <c r="AM16" s="21">
        <v>6.6644744996216504E-2</v>
      </c>
      <c r="AN16" s="21">
        <v>0.101401410605494</v>
      </c>
      <c r="AO16" s="21">
        <v>7.4598440315888706E-2</v>
      </c>
      <c r="AP16" s="21">
        <v>6.7700920980121704E-2</v>
      </c>
      <c r="AQ16" s="21">
        <v>0.115411225438993</v>
      </c>
      <c r="AR16" s="21">
        <v>3.9979484018301398E-2</v>
      </c>
      <c r="AS16" s="21">
        <v>6.1273245477358101E-2</v>
      </c>
      <c r="AT16" s="21">
        <v>9.84471988006696E-2</v>
      </c>
      <c r="AU16" s="21">
        <v>6.1714287395945797E-2</v>
      </c>
      <c r="AV16" s="21"/>
      <c r="AW16" s="21">
        <v>6.3719305157002706E-2</v>
      </c>
      <c r="AX16" s="21">
        <v>8.5295754975031002E-2</v>
      </c>
      <c r="AY16" s="21"/>
      <c r="AZ16" s="21">
        <v>6.2853664363815703E-2</v>
      </c>
      <c r="BA16" s="21">
        <v>7.4926711564906295E-2</v>
      </c>
      <c r="BB16" s="21"/>
      <c r="BC16" s="21">
        <v>6.3100674720066793E-2</v>
      </c>
      <c r="BD16" s="21">
        <v>8.0724211690012801E-2</v>
      </c>
      <c r="BE16" s="21"/>
      <c r="BF16" s="21">
        <v>5.6271551506556397E-2</v>
      </c>
      <c r="BG16" s="21">
        <v>7.4049954059834902E-2</v>
      </c>
      <c r="BH16" s="21"/>
      <c r="BI16" s="21">
        <v>9.3009627526913899E-2</v>
      </c>
      <c r="BJ16" s="21">
        <v>3.6538954454437299E-2</v>
      </c>
      <c r="BK16" s="21">
        <v>9.2448407384201195E-2</v>
      </c>
      <c r="BL16" s="21">
        <v>0.118687671333747</v>
      </c>
      <c r="BM16" s="21">
        <v>7.4722396760925305E-2</v>
      </c>
      <c r="BN16" s="21"/>
      <c r="BO16" s="21">
        <v>2.98268717302313E-2</v>
      </c>
      <c r="BP16" s="21">
        <v>8.7336614478376304E-2</v>
      </c>
      <c r="BQ16" s="21">
        <v>7.3037554312119501E-2</v>
      </c>
      <c r="BR16" s="21">
        <v>0.109759403058862</v>
      </c>
      <c r="BS16" s="21">
        <v>6.6598585994540702E-2</v>
      </c>
      <c r="BT16" s="21">
        <v>5.2864208792350598E-2</v>
      </c>
      <c r="BU16" s="21"/>
      <c r="BV16" s="21">
        <v>3.2304166462093803E-2</v>
      </c>
      <c r="BW16" s="21">
        <v>4.4393340645841897E-2</v>
      </c>
      <c r="BX16" s="21"/>
      <c r="BY16" s="21">
        <v>4.46582589920183E-2</v>
      </c>
      <c r="BZ16" s="21"/>
      <c r="CA16" s="21">
        <v>2.7417299702185899E-2</v>
      </c>
      <c r="CB16" s="21"/>
      <c r="CC16" s="21">
        <v>1.8611147691287799E-2</v>
      </c>
    </row>
    <row r="17" spans="2:81" x14ac:dyDescent="0.3">
      <c r="B17" s="18" t="s">
        <v>194</v>
      </c>
      <c r="C17" s="22">
        <v>0.65325807538884795</v>
      </c>
      <c r="D17" s="22">
        <v>0.62524948199959696</v>
      </c>
      <c r="E17" s="22">
        <v>0.67923846472941996</v>
      </c>
      <c r="F17" s="22"/>
      <c r="G17" s="22">
        <v>0.74531381457650003</v>
      </c>
      <c r="H17" s="22">
        <v>0.75973916116345597</v>
      </c>
      <c r="I17" s="22">
        <v>0.69312324055744401</v>
      </c>
      <c r="J17" s="22">
        <v>0.68629230138972097</v>
      </c>
      <c r="K17" s="22">
        <v>0.50446619587113295</v>
      </c>
      <c r="L17" s="22">
        <v>0.54590091712529598</v>
      </c>
      <c r="M17" s="22"/>
      <c r="N17" s="22">
        <v>0.65638372476162599</v>
      </c>
      <c r="O17" s="22">
        <v>0.67875670091584905</v>
      </c>
      <c r="P17" s="22">
        <v>0.64161949498620197</v>
      </c>
      <c r="Q17" s="22">
        <v>0.63443323330917201</v>
      </c>
      <c r="R17" s="22"/>
      <c r="S17" s="22">
        <v>0.73435156537651203</v>
      </c>
      <c r="T17" s="22">
        <v>0.58587384185553004</v>
      </c>
      <c r="U17" s="22">
        <v>0.62013578300695305</v>
      </c>
      <c r="V17" s="22">
        <v>0.58620965559307003</v>
      </c>
      <c r="W17" s="22">
        <v>0.65539051586244002</v>
      </c>
      <c r="X17" s="22">
        <v>0.67222320994399398</v>
      </c>
      <c r="Y17" s="22">
        <v>0.60891927335817697</v>
      </c>
      <c r="Z17" s="22">
        <v>0.68240825191733401</v>
      </c>
      <c r="AA17" s="22">
        <v>0.71074283852738696</v>
      </c>
      <c r="AB17" s="22">
        <v>0.65792573557437395</v>
      </c>
      <c r="AC17" s="22">
        <v>0.68825434125708895</v>
      </c>
      <c r="AD17" s="22">
        <v>0.59153352450597296</v>
      </c>
      <c r="AE17" s="22"/>
      <c r="AF17" s="22">
        <v>0.50686766204530798</v>
      </c>
      <c r="AG17" s="22">
        <v>0.66674288223921496</v>
      </c>
      <c r="AH17" s="22">
        <v>0.61501009643052895</v>
      </c>
      <c r="AI17" s="22">
        <v>0.63550374521455799</v>
      </c>
      <c r="AJ17" s="22">
        <v>0.71656881128805505</v>
      </c>
      <c r="AK17" s="22">
        <v>0.58034261659619102</v>
      </c>
      <c r="AL17" s="22">
        <v>0.70911589198676395</v>
      </c>
      <c r="AM17" s="22">
        <v>0.67077042668533404</v>
      </c>
      <c r="AN17" s="22">
        <v>0.58410075662619998</v>
      </c>
      <c r="AO17" s="22">
        <v>0.69193424795687897</v>
      </c>
      <c r="AP17" s="22">
        <v>0.670171287207182</v>
      </c>
      <c r="AQ17" s="22">
        <v>0.64151077107225196</v>
      </c>
      <c r="AR17" s="22">
        <v>0.70224920044216699</v>
      </c>
      <c r="AS17" s="22">
        <v>0.67889312907448696</v>
      </c>
      <c r="AT17" s="22">
        <v>0.56043644719538099</v>
      </c>
      <c r="AU17" s="22">
        <v>0.76510863105876104</v>
      </c>
      <c r="AV17" s="22"/>
      <c r="AW17" s="22">
        <v>0.68216797572925503</v>
      </c>
      <c r="AX17" s="22">
        <v>0.610823056497104</v>
      </c>
      <c r="AY17" s="22"/>
      <c r="AZ17" s="22">
        <v>0.73189626758021498</v>
      </c>
      <c r="BA17" s="22">
        <v>0.63574372443721305</v>
      </c>
      <c r="BB17" s="22"/>
      <c r="BC17" s="22">
        <v>0.72292393277037503</v>
      </c>
      <c r="BD17" s="22">
        <v>0.60201587492284903</v>
      </c>
      <c r="BE17" s="22"/>
      <c r="BF17" s="22">
        <v>0.79350576036857801</v>
      </c>
      <c r="BG17" s="22">
        <v>0.641988096012579</v>
      </c>
      <c r="BH17" s="22"/>
      <c r="BI17" s="22">
        <v>0.51909815318548003</v>
      </c>
      <c r="BJ17" s="22">
        <v>0.79822238940113599</v>
      </c>
      <c r="BK17" s="22">
        <v>0.61452637404952104</v>
      </c>
      <c r="BL17" s="22">
        <v>0.50221259147224895</v>
      </c>
      <c r="BM17" s="22">
        <v>0.738093096590412</v>
      </c>
      <c r="BN17" s="22"/>
      <c r="BO17" s="22">
        <v>0.80585946256965002</v>
      </c>
      <c r="BP17" s="22">
        <v>0.57976259027962695</v>
      </c>
      <c r="BQ17" s="22">
        <v>0.66251277103116402</v>
      </c>
      <c r="BR17" s="22">
        <v>0.54608453958880099</v>
      </c>
      <c r="BS17" s="22">
        <v>0.75100522172963002</v>
      </c>
      <c r="BT17" s="22">
        <v>0.60285934448512402</v>
      </c>
      <c r="BU17" s="22"/>
      <c r="BV17" s="22">
        <v>0.81020635372970695</v>
      </c>
      <c r="BW17" s="22">
        <v>0.77599537730258705</v>
      </c>
      <c r="BX17" s="22"/>
      <c r="BY17" s="22">
        <v>0.78323840019522495</v>
      </c>
      <c r="BZ17" s="22"/>
      <c r="CA17" s="22">
        <v>0.84723493362392999</v>
      </c>
      <c r="CB17" s="22"/>
      <c r="CC17" s="22">
        <v>0.83971986219626604</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0.30750980641661002</v>
      </c>
      <c r="D9" s="17">
        <v>0.32728474118264</v>
      </c>
      <c r="E9" s="17">
        <v>0.28650540959980297</v>
      </c>
      <c r="F9" s="17"/>
      <c r="G9" s="17">
        <v>0.34619487499666202</v>
      </c>
      <c r="H9" s="17">
        <v>0.36900854514874898</v>
      </c>
      <c r="I9" s="17">
        <v>0.35157261614430801</v>
      </c>
      <c r="J9" s="17">
        <v>0.32501073116067702</v>
      </c>
      <c r="K9" s="17">
        <v>0.23950166948298701</v>
      </c>
      <c r="L9" s="17">
        <v>0.22739777584241799</v>
      </c>
      <c r="M9" s="17"/>
      <c r="N9" s="17">
        <v>0.32289277083475498</v>
      </c>
      <c r="O9" s="17">
        <v>0.28487404013338002</v>
      </c>
      <c r="P9" s="17">
        <v>0.32352530768277099</v>
      </c>
      <c r="Q9" s="17">
        <v>0.30043500745519802</v>
      </c>
      <c r="R9" s="17"/>
      <c r="S9" s="17">
        <v>0.35936968184411799</v>
      </c>
      <c r="T9" s="17">
        <v>0.27029214114434402</v>
      </c>
      <c r="U9" s="17">
        <v>0.258841306311627</v>
      </c>
      <c r="V9" s="17">
        <v>0.29962285600913602</v>
      </c>
      <c r="W9" s="17">
        <v>0.27008758126986299</v>
      </c>
      <c r="X9" s="17">
        <v>0.33300592098753001</v>
      </c>
      <c r="Y9" s="17">
        <v>0.23817110822047299</v>
      </c>
      <c r="Z9" s="17">
        <v>0.32358010918610902</v>
      </c>
      <c r="AA9" s="17">
        <v>0.34920121699525603</v>
      </c>
      <c r="AB9" s="17">
        <v>0.34310177486708499</v>
      </c>
      <c r="AC9" s="17">
        <v>0.37094606501472299</v>
      </c>
      <c r="AD9" s="17">
        <v>0.18931236112858901</v>
      </c>
      <c r="AE9" s="17"/>
      <c r="AF9" s="17">
        <v>0.61129084330723404</v>
      </c>
      <c r="AG9" s="17">
        <v>0.35243805858182198</v>
      </c>
      <c r="AH9" s="17">
        <v>0.359597195367655</v>
      </c>
      <c r="AI9" s="17">
        <v>0.34324952471633902</v>
      </c>
      <c r="AJ9" s="17">
        <v>0.326489387053438</v>
      </c>
      <c r="AK9" s="17">
        <v>0.232204437450649</v>
      </c>
      <c r="AL9" s="17">
        <v>0.25447779534283899</v>
      </c>
      <c r="AM9" s="17">
        <v>0.33471445039745201</v>
      </c>
      <c r="AN9" s="17">
        <v>0.22370181632687899</v>
      </c>
      <c r="AO9" s="17">
        <v>0.38456761083582303</v>
      </c>
      <c r="AP9" s="17">
        <v>0.33412460862438498</v>
      </c>
      <c r="AQ9" s="17">
        <v>0.27369381587777297</v>
      </c>
      <c r="AR9" s="17">
        <v>0.286496011613667</v>
      </c>
      <c r="AS9" s="17">
        <v>0.26927391785869098</v>
      </c>
      <c r="AT9" s="17">
        <v>0.30426405162743198</v>
      </c>
      <c r="AU9" s="17">
        <v>0.50339546190682805</v>
      </c>
      <c r="AV9" s="17"/>
      <c r="AW9" s="17">
        <v>0.31679238475855998</v>
      </c>
      <c r="AX9" s="17">
        <v>0.29489099569654198</v>
      </c>
      <c r="AY9" s="17"/>
      <c r="AZ9" s="17">
        <v>0.32855015871035997</v>
      </c>
      <c r="BA9" s="17">
        <v>0.30282368503017199</v>
      </c>
      <c r="BB9" s="17"/>
      <c r="BC9" s="17">
        <v>0.37393512237577198</v>
      </c>
      <c r="BD9" s="17">
        <v>0.26079973262216799</v>
      </c>
      <c r="BE9" s="17"/>
      <c r="BF9" s="17">
        <v>0.34261743999488697</v>
      </c>
      <c r="BG9" s="17">
        <v>0.30468863823523101</v>
      </c>
      <c r="BH9" s="17"/>
      <c r="BI9" s="17">
        <v>0.236756610234924</v>
      </c>
      <c r="BJ9" s="17">
        <v>0.37203407314394299</v>
      </c>
      <c r="BK9" s="17">
        <v>0.322812423233927</v>
      </c>
      <c r="BL9" s="17">
        <v>0.23650783379710999</v>
      </c>
      <c r="BM9" s="17">
        <v>0.311484152620152</v>
      </c>
      <c r="BN9" s="17"/>
      <c r="BO9" s="17">
        <v>0.39359490378411199</v>
      </c>
      <c r="BP9" s="17">
        <v>0.25644947114158401</v>
      </c>
      <c r="BQ9" s="17">
        <v>0.30560288955631099</v>
      </c>
      <c r="BR9" s="17">
        <v>0.28736553167696899</v>
      </c>
      <c r="BS9" s="17">
        <v>0.38730367166345497</v>
      </c>
      <c r="BT9" s="17">
        <v>0.19243066921507401</v>
      </c>
      <c r="BU9" s="17"/>
      <c r="BV9" s="17">
        <v>0.38786467103764</v>
      </c>
      <c r="BW9" s="17">
        <v>0.34267259631848301</v>
      </c>
      <c r="BX9" s="17"/>
      <c r="BY9" s="17">
        <v>0.36873735378557099</v>
      </c>
      <c r="BZ9" s="17"/>
      <c r="CA9" s="17">
        <v>0.40856359715651402</v>
      </c>
      <c r="CB9" s="17"/>
      <c r="CC9" s="17">
        <v>0.388221973090143</v>
      </c>
    </row>
    <row r="10" spans="2:81" x14ac:dyDescent="0.3">
      <c r="B10" s="18" t="s">
        <v>231</v>
      </c>
      <c r="C10" s="17">
        <v>0.45050584156659002</v>
      </c>
      <c r="D10" s="17">
        <v>0.42304643592032198</v>
      </c>
      <c r="E10" s="17">
        <v>0.47805903464086902</v>
      </c>
      <c r="F10" s="17"/>
      <c r="G10" s="17">
        <v>0.40644760205654501</v>
      </c>
      <c r="H10" s="17">
        <v>0.45872723057328002</v>
      </c>
      <c r="I10" s="17">
        <v>0.42908556131777098</v>
      </c>
      <c r="J10" s="17">
        <v>0.44147072941735999</v>
      </c>
      <c r="K10" s="17">
        <v>0.474995484605999</v>
      </c>
      <c r="L10" s="17">
        <v>0.48150456450122697</v>
      </c>
      <c r="M10" s="17"/>
      <c r="N10" s="17">
        <v>0.47384984222298898</v>
      </c>
      <c r="O10" s="17">
        <v>0.48233979425574303</v>
      </c>
      <c r="P10" s="17">
        <v>0.41209416197333798</v>
      </c>
      <c r="Q10" s="17">
        <v>0.42577358986930602</v>
      </c>
      <c r="R10" s="17"/>
      <c r="S10" s="17">
        <v>0.42587978153749501</v>
      </c>
      <c r="T10" s="17">
        <v>0.46150942524797001</v>
      </c>
      <c r="U10" s="17">
        <v>0.49370269159959201</v>
      </c>
      <c r="V10" s="17">
        <v>0.39435779899821899</v>
      </c>
      <c r="W10" s="17">
        <v>0.46012798150762502</v>
      </c>
      <c r="X10" s="17">
        <v>0.41430876636700098</v>
      </c>
      <c r="Y10" s="17">
        <v>0.52521985130796001</v>
      </c>
      <c r="Z10" s="17">
        <v>0.40308308629730899</v>
      </c>
      <c r="AA10" s="17">
        <v>0.45519465190590402</v>
      </c>
      <c r="AB10" s="17">
        <v>0.48051538721662201</v>
      </c>
      <c r="AC10" s="17">
        <v>0.39626319945809302</v>
      </c>
      <c r="AD10" s="17">
        <v>0.50352050691126604</v>
      </c>
      <c r="AE10" s="17"/>
      <c r="AF10" s="17">
        <v>0.284285975430841</v>
      </c>
      <c r="AG10" s="17">
        <v>0.34711806075855201</v>
      </c>
      <c r="AH10" s="17">
        <v>0.40276048824660998</v>
      </c>
      <c r="AI10" s="17">
        <v>0.35505628191458399</v>
      </c>
      <c r="AJ10" s="17">
        <v>0.472765340580793</v>
      </c>
      <c r="AK10" s="17">
        <v>0.48128965967806397</v>
      </c>
      <c r="AL10" s="17">
        <v>0.53910401783691797</v>
      </c>
      <c r="AM10" s="17">
        <v>0.42628428825756898</v>
      </c>
      <c r="AN10" s="17">
        <v>0.48359215902071401</v>
      </c>
      <c r="AO10" s="17">
        <v>0.429236802470155</v>
      </c>
      <c r="AP10" s="17">
        <v>0.40248810434195698</v>
      </c>
      <c r="AQ10" s="17">
        <v>0.50635982495964005</v>
      </c>
      <c r="AR10" s="17">
        <v>0.48865268613241503</v>
      </c>
      <c r="AS10" s="17">
        <v>0.53394388350488398</v>
      </c>
      <c r="AT10" s="17">
        <v>0.44786815479433301</v>
      </c>
      <c r="AU10" s="17">
        <v>0.37999177981988203</v>
      </c>
      <c r="AV10" s="17"/>
      <c r="AW10" s="17">
        <v>0.46589134523277298</v>
      </c>
      <c r="AX10" s="17">
        <v>0.42550605560971</v>
      </c>
      <c r="AY10" s="17"/>
      <c r="AZ10" s="17">
        <v>0.45285002762396698</v>
      </c>
      <c r="BA10" s="17">
        <v>0.44998374287433002</v>
      </c>
      <c r="BB10" s="17"/>
      <c r="BC10" s="17">
        <v>0.41296201901291901</v>
      </c>
      <c r="BD10" s="17">
        <v>0.47955925762180601</v>
      </c>
      <c r="BE10" s="17"/>
      <c r="BF10" s="17">
        <v>0.44848723843149102</v>
      </c>
      <c r="BG10" s="17">
        <v>0.45066805184268</v>
      </c>
      <c r="BH10" s="17"/>
      <c r="BI10" s="17">
        <v>0.45863070788292798</v>
      </c>
      <c r="BJ10" s="17">
        <v>0.495729728876805</v>
      </c>
      <c r="BK10" s="17">
        <v>0.43981291115751298</v>
      </c>
      <c r="BL10" s="17">
        <v>0.40592818965656002</v>
      </c>
      <c r="BM10" s="17">
        <v>0.45635875940697201</v>
      </c>
      <c r="BN10" s="17"/>
      <c r="BO10" s="17">
        <v>0.47151778508812597</v>
      </c>
      <c r="BP10" s="17">
        <v>0.48120418240595197</v>
      </c>
      <c r="BQ10" s="17">
        <v>0.450896809554788</v>
      </c>
      <c r="BR10" s="17">
        <v>0.397559594740103</v>
      </c>
      <c r="BS10" s="17">
        <v>0.39371848312660301</v>
      </c>
      <c r="BT10" s="17">
        <v>0.52889758389305597</v>
      </c>
      <c r="BU10" s="17"/>
      <c r="BV10" s="17">
        <v>0.49149930380894202</v>
      </c>
      <c r="BW10" s="17">
        <v>0.50357602302349302</v>
      </c>
      <c r="BX10" s="17"/>
      <c r="BY10" s="17">
        <v>0.48440378185029598</v>
      </c>
      <c r="BZ10" s="17"/>
      <c r="CA10" s="17">
        <v>0.47791433416399998</v>
      </c>
      <c r="CB10" s="17"/>
      <c r="CC10" s="17">
        <v>0.49399322867155099</v>
      </c>
    </row>
    <row r="11" spans="2:81" x14ac:dyDescent="0.3">
      <c r="B11" s="18" t="s">
        <v>232</v>
      </c>
      <c r="C11" s="17">
        <v>0.15744653256382099</v>
      </c>
      <c r="D11" s="17">
        <v>0.16171321188641799</v>
      </c>
      <c r="E11" s="17">
        <v>0.153901484614134</v>
      </c>
      <c r="F11" s="17"/>
      <c r="G11" s="17">
        <v>0.16528084818882199</v>
      </c>
      <c r="H11" s="17">
        <v>0.122810191025679</v>
      </c>
      <c r="I11" s="17">
        <v>0.14889271999852099</v>
      </c>
      <c r="J11" s="17">
        <v>0.14692302349321401</v>
      </c>
      <c r="K11" s="17">
        <v>0.16411317135085099</v>
      </c>
      <c r="L11" s="17">
        <v>0.191348629934084</v>
      </c>
      <c r="M11" s="17"/>
      <c r="N11" s="17">
        <v>0.13164670529309899</v>
      </c>
      <c r="O11" s="17">
        <v>0.16822650570782099</v>
      </c>
      <c r="P11" s="17">
        <v>0.166360404417497</v>
      </c>
      <c r="Q11" s="17">
        <v>0.167506631342522</v>
      </c>
      <c r="R11" s="17"/>
      <c r="S11" s="17">
        <v>0.143210110484744</v>
      </c>
      <c r="T11" s="17">
        <v>0.18660458237102301</v>
      </c>
      <c r="U11" s="17">
        <v>0.146355918346988</v>
      </c>
      <c r="V11" s="17">
        <v>0.19558635187939</v>
      </c>
      <c r="W11" s="17">
        <v>0.196870216059262</v>
      </c>
      <c r="X11" s="17">
        <v>0.12161769868122201</v>
      </c>
      <c r="Y11" s="17">
        <v>0.16613102402072899</v>
      </c>
      <c r="Z11" s="17">
        <v>0.16013718251109399</v>
      </c>
      <c r="AA11" s="17">
        <v>0.127006868849037</v>
      </c>
      <c r="AB11" s="17">
        <v>0.13635639082019599</v>
      </c>
      <c r="AC11" s="17">
        <v>0.16176481261376899</v>
      </c>
      <c r="AD11" s="17">
        <v>0.169737208731807</v>
      </c>
      <c r="AE11" s="17"/>
      <c r="AF11" s="17">
        <v>0</v>
      </c>
      <c r="AG11" s="17">
        <v>0.25630985461914801</v>
      </c>
      <c r="AH11" s="17">
        <v>0.115447186641483</v>
      </c>
      <c r="AI11" s="17">
        <v>0.14769841871547401</v>
      </c>
      <c r="AJ11" s="17">
        <v>0.136048476364137</v>
      </c>
      <c r="AK11" s="17">
        <v>0.206070184092606</v>
      </c>
      <c r="AL11" s="17">
        <v>0.16296534688873701</v>
      </c>
      <c r="AM11" s="17">
        <v>0.160022348433351</v>
      </c>
      <c r="AN11" s="17">
        <v>0.180631925695588</v>
      </c>
      <c r="AO11" s="17">
        <v>0.14355151469499799</v>
      </c>
      <c r="AP11" s="17">
        <v>0.177444091874949</v>
      </c>
      <c r="AQ11" s="17">
        <v>0.13833132635225101</v>
      </c>
      <c r="AR11" s="17">
        <v>0.147227548062101</v>
      </c>
      <c r="AS11" s="17">
        <v>0.116525921859777</v>
      </c>
      <c r="AT11" s="17">
        <v>0.177036706325953</v>
      </c>
      <c r="AU11" s="17">
        <v>6.9745700069633307E-2</v>
      </c>
      <c r="AV11" s="17"/>
      <c r="AW11" s="17">
        <v>0.145119826732443</v>
      </c>
      <c r="AX11" s="17">
        <v>0.176510171863553</v>
      </c>
      <c r="AY11" s="17"/>
      <c r="AZ11" s="17">
        <v>0.153120344945227</v>
      </c>
      <c r="BA11" s="17">
        <v>0.15841006397423699</v>
      </c>
      <c r="BB11" s="17"/>
      <c r="BC11" s="17">
        <v>0.14256970380810799</v>
      </c>
      <c r="BD11" s="17">
        <v>0.16478941528393301</v>
      </c>
      <c r="BE11" s="17"/>
      <c r="BF11" s="17">
        <v>0.153353066660256</v>
      </c>
      <c r="BG11" s="17">
        <v>0.15777547400993</v>
      </c>
      <c r="BH11" s="17"/>
      <c r="BI11" s="17">
        <v>0.19378560415517401</v>
      </c>
      <c r="BJ11" s="17">
        <v>9.9344231646272596E-2</v>
      </c>
      <c r="BK11" s="17">
        <v>0.17755692589446501</v>
      </c>
      <c r="BL11" s="17">
        <v>0.21866507593659901</v>
      </c>
      <c r="BM11" s="17">
        <v>0.14068468101835699</v>
      </c>
      <c r="BN11" s="17"/>
      <c r="BO11" s="17">
        <v>0.10405969254257701</v>
      </c>
      <c r="BP11" s="17">
        <v>0.16142755255330701</v>
      </c>
      <c r="BQ11" s="17">
        <v>0.15697858248944099</v>
      </c>
      <c r="BR11" s="17">
        <v>0.197460083918017</v>
      </c>
      <c r="BS11" s="17">
        <v>0.15137260317347001</v>
      </c>
      <c r="BT11" s="17">
        <v>0.17852082860728599</v>
      </c>
      <c r="BU11" s="17"/>
      <c r="BV11" s="17">
        <v>9.5178443397489695E-2</v>
      </c>
      <c r="BW11" s="17">
        <v>0.107070641978198</v>
      </c>
      <c r="BX11" s="17"/>
      <c r="BY11" s="17">
        <v>0.124944471822131</v>
      </c>
      <c r="BZ11" s="17"/>
      <c r="CA11" s="17">
        <v>9.2331982799709097E-2</v>
      </c>
      <c r="CB11" s="17"/>
      <c r="CC11" s="17">
        <v>9.0423641702946894E-2</v>
      </c>
    </row>
    <row r="12" spans="2:81" x14ac:dyDescent="0.3">
      <c r="B12" s="18" t="s">
        <v>233</v>
      </c>
      <c r="C12" s="17">
        <v>4.8414366001701001E-2</v>
      </c>
      <c r="D12" s="17">
        <v>5.1035480646395702E-2</v>
      </c>
      <c r="E12" s="17">
        <v>4.6046026592162899E-2</v>
      </c>
      <c r="F12" s="17"/>
      <c r="G12" s="17">
        <v>3.03649114520749E-2</v>
      </c>
      <c r="H12" s="17">
        <v>2.5554415362304701E-2</v>
      </c>
      <c r="I12" s="17">
        <v>5.0452898793362899E-2</v>
      </c>
      <c r="J12" s="17">
        <v>5.7770622982524403E-2</v>
      </c>
      <c r="K12" s="17">
        <v>6.6426932541931494E-2</v>
      </c>
      <c r="L12" s="17">
        <v>5.7740421961147703E-2</v>
      </c>
      <c r="M12" s="17"/>
      <c r="N12" s="17">
        <v>4.41980339491772E-2</v>
      </c>
      <c r="O12" s="17">
        <v>3.8169496581174002E-2</v>
      </c>
      <c r="P12" s="17">
        <v>6.2684264618556002E-2</v>
      </c>
      <c r="Q12" s="17">
        <v>4.9651513577548698E-2</v>
      </c>
      <c r="R12" s="17"/>
      <c r="S12" s="17">
        <v>4.9044538578550997E-2</v>
      </c>
      <c r="T12" s="17">
        <v>5.6017696571801001E-2</v>
      </c>
      <c r="U12" s="17">
        <v>5.3267984459340403E-2</v>
      </c>
      <c r="V12" s="17">
        <v>5.6247186020586003E-2</v>
      </c>
      <c r="W12" s="17">
        <v>2.2590333259882401E-2</v>
      </c>
      <c r="X12" s="17">
        <v>6.6558953433317899E-2</v>
      </c>
      <c r="Y12" s="17">
        <v>4.57242422787471E-2</v>
      </c>
      <c r="Z12" s="17">
        <v>6.5824704095331199E-2</v>
      </c>
      <c r="AA12" s="17">
        <v>3.6973510136544999E-2</v>
      </c>
      <c r="AB12" s="17">
        <v>2.4057409812525701E-2</v>
      </c>
      <c r="AC12" s="17">
        <v>3.8686638345777798E-2</v>
      </c>
      <c r="AD12" s="17">
        <v>9.7090020799781795E-2</v>
      </c>
      <c r="AE12" s="17"/>
      <c r="AF12" s="17">
        <v>0</v>
      </c>
      <c r="AG12" s="17">
        <v>0</v>
      </c>
      <c r="AH12" s="17">
        <v>3.1025578937711799E-2</v>
      </c>
      <c r="AI12" s="17">
        <v>5.9707436919688398E-2</v>
      </c>
      <c r="AJ12" s="17">
        <v>4.3663189229008303E-2</v>
      </c>
      <c r="AK12" s="17">
        <v>4.6525198803246501E-2</v>
      </c>
      <c r="AL12" s="17">
        <v>2.56245709606591E-2</v>
      </c>
      <c r="AM12" s="17">
        <v>4.72558969355278E-2</v>
      </c>
      <c r="AN12" s="17">
        <v>9.8777481545898202E-2</v>
      </c>
      <c r="AO12" s="17">
        <v>1.6661631774551201E-2</v>
      </c>
      <c r="AP12" s="17">
        <v>5.8216921143925002E-2</v>
      </c>
      <c r="AQ12" s="17">
        <v>7.1029328843228504E-2</v>
      </c>
      <c r="AR12" s="17">
        <v>7.7623754191817607E-2</v>
      </c>
      <c r="AS12" s="17">
        <v>4.2129148277717597E-2</v>
      </c>
      <c r="AT12" s="17">
        <v>2.7828190472519498E-2</v>
      </c>
      <c r="AU12" s="17">
        <v>3.8588676026533701E-2</v>
      </c>
      <c r="AV12" s="17"/>
      <c r="AW12" s="17">
        <v>4.2573213332935601E-2</v>
      </c>
      <c r="AX12" s="17">
        <v>5.7257479861776803E-2</v>
      </c>
      <c r="AY12" s="17"/>
      <c r="AZ12" s="17">
        <v>3.1999133613352097E-2</v>
      </c>
      <c r="BA12" s="17">
        <v>5.2070377578144103E-2</v>
      </c>
      <c r="BB12" s="17"/>
      <c r="BC12" s="17">
        <v>4.1574932782490602E-2</v>
      </c>
      <c r="BD12" s="17">
        <v>5.3121597014825897E-2</v>
      </c>
      <c r="BE12" s="17"/>
      <c r="BF12" s="17">
        <v>4.3061495392788501E-2</v>
      </c>
      <c r="BG12" s="17">
        <v>4.8844510295170097E-2</v>
      </c>
      <c r="BH12" s="17"/>
      <c r="BI12" s="17">
        <v>5.8831776173686602E-2</v>
      </c>
      <c r="BJ12" s="17">
        <v>2.0502554934083098E-2</v>
      </c>
      <c r="BK12" s="17">
        <v>2.8368472960822601E-2</v>
      </c>
      <c r="BL12" s="17">
        <v>8.7817925258023802E-2</v>
      </c>
      <c r="BM12" s="17">
        <v>6.5279953075199695E-2</v>
      </c>
      <c r="BN12" s="17"/>
      <c r="BO12" s="17">
        <v>1.8050759569441601E-2</v>
      </c>
      <c r="BP12" s="17">
        <v>5.9572018423174E-2</v>
      </c>
      <c r="BQ12" s="17">
        <v>4.2469559856941702E-2</v>
      </c>
      <c r="BR12" s="17">
        <v>7.5654870251563797E-2</v>
      </c>
      <c r="BS12" s="17">
        <v>4.6970605655648798E-2</v>
      </c>
      <c r="BT12" s="17">
        <v>3.6867314014996697E-2</v>
      </c>
      <c r="BU12" s="17"/>
      <c r="BV12" s="17">
        <v>1.5564523750947299E-2</v>
      </c>
      <c r="BW12" s="17">
        <v>2.96612670130986E-2</v>
      </c>
      <c r="BX12" s="17"/>
      <c r="BY12" s="17">
        <v>1.7533665413508599E-2</v>
      </c>
      <c r="BZ12" s="17"/>
      <c r="CA12" s="17">
        <v>1.46744719660042E-2</v>
      </c>
      <c r="CB12" s="17"/>
      <c r="CC12" s="17">
        <v>1.7800771704445599E-2</v>
      </c>
    </row>
    <row r="13" spans="2:81" x14ac:dyDescent="0.3">
      <c r="B13" s="18" t="s">
        <v>234</v>
      </c>
      <c r="C13" s="17">
        <v>1.6573756783518599E-2</v>
      </c>
      <c r="D13" s="17">
        <v>1.9078635333151999E-2</v>
      </c>
      <c r="E13" s="17">
        <v>1.4193326057478899E-2</v>
      </c>
      <c r="F13" s="17"/>
      <c r="G13" s="17">
        <v>1.8899690231542601E-2</v>
      </c>
      <c r="H13" s="17">
        <v>8.6815184312548296E-3</v>
      </c>
      <c r="I13" s="17">
        <v>6.3856830208188801E-3</v>
      </c>
      <c r="J13" s="17">
        <v>2.4517530091623298E-3</v>
      </c>
      <c r="K13" s="17">
        <v>4.2002463590332002E-2</v>
      </c>
      <c r="L13" s="17">
        <v>2.4094380904265598E-2</v>
      </c>
      <c r="M13" s="17"/>
      <c r="N13" s="17">
        <v>1.24003904675176E-2</v>
      </c>
      <c r="O13" s="17">
        <v>1.07678319933661E-2</v>
      </c>
      <c r="P13" s="17">
        <v>1.9705002593778002E-2</v>
      </c>
      <c r="Q13" s="17">
        <v>2.4494103377518599E-2</v>
      </c>
      <c r="R13" s="17"/>
      <c r="S13" s="17">
        <v>7.5986450141719902E-3</v>
      </c>
      <c r="T13" s="17">
        <v>1.78010552845781E-2</v>
      </c>
      <c r="U13" s="17">
        <v>2.9342001931467101E-2</v>
      </c>
      <c r="V13" s="17">
        <v>3.9384470333633598E-2</v>
      </c>
      <c r="W13" s="17">
        <v>2.32170057928557E-2</v>
      </c>
      <c r="X13" s="17">
        <v>1.5894237235490501E-2</v>
      </c>
      <c r="Y13" s="17">
        <v>1.22397933250741E-2</v>
      </c>
      <c r="Z13" s="17">
        <v>0</v>
      </c>
      <c r="AA13" s="17">
        <v>9.52362981803824E-3</v>
      </c>
      <c r="AB13" s="17">
        <v>1.59690372835712E-2</v>
      </c>
      <c r="AC13" s="17">
        <v>1.55312688280868E-2</v>
      </c>
      <c r="AD13" s="17">
        <v>0</v>
      </c>
      <c r="AE13" s="17"/>
      <c r="AF13" s="17">
        <v>0.104423181261926</v>
      </c>
      <c r="AG13" s="17">
        <v>1.03863273153437E-2</v>
      </c>
      <c r="AH13" s="17">
        <v>4.9017584464603602E-2</v>
      </c>
      <c r="AI13" s="17">
        <v>2.4467181177121301E-2</v>
      </c>
      <c r="AJ13" s="17">
        <v>1.6730321566980299E-2</v>
      </c>
      <c r="AK13" s="17">
        <v>2.60728849693771E-2</v>
      </c>
      <c r="AL13" s="17">
        <v>4.5970455173036003E-3</v>
      </c>
      <c r="AM13" s="17">
        <v>1.20377476343609E-2</v>
      </c>
      <c r="AN13" s="17">
        <v>5.5332541010242701E-3</v>
      </c>
      <c r="AO13" s="17">
        <v>1.76192916891557E-2</v>
      </c>
      <c r="AP13" s="17">
        <v>1.2337573296722E-2</v>
      </c>
      <c r="AQ13" s="17">
        <v>1.0585703967107001E-2</v>
      </c>
      <c r="AR13" s="17">
        <v>0</v>
      </c>
      <c r="AS13" s="17">
        <v>1.8117501906048199E-2</v>
      </c>
      <c r="AT13" s="17">
        <v>2.6849957688639299E-2</v>
      </c>
      <c r="AU13" s="17">
        <v>0</v>
      </c>
      <c r="AV13" s="17"/>
      <c r="AW13" s="17">
        <v>1.1420294905720401E-2</v>
      </c>
      <c r="AX13" s="17">
        <v>2.41857238351076E-2</v>
      </c>
      <c r="AY13" s="17"/>
      <c r="AZ13" s="17">
        <v>1.30402479553167E-2</v>
      </c>
      <c r="BA13" s="17">
        <v>1.7360742241643402E-2</v>
      </c>
      <c r="BB13" s="17"/>
      <c r="BC13" s="17">
        <v>1.36199335156238E-2</v>
      </c>
      <c r="BD13" s="17">
        <v>1.8917273963685099E-2</v>
      </c>
      <c r="BE13" s="17"/>
      <c r="BF13" s="17">
        <v>1.24807595205774E-2</v>
      </c>
      <c r="BG13" s="17">
        <v>1.6902660570751401E-2</v>
      </c>
      <c r="BH13" s="17"/>
      <c r="BI13" s="17">
        <v>2.81387780998184E-2</v>
      </c>
      <c r="BJ13" s="17">
        <v>6.6440004805358001E-3</v>
      </c>
      <c r="BK13" s="17">
        <v>7.3416236200528704E-3</v>
      </c>
      <c r="BL13" s="17">
        <v>4.01304834453644E-2</v>
      </c>
      <c r="BM13" s="17">
        <v>9.0152634377791505E-3</v>
      </c>
      <c r="BN13" s="17"/>
      <c r="BO13" s="17">
        <v>8.4599433813722803E-3</v>
      </c>
      <c r="BP13" s="17">
        <v>1.7766213711643299E-2</v>
      </c>
      <c r="BQ13" s="17">
        <v>1.6719026867223898E-2</v>
      </c>
      <c r="BR13" s="17">
        <v>3.4680114668022802E-2</v>
      </c>
      <c r="BS13" s="17">
        <v>1.3886472823392801E-2</v>
      </c>
      <c r="BT13" s="17">
        <v>4.4413384496644996E-3</v>
      </c>
      <c r="BU13" s="17"/>
      <c r="BV13" s="17">
        <v>7.7164673095516702E-3</v>
      </c>
      <c r="BW13" s="17">
        <v>4.6548646211275998E-3</v>
      </c>
      <c r="BX13" s="17"/>
      <c r="BY13" s="17">
        <v>0</v>
      </c>
      <c r="BZ13" s="17"/>
      <c r="CA13" s="17">
        <v>0</v>
      </c>
      <c r="CB13" s="17"/>
      <c r="CC13" s="17">
        <v>3.5526803727076398E-3</v>
      </c>
    </row>
    <row r="14" spans="2:81" x14ac:dyDescent="0.3">
      <c r="B14" s="18" t="s">
        <v>92</v>
      </c>
      <c r="C14" s="17">
        <v>1.9549696667758899E-2</v>
      </c>
      <c r="D14" s="17">
        <v>1.7841495031072602E-2</v>
      </c>
      <c r="E14" s="17">
        <v>2.1294718495551802E-2</v>
      </c>
      <c r="F14" s="17"/>
      <c r="G14" s="17">
        <v>3.2812073074353597E-2</v>
      </c>
      <c r="H14" s="17">
        <v>1.5218099458732599E-2</v>
      </c>
      <c r="I14" s="17">
        <v>1.36105207252187E-2</v>
      </c>
      <c r="J14" s="17">
        <v>2.6373139937063202E-2</v>
      </c>
      <c r="K14" s="17">
        <v>1.2960278427898399E-2</v>
      </c>
      <c r="L14" s="17">
        <v>1.7914226856857299E-2</v>
      </c>
      <c r="M14" s="17"/>
      <c r="N14" s="17">
        <v>1.5012257232462399E-2</v>
      </c>
      <c r="O14" s="17">
        <v>1.5622331328515799E-2</v>
      </c>
      <c r="P14" s="17">
        <v>1.5630858714059399E-2</v>
      </c>
      <c r="Q14" s="17">
        <v>3.2139154377906903E-2</v>
      </c>
      <c r="R14" s="17"/>
      <c r="S14" s="17">
        <v>1.4897242540919699E-2</v>
      </c>
      <c r="T14" s="17">
        <v>7.7750993802833896E-3</v>
      </c>
      <c r="U14" s="17">
        <v>1.84900973509858E-2</v>
      </c>
      <c r="V14" s="17">
        <v>1.4801336759034899E-2</v>
      </c>
      <c r="W14" s="17">
        <v>2.7106882110511699E-2</v>
      </c>
      <c r="X14" s="17">
        <v>4.8614423295437699E-2</v>
      </c>
      <c r="Y14" s="17">
        <v>1.25139808470171E-2</v>
      </c>
      <c r="Z14" s="17">
        <v>4.73749179101568E-2</v>
      </c>
      <c r="AA14" s="17">
        <v>2.21001222952199E-2</v>
      </c>
      <c r="AB14" s="17">
        <v>0</v>
      </c>
      <c r="AC14" s="17">
        <v>1.6808015739550999E-2</v>
      </c>
      <c r="AD14" s="17">
        <v>4.0339902428555903E-2</v>
      </c>
      <c r="AE14" s="17"/>
      <c r="AF14" s="17">
        <v>0</v>
      </c>
      <c r="AG14" s="17">
        <v>3.37476987251338E-2</v>
      </c>
      <c r="AH14" s="17">
        <v>4.2151966341936797E-2</v>
      </c>
      <c r="AI14" s="17">
        <v>6.9821156556792996E-2</v>
      </c>
      <c r="AJ14" s="17">
        <v>4.3032852056438704E-3</v>
      </c>
      <c r="AK14" s="17">
        <v>7.8376350060578408E-3</v>
      </c>
      <c r="AL14" s="17">
        <v>1.3231223453543E-2</v>
      </c>
      <c r="AM14" s="17">
        <v>1.9685268341739399E-2</v>
      </c>
      <c r="AN14" s="17">
        <v>7.7633633098958899E-3</v>
      </c>
      <c r="AO14" s="17">
        <v>8.3631485353169704E-3</v>
      </c>
      <c r="AP14" s="17">
        <v>1.5388700718061201E-2</v>
      </c>
      <c r="AQ14" s="17">
        <v>0</v>
      </c>
      <c r="AR14" s="17">
        <v>0</v>
      </c>
      <c r="AS14" s="17">
        <v>2.0009626592882999E-2</v>
      </c>
      <c r="AT14" s="17">
        <v>1.6152939091122899E-2</v>
      </c>
      <c r="AU14" s="17">
        <v>8.27838217712327E-3</v>
      </c>
      <c r="AV14" s="17"/>
      <c r="AW14" s="17">
        <v>1.8202935037568601E-2</v>
      </c>
      <c r="AX14" s="17">
        <v>2.1649573133310399E-2</v>
      </c>
      <c r="AY14" s="17"/>
      <c r="AZ14" s="17">
        <v>2.0440087151776101E-2</v>
      </c>
      <c r="BA14" s="17">
        <v>1.9351388301473899E-2</v>
      </c>
      <c r="BB14" s="17"/>
      <c r="BC14" s="17">
        <v>1.5338288505085999E-2</v>
      </c>
      <c r="BD14" s="17">
        <v>2.2812723493582401E-2</v>
      </c>
      <c r="BE14" s="17"/>
      <c r="BF14" s="17">
        <v>0</v>
      </c>
      <c r="BG14" s="17">
        <v>2.1120665046237299E-2</v>
      </c>
      <c r="BH14" s="17"/>
      <c r="BI14" s="17">
        <v>2.3856523453468101E-2</v>
      </c>
      <c r="BJ14" s="17">
        <v>5.7454109183608703E-3</v>
      </c>
      <c r="BK14" s="17">
        <v>2.41076431332196E-2</v>
      </c>
      <c r="BL14" s="17">
        <v>1.09504919063424E-2</v>
      </c>
      <c r="BM14" s="17">
        <v>1.7177190441540501E-2</v>
      </c>
      <c r="BN14" s="17"/>
      <c r="BO14" s="17">
        <v>4.3169156343710298E-3</v>
      </c>
      <c r="BP14" s="17">
        <v>2.3580561764339699E-2</v>
      </c>
      <c r="BQ14" s="17">
        <v>2.7333131675294699E-2</v>
      </c>
      <c r="BR14" s="17">
        <v>7.2798047453245304E-3</v>
      </c>
      <c r="BS14" s="17">
        <v>6.7481635574306196E-3</v>
      </c>
      <c r="BT14" s="17">
        <v>5.88422658199243E-2</v>
      </c>
      <c r="BU14" s="17"/>
      <c r="BV14" s="17">
        <v>2.1765906954297602E-3</v>
      </c>
      <c r="BW14" s="17">
        <v>1.2364607045599199E-2</v>
      </c>
      <c r="BX14" s="17"/>
      <c r="BY14" s="17">
        <v>4.3807271284933402E-3</v>
      </c>
      <c r="BZ14" s="17"/>
      <c r="CA14" s="17">
        <v>6.5156139137729904E-3</v>
      </c>
      <c r="CB14" s="17"/>
      <c r="CC14" s="17">
        <v>6.0077044582058804E-3</v>
      </c>
    </row>
    <row r="15" spans="2:81" x14ac:dyDescent="0.3">
      <c r="B15" s="18" t="s">
        <v>192</v>
      </c>
      <c r="C15" s="21">
        <v>0.75801564798319998</v>
      </c>
      <c r="D15" s="21">
        <v>0.75033117710296204</v>
      </c>
      <c r="E15" s="21">
        <v>0.76456444424067205</v>
      </c>
      <c r="F15" s="21"/>
      <c r="G15" s="21">
        <v>0.75264247705320697</v>
      </c>
      <c r="H15" s="21">
        <v>0.82773577572202905</v>
      </c>
      <c r="I15" s="21">
        <v>0.78065817746207899</v>
      </c>
      <c r="J15" s="21">
        <v>0.76648146057803601</v>
      </c>
      <c r="K15" s="21">
        <v>0.71449715408898695</v>
      </c>
      <c r="L15" s="21">
        <v>0.70890234034364497</v>
      </c>
      <c r="M15" s="21"/>
      <c r="N15" s="21">
        <v>0.79674261305774396</v>
      </c>
      <c r="O15" s="21">
        <v>0.76721383438912305</v>
      </c>
      <c r="P15" s="21">
        <v>0.73561946965610903</v>
      </c>
      <c r="Q15" s="21">
        <v>0.72620859732450405</v>
      </c>
      <c r="R15" s="21"/>
      <c r="S15" s="21">
        <v>0.78524946338161306</v>
      </c>
      <c r="T15" s="21">
        <v>0.73180156639231397</v>
      </c>
      <c r="U15" s="21">
        <v>0.75254399791121895</v>
      </c>
      <c r="V15" s="21">
        <v>0.69398065500735495</v>
      </c>
      <c r="W15" s="21">
        <v>0.730215562777488</v>
      </c>
      <c r="X15" s="21">
        <v>0.74731468735453099</v>
      </c>
      <c r="Y15" s="21">
        <v>0.76339095952843194</v>
      </c>
      <c r="Z15" s="21">
        <v>0.72666319548341796</v>
      </c>
      <c r="AA15" s="21">
        <v>0.80439586890115899</v>
      </c>
      <c r="AB15" s="21">
        <v>0.82361716208370706</v>
      </c>
      <c r="AC15" s="21">
        <v>0.76720926447281601</v>
      </c>
      <c r="AD15" s="21">
        <v>0.692832868039855</v>
      </c>
      <c r="AE15" s="21"/>
      <c r="AF15" s="21">
        <v>0.89557681873807404</v>
      </c>
      <c r="AG15" s="21">
        <v>0.69955611934037498</v>
      </c>
      <c r="AH15" s="21">
        <v>0.76235768361426504</v>
      </c>
      <c r="AI15" s="21">
        <v>0.69830580663092301</v>
      </c>
      <c r="AJ15" s="21">
        <v>0.799254727634231</v>
      </c>
      <c r="AK15" s="21">
        <v>0.71349409712871303</v>
      </c>
      <c r="AL15" s="21">
        <v>0.79358181317975696</v>
      </c>
      <c r="AM15" s="21">
        <v>0.76099873865502099</v>
      </c>
      <c r="AN15" s="21">
        <v>0.70729397534759297</v>
      </c>
      <c r="AO15" s="21">
        <v>0.81380441330597797</v>
      </c>
      <c r="AP15" s="21">
        <v>0.73661271296634301</v>
      </c>
      <c r="AQ15" s="21">
        <v>0.78005364083741302</v>
      </c>
      <c r="AR15" s="21">
        <v>0.77514869774608197</v>
      </c>
      <c r="AS15" s="21">
        <v>0.80321780136357401</v>
      </c>
      <c r="AT15" s="21">
        <v>0.75213220642176504</v>
      </c>
      <c r="AU15" s="21">
        <v>0.88338724172671002</v>
      </c>
      <c r="AV15" s="21"/>
      <c r="AW15" s="21">
        <v>0.78268372999133295</v>
      </c>
      <c r="AX15" s="21">
        <v>0.72039705130625198</v>
      </c>
      <c r="AY15" s="21"/>
      <c r="AZ15" s="21">
        <v>0.78140018633432795</v>
      </c>
      <c r="BA15" s="21">
        <v>0.75280742790450195</v>
      </c>
      <c r="BB15" s="21"/>
      <c r="BC15" s="21">
        <v>0.78689714138869105</v>
      </c>
      <c r="BD15" s="21">
        <v>0.740358990243974</v>
      </c>
      <c r="BE15" s="21"/>
      <c r="BF15" s="21">
        <v>0.79110467842637799</v>
      </c>
      <c r="BG15" s="21">
        <v>0.75535669007791095</v>
      </c>
      <c r="BH15" s="21"/>
      <c r="BI15" s="21">
        <v>0.69538731811785304</v>
      </c>
      <c r="BJ15" s="21">
        <v>0.86776380202074799</v>
      </c>
      <c r="BK15" s="21">
        <v>0.76262533439143998</v>
      </c>
      <c r="BL15" s="21">
        <v>0.64243602345367001</v>
      </c>
      <c r="BM15" s="21">
        <v>0.76784291202712396</v>
      </c>
      <c r="BN15" s="21"/>
      <c r="BO15" s="21">
        <v>0.86511268887223802</v>
      </c>
      <c r="BP15" s="21">
        <v>0.73765365354753598</v>
      </c>
      <c r="BQ15" s="21">
        <v>0.75649969911109904</v>
      </c>
      <c r="BR15" s="21">
        <v>0.68492512641707204</v>
      </c>
      <c r="BS15" s="21">
        <v>0.78102215479005799</v>
      </c>
      <c r="BT15" s="21">
        <v>0.72132825310812898</v>
      </c>
      <c r="BU15" s="21"/>
      <c r="BV15" s="21">
        <v>0.87936397484658202</v>
      </c>
      <c r="BW15" s="21">
        <v>0.84624861934197704</v>
      </c>
      <c r="BX15" s="21"/>
      <c r="BY15" s="21">
        <v>0.85314113563586802</v>
      </c>
      <c r="BZ15" s="21"/>
      <c r="CA15" s="21">
        <v>0.886477931320514</v>
      </c>
      <c r="CB15" s="21"/>
      <c r="CC15" s="21">
        <v>0.88221520176169399</v>
      </c>
    </row>
    <row r="16" spans="2:81" x14ac:dyDescent="0.3">
      <c r="B16" s="18" t="s">
        <v>193</v>
      </c>
      <c r="C16" s="21">
        <v>6.4988122785219593E-2</v>
      </c>
      <c r="D16" s="21">
        <v>7.0114115979547698E-2</v>
      </c>
      <c r="E16" s="21">
        <v>6.0239352649641802E-2</v>
      </c>
      <c r="F16" s="21"/>
      <c r="G16" s="21">
        <v>4.9264601683617501E-2</v>
      </c>
      <c r="H16" s="21">
        <v>3.4235933793559499E-2</v>
      </c>
      <c r="I16" s="21">
        <v>5.6838581814181798E-2</v>
      </c>
      <c r="J16" s="21">
        <v>6.0222375991686797E-2</v>
      </c>
      <c r="K16" s="21">
        <v>0.108429396132264</v>
      </c>
      <c r="L16" s="21">
        <v>8.1834802865413295E-2</v>
      </c>
      <c r="M16" s="21"/>
      <c r="N16" s="21">
        <v>5.6598424416694798E-2</v>
      </c>
      <c r="O16" s="21">
        <v>4.8937328574540202E-2</v>
      </c>
      <c r="P16" s="21">
        <v>8.2389267212334E-2</v>
      </c>
      <c r="Q16" s="21">
        <v>7.4145616955067301E-2</v>
      </c>
      <c r="R16" s="21"/>
      <c r="S16" s="21">
        <v>5.6643183592723002E-2</v>
      </c>
      <c r="T16" s="21">
        <v>7.3818751856379095E-2</v>
      </c>
      <c r="U16" s="21">
        <v>8.2609986390807494E-2</v>
      </c>
      <c r="V16" s="21">
        <v>9.5631656354219594E-2</v>
      </c>
      <c r="W16" s="21">
        <v>4.5807339052738101E-2</v>
      </c>
      <c r="X16" s="21">
        <v>8.2453190668808393E-2</v>
      </c>
      <c r="Y16" s="21">
        <v>5.7964035603821198E-2</v>
      </c>
      <c r="Z16" s="21">
        <v>6.5824704095331199E-2</v>
      </c>
      <c r="AA16" s="21">
        <v>4.6497139954583197E-2</v>
      </c>
      <c r="AB16" s="21">
        <v>4.0026447096096901E-2</v>
      </c>
      <c r="AC16" s="21">
        <v>5.4217907173864599E-2</v>
      </c>
      <c r="AD16" s="21">
        <v>9.7090020799781795E-2</v>
      </c>
      <c r="AE16" s="21"/>
      <c r="AF16" s="21">
        <v>0.104423181261926</v>
      </c>
      <c r="AG16" s="21">
        <v>1.03863273153437E-2</v>
      </c>
      <c r="AH16" s="21">
        <v>8.0043163402315404E-2</v>
      </c>
      <c r="AI16" s="21">
        <v>8.4174618096809803E-2</v>
      </c>
      <c r="AJ16" s="21">
        <v>6.0393510795988599E-2</v>
      </c>
      <c r="AK16" s="21">
        <v>7.2598083772623598E-2</v>
      </c>
      <c r="AL16" s="21">
        <v>3.02216164779627E-2</v>
      </c>
      <c r="AM16" s="21">
        <v>5.9293644569888698E-2</v>
      </c>
      <c r="AN16" s="21">
        <v>0.104310735646922</v>
      </c>
      <c r="AO16" s="21">
        <v>3.4280923463706897E-2</v>
      </c>
      <c r="AP16" s="21">
        <v>7.0554494440647E-2</v>
      </c>
      <c r="AQ16" s="21">
        <v>8.1615032810335497E-2</v>
      </c>
      <c r="AR16" s="21">
        <v>7.7623754191817607E-2</v>
      </c>
      <c r="AS16" s="21">
        <v>6.02466501837658E-2</v>
      </c>
      <c r="AT16" s="21">
        <v>5.4678148161158797E-2</v>
      </c>
      <c r="AU16" s="21">
        <v>3.8588676026533701E-2</v>
      </c>
      <c r="AV16" s="21"/>
      <c r="AW16" s="21">
        <v>5.3993508238656E-2</v>
      </c>
      <c r="AX16" s="21">
        <v>8.1443203696884403E-2</v>
      </c>
      <c r="AY16" s="21"/>
      <c r="AZ16" s="21">
        <v>4.5039381568668803E-2</v>
      </c>
      <c r="BA16" s="21">
        <v>6.9431119819787501E-2</v>
      </c>
      <c r="BB16" s="21"/>
      <c r="BC16" s="21">
        <v>5.5194866298114403E-2</v>
      </c>
      <c r="BD16" s="21">
        <v>7.2038870978510902E-2</v>
      </c>
      <c r="BE16" s="21"/>
      <c r="BF16" s="21">
        <v>5.5542254913366E-2</v>
      </c>
      <c r="BG16" s="21">
        <v>6.5747170865921495E-2</v>
      </c>
      <c r="BH16" s="21"/>
      <c r="BI16" s="21">
        <v>8.6970554273505002E-2</v>
      </c>
      <c r="BJ16" s="21">
        <v>2.7146555414618901E-2</v>
      </c>
      <c r="BK16" s="21">
        <v>3.5710096580875497E-2</v>
      </c>
      <c r="BL16" s="21">
        <v>0.127948408703388</v>
      </c>
      <c r="BM16" s="21">
        <v>7.4295216512978907E-2</v>
      </c>
      <c r="BN16" s="21"/>
      <c r="BO16" s="21">
        <v>2.65107029508139E-2</v>
      </c>
      <c r="BP16" s="21">
        <v>7.73382321348174E-2</v>
      </c>
      <c r="BQ16" s="21">
        <v>5.91885867241655E-2</v>
      </c>
      <c r="BR16" s="21">
        <v>0.110334984919587</v>
      </c>
      <c r="BS16" s="21">
        <v>6.0857078479041697E-2</v>
      </c>
      <c r="BT16" s="21">
        <v>4.13086524646612E-2</v>
      </c>
      <c r="BU16" s="21"/>
      <c r="BV16" s="21">
        <v>2.3280991060498999E-2</v>
      </c>
      <c r="BW16" s="21">
        <v>3.4316131634226199E-2</v>
      </c>
      <c r="BX16" s="21"/>
      <c r="BY16" s="21">
        <v>1.7533665413508599E-2</v>
      </c>
      <c r="BZ16" s="21"/>
      <c r="CA16" s="21">
        <v>1.46744719660042E-2</v>
      </c>
      <c r="CB16" s="21"/>
      <c r="CC16" s="21">
        <v>2.13534520771533E-2</v>
      </c>
    </row>
    <row r="17" spans="2:81" x14ac:dyDescent="0.3">
      <c r="B17" s="18" t="s">
        <v>194</v>
      </c>
      <c r="C17" s="22">
        <v>0.69302752519798005</v>
      </c>
      <c r="D17" s="22">
        <v>0.68021706112341396</v>
      </c>
      <c r="E17" s="22">
        <v>0.70432509159103096</v>
      </c>
      <c r="F17" s="22"/>
      <c r="G17" s="22">
        <v>0.70337787536958896</v>
      </c>
      <c r="H17" s="22">
        <v>0.79349984192847001</v>
      </c>
      <c r="I17" s="22">
        <v>0.723819595647897</v>
      </c>
      <c r="J17" s="22">
        <v>0.70625908458635001</v>
      </c>
      <c r="K17" s="22">
        <v>0.60606775795672296</v>
      </c>
      <c r="L17" s="22">
        <v>0.62706753747823196</v>
      </c>
      <c r="M17" s="22"/>
      <c r="N17" s="22">
        <v>0.74014418864104903</v>
      </c>
      <c r="O17" s="22">
        <v>0.71827650581458302</v>
      </c>
      <c r="P17" s="22">
        <v>0.65323020244377505</v>
      </c>
      <c r="Q17" s="22">
        <v>0.652062980369437</v>
      </c>
      <c r="R17" s="22"/>
      <c r="S17" s="22">
        <v>0.72860627978889003</v>
      </c>
      <c r="T17" s="22">
        <v>0.65798281453593499</v>
      </c>
      <c r="U17" s="22">
        <v>0.66993401152041199</v>
      </c>
      <c r="V17" s="22">
        <v>0.59834899865313596</v>
      </c>
      <c r="W17" s="22">
        <v>0.68440822372474996</v>
      </c>
      <c r="X17" s="22">
        <v>0.66486149668572303</v>
      </c>
      <c r="Y17" s="22">
        <v>0.70542692392461104</v>
      </c>
      <c r="Z17" s="22">
        <v>0.66083849138808703</v>
      </c>
      <c r="AA17" s="22">
        <v>0.75789872894657595</v>
      </c>
      <c r="AB17" s="22">
        <v>0.78359071498761002</v>
      </c>
      <c r="AC17" s="22">
        <v>0.71299135729895102</v>
      </c>
      <c r="AD17" s="22">
        <v>0.59574284724007298</v>
      </c>
      <c r="AE17" s="22"/>
      <c r="AF17" s="22">
        <v>0.79115363747614897</v>
      </c>
      <c r="AG17" s="22">
        <v>0.68916979202503104</v>
      </c>
      <c r="AH17" s="22">
        <v>0.68231452021194905</v>
      </c>
      <c r="AI17" s="22">
        <v>0.61413118853411297</v>
      </c>
      <c r="AJ17" s="22">
        <v>0.73886121683824202</v>
      </c>
      <c r="AK17" s="22">
        <v>0.64089601335608903</v>
      </c>
      <c r="AL17" s="22">
        <v>0.763360196701795</v>
      </c>
      <c r="AM17" s="22">
        <v>0.70170509408513204</v>
      </c>
      <c r="AN17" s="22">
        <v>0.60298323970067103</v>
      </c>
      <c r="AO17" s="22">
        <v>0.77952348984227104</v>
      </c>
      <c r="AP17" s="22">
        <v>0.66605821852569602</v>
      </c>
      <c r="AQ17" s="22">
        <v>0.69843860802707802</v>
      </c>
      <c r="AR17" s="22">
        <v>0.69752494355426398</v>
      </c>
      <c r="AS17" s="22">
        <v>0.74297115117980905</v>
      </c>
      <c r="AT17" s="22">
        <v>0.69745405826060602</v>
      </c>
      <c r="AU17" s="22">
        <v>0.84479856570017597</v>
      </c>
      <c r="AV17" s="22"/>
      <c r="AW17" s="22">
        <v>0.72869022175267695</v>
      </c>
      <c r="AX17" s="22">
        <v>0.63895384760936702</v>
      </c>
      <c r="AY17" s="22"/>
      <c r="AZ17" s="22">
        <v>0.73636080476565902</v>
      </c>
      <c r="BA17" s="22">
        <v>0.68337630808471395</v>
      </c>
      <c r="BB17" s="22"/>
      <c r="BC17" s="22">
        <v>0.73170227509057695</v>
      </c>
      <c r="BD17" s="22">
        <v>0.66832011926546298</v>
      </c>
      <c r="BE17" s="22"/>
      <c r="BF17" s="22">
        <v>0.73556242351301204</v>
      </c>
      <c r="BG17" s="22">
        <v>0.68960951921198899</v>
      </c>
      <c r="BH17" s="22"/>
      <c r="BI17" s="22">
        <v>0.60841676384434795</v>
      </c>
      <c r="BJ17" s="22">
        <v>0.84061724660612902</v>
      </c>
      <c r="BK17" s="22">
        <v>0.726915237810565</v>
      </c>
      <c r="BL17" s="22">
        <v>0.51448761475028204</v>
      </c>
      <c r="BM17" s="22">
        <v>0.69354769551414497</v>
      </c>
      <c r="BN17" s="22"/>
      <c r="BO17" s="22">
        <v>0.83860198592142399</v>
      </c>
      <c r="BP17" s="22">
        <v>0.66031542141271804</v>
      </c>
      <c r="BQ17" s="22">
        <v>0.697311112386933</v>
      </c>
      <c r="BR17" s="22">
        <v>0.574590141497485</v>
      </c>
      <c r="BS17" s="22">
        <v>0.72016507631101601</v>
      </c>
      <c r="BT17" s="22">
        <v>0.680019600643468</v>
      </c>
      <c r="BU17" s="22"/>
      <c r="BV17" s="22">
        <v>0.85608298378608305</v>
      </c>
      <c r="BW17" s="22">
        <v>0.81193248770775095</v>
      </c>
      <c r="BX17" s="22"/>
      <c r="BY17" s="22">
        <v>0.83560747022235904</v>
      </c>
      <c r="BZ17" s="22"/>
      <c r="CA17" s="22">
        <v>0.87180345935450998</v>
      </c>
      <c r="CB17" s="22"/>
      <c r="CC17" s="22">
        <v>0.86086174968454099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0.29015558299474598</v>
      </c>
      <c r="D9" s="17">
        <v>0.31090362069194399</v>
      </c>
      <c r="E9" s="17">
        <v>0.27003494254145999</v>
      </c>
      <c r="F9" s="17"/>
      <c r="G9" s="17">
        <v>0.35668182813881499</v>
      </c>
      <c r="H9" s="17">
        <v>0.35149224934964501</v>
      </c>
      <c r="I9" s="17">
        <v>0.33590038931152999</v>
      </c>
      <c r="J9" s="17">
        <v>0.28377567722986902</v>
      </c>
      <c r="K9" s="17">
        <v>0.23374128345332901</v>
      </c>
      <c r="L9" s="17">
        <v>0.20180723900847899</v>
      </c>
      <c r="M9" s="17"/>
      <c r="N9" s="17">
        <v>0.29847997717878</v>
      </c>
      <c r="O9" s="17">
        <v>0.28503842901171</v>
      </c>
      <c r="P9" s="17">
        <v>0.28657266114443197</v>
      </c>
      <c r="Q9" s="17">
        <v>0.28959770415036301</v>
      </c>
      <c r="R9" s="17"/>
      <c r="S9" s="17">
        <v>0.36184712110239298</v>
      </c>
      <c r="T9" s="17">
        <v>0.24685472277991499</v>
      </c>
      <c r="U9" s="17">
        <v>0.26443874281049001</v>
      </c>
      <c r="V9" s="17">
        <v>0.27652272717891602</v>
      </c>
      <c r="W9" s="17">
        <v>0.24459821125623499</v>
      </c>
      <c r="X9" s="17">
        <v>0.307106684536886</v>
      </c>
      <c r="Y9" s="17">
        <v>0.25174035775599102</v>
      </c>
      <c r="Z9" s="17">
        <v>0.288924638743768</v>
      </c>
      <c r="AA9" s="17">
        <v>0.28911170568073302</v>
      </c>
      <c r="AB9" s="17">
        <v>0.370418762721623</v>
      </c>
      <c r="AC9" s="17">
        <v>0.268517490772961</v>
      </c>
      <c r="AD9" s="17">
        <v>0.21058392653337599</v>
      </c>
      <c r="AE9" s="17"/>
      <c r="AF9" s="17">
        <v>0.51512484679552295</v>
      </c>
      <c r="AG9" s="17">
        <v>0.34457927565117202</v>
      </c>
      <c r="AH9" s="17">
        <v>0.28129146544324002</v>
      </c>
      <c r="AI9" s="17">
        <v>0.27556653003677201</v>
      </c>
      <c r="AJ9" s="17">
        <v>0.32062156621816601</v>
      </c>
      <c r="AK9" s="17">
        <v>0.23803647880980899</v>
      </c>
      <c r="AL9" s="17">
        <v>0.26333253155666098</v>
      </c>
      <c r="AM9" s="17">
        <v>0.25350195761521799</v>
      </c>
      <c r="AN9" s="17">
        <v>0.22815090950693201</v>
      </c>
      <c r="AO9" s="17">
        <v>0.34259641045926398</v>
      </c>
      <c r="AP9" s="17">
        <v>0.30590609180627198</v>
      </c>
      <c r="AQ9" s="17">
        <v>0.28363152956975002</v>
      </c>
      <c r="AR9" s="17">
        <v>0.27475992798741899</v>
      </c>
      <c r="AS9" s="17">
        <v>0.39143945709674099</v>
      </c>
      <c r="AT9" s="17">
        <v>0.29971714668090699</v>
      </c>
      <c r="AU9" s="17">
        <v>0.47683339010315101</v>
      </c>
      <c r="AV9" s="17"/>
      <c r="AW9" s="17">
        <v>0.30549346714044201</v>
      </c>
      <c r="AX9" s="17">
        <v>0.26745255642474802</v>
      </c>
      <c r="AY9" s="17"/>
      <c r="AZ9" s="17">
        <v>0.33073826694240799</v>
      </c>
      <c r="BA9" s="17">
        <v>0.28111698038433802</v>
      </c>
      <c r="BB9" s="17"/>
      <c r="BC9" s="17">
        <v>0.35170260703553702</v>
      </c>
      <c r="BD9" s="17">
        <v>0.24606440938649399</v>
      </c>
      <c r="BE9" s="17"/>
      <c r="BF9" s="17">
        <v>0.34717356736428701</v>
      </c>
      <c r="BG9" s="17">
        <v>0.28557374973301303</v>
      </c>
      <c r="BH9" s="17"/>
      <c r="BI9" s="17">
        <v>0.22620215464691201</v>
      </c>
      <c r="BJ9" s="17">
        <v>0.33716313683439098</v>
      </c>
      <c r="BK9" s="17">
        <v>0.29301663631784097</v>
      </c>
      <c r="BL9" s="17">
        <v>0.216807160151643</v>
      </c>
      <c r="BM9" s="17">
        <v>0.35951939421564999</v>
      </c>
      <c r="BN9" s="17"/>
      <c r="BO9" s="17">
        <v>0.376934904949279</v>
      </c>
      <c r="BP9" s="17">
        <v>0.23886067214735901</v>
      </c>
      <c r="BQ9" s="17">
        <v>0.28255876310954697</v>
      </c>
      <c r="BR9" s="17">
        <v>0.25068169470718699</v>
      </c>
      <c r="BS9" s="17">
        <v>0.34795105832328599</v>
      </c>
      <c r="BT9" s="17">
        <v>0.20280224860997501</v>
      </c>
      <c r="BU9" s="17"/>
      <c r="BV9" s="17">
        <v>0.35566813820626098</v>
      </c>
      <c r="BW9" s="17">
        <v>0.302841364998369</v>
      </c>
      <c r="BX9" s="17"/>
      <c r="BY9" s="17">
        <v>0.33156840799975601</v>
      </c>
      <c r="BZ9" s="17"/>
      <c r="CA9" s="17">
        <v>0.39202545365128799</v>
      </c>
      <c r="CB9" s="17"/>
      <c r="CC9" s="17">
        <v>0.34720656452306098</v>
      </c>
    </row>
    <row r="10" spans="2:81" x14ac:dyDescent="0.3">
      <c r="B10" s="18" t="s">
        <v>231</v>
      </c>
      <c r="C10" s="17">
        <v>0.41211239889300999</v>
      </c>
      <c r="D10" s="17">
        <v>0.38760177558819903</v>
      </c>
      <c r="E10" s="17">
        <v>0.43473256747399702</v>
      </c>
      <c r="F10" s="17"/>
      <c r="G10" s="17">
        <v>0.42553237073658501</v>
      </c>
      <c r="H10" s="17">
        <v>0.41065984806536698</v>
      </c>
      <c r="I10" s="17">
        <v>0.41901683746725299</v>
      </c>
      <c r="J10" s="17">
        <v>0.43097151000955197</v>
      </c>
      <c r="K10" s="17">
        <v>0.40102856390781599</v>
      </c>
      <c r="L10" s="17">
        <v>0.39088782626530399</v>
      </c>
      <c r="M10" s="17"/>
      <c r="N10" s="17">
        <v>0.40130893224296998</v>
      </c>
      <c r="O10" s="17">
        <v>0.414460908852962</v>
      </c>
      <c r="P10" s="17">
        <v>0.422859694757247</v>
      </c>
      <c r="Q10" s="17">
        <v>0.41133825958936798</v>
      </c>
      <c r="R10" s="17"/>
      <c r="S10" s="17">
        <v>0.39523070208619399</v>
      </c>
      <c r="T10" s="17">
        <v>0.41379710527264202</v>
      </c>
      <c r="U10" s="17">
        <v>0.44968923230906499</v>
      </c>
      <c r="V10" s="17">
        <v>0.370920036690643</v>
      </c>
      <c r="W10" s="17">
        <v>0.44577955338168701</v>
      </c>
      <c r="X10" s="17">
        <v>0.39951388340286897</v>
      </c>
      <c r="Y10" s="17">
        <v>0.43767402664723198</v>
      </c>
      <c r="Z10" s="17">
        <v>0.45336049169370801</v>
      </c>
      <c r="AA10" s="17">
        <v>0.42470804359862202</v>
      </c>
      <c r="AB10" s="17">
        <v>0.33231265927926401</v>
      </c>
      <c r="AC10" s="17">
        <v>0.43989122489752103</v>
      </c>
      <c r="AD10" s="17">
        <v>0.49116605444098199</v>
      </c>
      <c r="AE10" s="17"/>
      <c r="AF10" s="17">
        <v>0.38045197194255098</v>
      </c>
      <c r="AG10" s="17">
        <v>0.38110177507602</v>
      </c>
      <c r="AH10" s="17">
        <v>0.43438724730474298</v>
      </c>
      <c r="AI10" s="17">
        <v>0.41303581306978898</v>
      </c>
      <c r="AJ10" s="17">
        <v>0.37858565190100002</v>
      </c>
      <c r="AK10" s="17">
        <v>0.433430789776446</v>
      </c>
      <c r="AL10" s="17">
        <v>0.47343449928108999</v>
      </c>
      <c r="AM10" s="17">
        <v>0.43674590079131198</v>
      </c>
      <c r="AN10" s="17">
        <v>0.46929491735921802</v>
      </c>
      <c r="AO10" s="17">
        <v>0.34208192793815001</v>
      </c>
      <c r="AP10" s="17">
        <v>0.41571291602770399</v>
      </c>
      <c r="AQ10" s="17">
        <v>0.44152123490906298</v>
      </c>
      <c r="AR10" s="17">
        <v>0.39858455947423199</v>
      </c>
      <c r="AS10" s="17">
        <v>0.32733278008382799</v>
      </c>
      <c r="AT10" s="17">
        <v>0.39204929170076702</v>
      </c>
      <c r="AU10" s="17">
        <v>0.34887681887469302</v>
      </c>
      <c r="AV10" s="17"/>
      <c r="AW10" s="17">
        <v>0.42413061997089402</v>
      </c>
      <c r="AX10" s="17">
        <v>0.39393972533467397</v>
      </c>
      <c r="AY10" s="17"/>
      <c r="AZ10" s="17">
        <v>0.44724035569909898</v>
      </c>
      <c r="BA10" s="17">
        <v>0.40428867677312003</v>
      </c>
      <c r="BB10" s="17"/>
      <c r="BC10" s="17">
        <v>0.41355621753215299</v>
      </c>
      <c r="BD10" s="17">
        <v>0.41161123563296198</v>
      </c>
      <c r="BE10" s="17"/>
      <c r="BF10" s="17">
        <v>0.412041061739712</v>
      </c>
      <c r="BG10" s="17">
        <v>0.41211813138154701</v>
      </c>
      <c r="BH10" s="17"/>
      <c r="BI10" s="17">
        <v>0.36945356038746902</v>
      </c>
      <c r="BJ10" s="17">
        <v>0.48382029004793098</v>
      </c>
      <c r="BK10" s="17">
        <v>0.42241264136842599</v>
      </c>
      <c r="BL10" s="17">
        <v>0.39610057815123001</v>
      </c>
      <c r="BM10" s="17">
        <v>0.373192172636924</v>
      </c>
      <c r="BN10" s="17"/>
      <c r="BO10" s="17">
        <v>0.45049210862913902</v>
      </c>
      <c r="BP10" s="17">
        <v>0.414539555434705</v>
      </c>
      <c r="BQ10" s="17">
        <v>0.44491372977778199</v>
      </c>
      <c r="BR10" s="17">
        <v>0.38935271485137302</v>
      </c>
      <c r="BS10" s="17">
        <v>0.41738335198805299</v>
      </c>
      <c r="BT10" s="17">
        <v>0.39923669072234702</v>
      </c>
      <c r="BU10" s="17"/>
      <c r="BV10" s="17">
        <v>0.48258956190003</v>
      </c>
      <c r="BW10" s="17">
        <v>0.486102957843279</v>
      </c>
      <c r="BX10" s="17"/>
      <c r="BY10" s="17">
        <v>0.48824396648898999</v>
      </c>
      <c r="BZ10" s="17"/>
      <c r="CA10" s="17">
        <v>0.45447980647072</v>
      </c>
      <c r="CB10" s="17"/>
      <c r="CC10" s="17">
        <v>0.498323105789785</v>
      </c>
    </row>
    <row r="11" spans="2:81" x14ac:dyDescent="0.3">
      <c r="B11" s="18" t="s">
        <v>232</v>
      </c>
      <c r="C11" s="17">
        <v>0.19183418849738201</v>
      </c>
      <c r="D11" s="17">
        <v>0.200455016746026</v>
      </c>
      <c r="E11" s="17">
        <v>0.184173316150992</v>
      </c>
      <c r="F11" s="17"/>
      <c r="G11" s="17">
        <v>0.159437987236489</v>
      </c>
      <c r="H11" s="17">
        <v>0.15018394786003</v>
      </c>
      <c r="I11" s="17">
        <v>0.16430246311662999</v>
      </c>
      <c r="J11" s="17">
        <v>0.18147909682441399</v>
      </c>
      <c r="K11" s="17">
        <v>0.235814258572633</v>
      </c>
      <c r="L11" s="17">
        <v>0.24853460220151699</v>
      </c>
      <c r="M11" s="17"/>
      <c r="N11" s="17">
        <v>0.20021426063513001</v>
      </c>
      <c r="O11" s="17">
        <v>0.203460655896958</v>
      </c>
      <c r="P11" s="17">
        <v>0.17650354473023</v>
      </c>
      <c r="Q11" s="17">
        <v>0.18572069923715101</v>
      </c>
      <c r="R11" s="17"/>
      <c r="S11" s="17">
        <v>0.163954776224744</v>
      </c>
      <c r="T11" s="17">
        <v>0.22922358171235399</v>
      </c>
      <c r="U11" s="17">
        <v>0.17875714412982599</v>
      </c>
      <c r="V11" s="17">
        <v>0.18272115373724801</v>
      </c>
      <c r="W11" s="17">
        <v>0.15595747149178299</v>
      </c>
      <c r="X11" s="17">
        <v>0.19380499509936899</v>
      </c>
      <c r="Y11" s="17">
        <v>0.217408800666679</v>
      </c>
      <c r="Z11" s="17">
        <v>0.124181606060907</v>
      </c>
      <c r="AA11" s="17">
        <v>0.190378992635789</v>
      </c>
      <c r="AB11" s="17">
        <v>0.22984037293826601</v>
      </c>
      <c r="AC11" s="17">
        <v>0.22367794791503401</v>
      </c>
      <c r="AD11" s="17">
        <v>0.159309226773304</v>
      </c>
      <c r="AE11" s="17"/>
      <c r="AF11" s="17">
        <v>0</v>
      </c>
      <c r="AG11" s="17">
        <v>0.189152613064692</v>
      </c>
      <c r="AH11" s="17">
        <v>0.17809760291900301</v>
      </c>
      <c r="AI11" s="17">
        <v>0.18258968114295901</v>
      </c>
      <c r="AJ11" s="17">
        <v>0.18839483635871501</v>
      </c>
      <c r="AK11" s="17">
        <v>0.20811462252454399</v>
      </c>
      <c r="AL11" s="17">
        <v>0.183431567045126</v>
      </c>
      <c r="AM11" s="17">
        <v>0.18832941423351199</v>
      </c>
      <c r="AN11" s="17">
        <v>0.16603354094980299</v>
      </c>
      <c r="AO11" s="17">
        <v>0.20732338269710901</v>
      </c>
      <c r="AP11" s="17">
        <v>0.20542806446151901</v>
      </c>
      <c r="AQ11" s="17">
        <v>0.17057465115904599</v>
      </c>
      <c r="AR11" s="17">
        <v>0.25339789522177197</v>
      </c>
      <c r="AS11" s="17">
        <v>0.23608565658994099</v>
      </c>
      <c r="AT11" s="17">
        <v>0.16375272045909101</v>
      </c>
      <c r="AU11" s="17">
        <v>0.102301261218296</v>
      </c>
      <c r="AV11" s="17"/>
      <c r="AW11" s="17">
        <v>0.185169233611092</v>
      </c>
      <c r="AX11" s="17">
        <v>0.20291743368908899</v>
      </c>
      <c r="AY11" s="17"/>
      <c r="AZ11" s="17">
        <v>0.13440374384043999</v>
      </c>
      <c r="BA11" s="17">
        <v>0.20462513568221</v>
      </c>
      <c r="BB11" s="17"/>
      <c r="BC11" s="17">
        <v>0.15277481233114201</v>
      </c>
      <c r="BD11" s="17">
        <v>0.21954265291706601</v>
      </c>
      <c r="BE11" s="17"/>
      <c r="BF11" s="17">
        <v>0.21377013286057001</v>
      </c>
      <c r="BG11" s="17">
        <v>0.19007146677682099</v>
      </c>
      <c r="BH11" s="17"/>
      <c r="BI11" s="17">
        <v>0.25782388231328102</v>
      </c>
      <c r="BJ11" s="17">
        <v>0.13550977268369499</v>
      </c>
      <c r="BK11" s="17">
        <v>0.17266364250291599</v>
      </c>
      <c r="BL11" s="17">
        <v>0.24272315849274601</v>
      </c>
      <c r="BM11" s="17">
        <v>0.173093857532163</v>
      </c>
      <c r="BN11" s="17"/>
      <c r="BO11" s="17">
        <v>0.12272344331844499</v>
      </c>
      <c r="BP11" s="17">
        <v>0.21613020631622601</v>
      </c>
      <c r="BQ11" s="17">
        <v>0.17513692854370799</v>
      </c>
      <c r="BR11" s="17">
        <v>0.22803005651990299</v>
      </c>
      <c r="BS11" s="17">
        <v>0.16863635271380001</v>
      </c>
      <c r="BT11" s="17">
        <v>0.26094366501471999</v>
      </c>
      <c r="BU11" s="17"/>
      <c r="BV11" s="17">
        <v>0.119480074554924</v>
      </c>
      <c r="BW11" s="17">
        <v>0.16524052658746399</v>
      </c>
      <c r="BX11" s="17"/>
      <c r="BY11" s="17">
        <v>0.13908819679942699</v>
      </c>
      <c r="BZ11" s="17"/>
      <c r="CA11" s="17">
        <v>0.10885621975064801</v>
      </c>
      <c r="CB11" s="17"/>
      <c r="CC11" s="17">
        <v>0.10649576824281699</v>
      </c>
    </row>
    <row r="12" spans="2:81" x14ac:dyDescent="0.3">
      <c r="B12" s="18" t="s">
        <v>233</v>
      </c>
      <c r="C12" s="17">
        <v>6.2080741754676101E-2</v>
      </c>
      <c r="D12" s="17">
        <v>6.4494998744093701E-2</v>
      </c>
      <c r="E12" s="17">
        <v>5.9968284298575501E-2</v>
      </c>
      <c r="F12" s="17"/>
      <c r="G12" s="17">
        <v>2.16080822722889E-2</v>
      </c>
      <c r="H12" s="17">
        <v>4.2405321260847499E-2</v>
      </c>
      <c r="I12" s="17">
        <v>5.5761654791418903E-2</v>
      </c>
      <c r="J12" s="17">
        <v>7.5728873628877397E-2</v>
      </c>
      <c r="K12" s="17">
        <v>6.6925077362455898E-2</v>
      </c>
      <c r="L12" s="17">
        <v>9.59021920892245E-2</v>
      </c>
      <c r="M12" s="17"/>
      <c r="N12" s="17">
        <v>6.4796316683577104E-2</v>
      </c>
      <c r="O12" s="17">
        <v>5.8845814285213502E-2</v>
      </c>
      <c r="P12" s="17">
        <v>6.3815821679735901E-2</v>
      </c>
      <c r="Q12" s="17">
        <v>5.9685511914063301E-2</v>
      </c>
      <c r="R12" s="17"/>
      <c r="S12" s="17">
        <v>4.8822186000218197E-2</v>
      </c>
      <c r="T12" s="17">
        <v>7.5427129839649304E-2</v>
      </c>
      <c r="U12" s="17">
        <v>5.86890871261646E-2</v>
      </c>
      <c r="V12" s="17">
        <v>0.10083609024902999</v>
      </c>
      <c r="W12" s="17">
        <v>0.125114652848935</v>
      </c>
      <c r="X12" s="17">
        <v>4.5163901201448302E-2</v>
      </c>
      <c r="Y12" s="17">
        <v>4.9952821418570999E-2</v>
      </c>
      <c r="Z12" s="17">
        <v>5.3858469359578602E-2</v>
      </c>
      <c r="AA12" s="17">
        <v>4.7567899092171601E-2</v>
      </c>
      <c r="AB12" s="17">
        <v>3.9543278081640598E-2</v>
      </c>
      <c r="AC12" s="17">
        <v>4.3345416673443798E-2</v>
      </c>
      <c r="AD12" s="17">
        <v>5.84377470977792E-2</v>
      </c>
      <c r="AE12" s="17"/>
      <c r="AF12" s="17">
        <v>0</v>
      </c>
      <c r="AG12" s="17">
        <v>4.3808912703489099E-2</v>
      </c>
      <c r="AH12" s="17">
        <v>3.3190623671138002E-2</v>
      </c>
      <c r="AI12" s="17">
        <v>3.7559164663165202E-2</v>
      </c>
      <c r="AJ12" s="17">
        <v>6.3214478642325295E-2</v>
      </c>
      <c r="AK12" s="17">
        <v>8.0767796600310193E-2</v>
      </c>
      <c r="AL12" s="17">
        <v>4.9742546896402902E-2</v>
      </c>
      <c r="AM12" s="17">
        <v>5.79610434828658E-2</v>
      </c>
      <c r="AN12" s="17">
        <v>0.10129638284037</v>
      </c>
      <c r="AO12" s="17">
        <v>7.2968082099457099E-2</v>
      </c>
      <c r="AP12" s="17">
        <v>3.48239839454196E-2</v>
      </c>
      <c r="AQ12" s="17">
        <v>8.5092280672946996E-2</v>
      </c>
      <c r="AR12" s="17">
        <v>5.4929564167912497E-2</v>
      </c>
      <c r="AS12" s="17">
        <v>4.5142106229489602E-2</v>
      </c>
      <c r="AT12" s="17">
        <v>7.4566386078605995E-2</v>
      </c>
      <c r="AU12" s="17">
        <v>6.1769874940161403E-2</v>
      </c>
      <c r="AV12" s="17"/>
      <c r="AW12" s="17">
        <v>4.98341500575296E-2</v>
      </c>
      <c r="AX12" s="17">
        <v>8.0334661710854294E-2</v>
      </c>
      <c r="AY12" s="17"/>
      <c r="AZ12" s="17">
        <v>3.9067428530048E-2</v>
      </c>
      <c r="BA12" s="17">
        <v>6.7206282324011393E-2</v>
      </c>
      <c r="BB12" s="17"/>
      <c r="BC12" s="17">
        <v>4.24915814204012E-2</v>
      </c>
      <c r="BD12" s="17">
        <v>7.5146498792258098E-2</v>
      </c>
      <c r="BE12" s="17"/>
      <c r="BF12" s="17">
        <v>1.27675790165471E-2</v>
      </c>
      <c r="BG12" s="17">
        <v>6.60434333821181E-2</v>
      </c>
      <c r="BH12" s="17"/>
      <c r="BI12" s="17">
        <v>0.10287504844732601</v>
      </c>
      <c r="BJ12" s="17">
        <v>2.72609859786376E-2</v>
      </c>
      <c r="BK12" s="17">
        <v>7.2347973356354595E-2</v>
      </c>
      <c r="BL12" s="17">
        <v>8.5121812838821698E-2</v>
      </c>
      <c r="BM12" s="17">
        <v>4.0427921804082799E-2</v>
      </c>
      <c r="BN12" s="17"/>
      <c r="BO12" s="17">
        <v>2.7163528955829699E-2</v>
      </c>
      <c r="BP12" s="17">
        <v>0.10123359519807</v>
      </c>
      <c r="BQ12" s="17">
        <v>6.1024367614533101E-2</v>
      </c>
      <c r="BR12" s="17">
        <v>7.92417617324324E-2</v>
      </c>
      <c r="BS12" s="17">
        <v>1.7158679004624401E-2</v>
      </c>
      <c r="BT12" s="17">
        <v>5.2426699267565602E-2</v>
      </c>
      <c r="BU12" s="17"/>
      <c r="BV12" s="17">
        <v>2.3943992261274499E-2</v>
      </c>
      <c r="BW12" s="17">
        <v>3.34131120585585E-2</v>
      </c>
      <c r="BX12" s="17"/>
      <c r="BY12" s="17">
        <v>2.2478229186925901E-2</v>
      </c>
      <c r="BZ12" s="17"/>
      <c r="CA12" s="17">
        <v>2.8599811575516901E-2</v>
      </c>
      <c r="CB12" s="17"/>
      <c r="CC12" s="17">
        <v>3.0599728324856901E-2</v>
      </c>
    </row>
    <row r="13" spans="2:81" x14ac:dyDescent="0.3">
      <c r="B13" s="18" t="s">
        <v>234</v>
      </c>
      <c r="C13" s="17">
        <v>1.87895110663584E-2</v>
      </c>
      <c r="D13" s="17">
        <v>2.0389747035719299E-2</v>
      </c>
      <c r="E13" s="17">
        <v>1.73011263507666E-2</v>
      </c>
      <c r="F13" s="17"/>
      <c r="G13" s="17">
        <v>1.5481061103285201E-2</v>
      </c>
      <c r="H13" s="17">
        <v>1.5492835602337E-2</v>
      </c>
      <c r="I13" s="17">
        <v>9.2109305211470205E-3</v>
      </c>
      <c r="J13" s="17">
        <v>5.2758736217805996E-3</v>
      </c>
      <c r="K13" s="17">
        <v>4.5369278764499199E-2</v>
      </c>
      <c r="L13" s="17">
        <v>2.45796284056677E-2</v>
      </c>
      <c r="M13" s="17"/>
      <c r="N13" s="17">
        <v>1.31736265154188E-2</v>
      </c>
      <c r="O13" s="17">
        <v>1.0771485371316201E-2</v>
      </c>
      <c r="P13" s="17">
        <v>3.2493644538759699E-2</v>
      </c>
      <c r="Q13" s="17">
        <v>2.1278972779846101E-2</v>
      </c>
      <c r="R13" s="17"/>
      <c r="S13" s="17">
        <v>1.2022074993155E-2</v>
      </c>
      <c r="T13" s="17">
        <v>2.1141313190062402E-2</v>
      </c>
      <c r="U13" s="17">
        <v>2.3591474562720899E-2</v>
      </c>
      <c r="V13" s="17">
        <v>3.4823897635758001E-2</v>
      </c>
      <c r="W13" s="17">
        <v>8.3168976882354896E-3</v>
      </c>
      <c r="X13" s="17">
        <v>1.6747319638138299E-2</v>
      </c>
      <c r="Y13" s="17">
        <v>2.37165725071934E-2</v>
      </c>
      <c r="Z13" s="17">
        <v>2.55911205898781E-2</v>
      </c>
      <c r="AA13" s="17">
        <v>1.70508543989654E-2</v>
      </c>
      <c r="AB13" s="17">
        <v>2.28224205991071E-2</v>
      </c>
      <c r="AC13" s="17">
        <v>7.7142054317757497E-3</v>
      </c>
      <c r="AD13" s="17">
        <v>0</v>
      </c>
      <c r="AE13" s="17"/>
      <c r="AF13" s="17">
        <v>0.104423181261926</v>
      </c>
      <c r="AG13" s="17">
        <v>2.0156762350455701E-2</v>
      </c>
      <c r="AH13" s="17">
        <v>2.22772900971323E-2</v>
      </c>
      <c r="AI13" s="17">
        <v>3.2866166889671103E-2</v>
      </c>
      <c r="AJ13" s="17">
        <v>2.2494750265505199E-2</v>
      </c>
      <c r="AK13" s="17">
        <v>1.79224311745282E-2</v>
      </c>
      <c r="AL13" s="17">
        <v>1.0186578817098601E-2</v>
      </c>
      <c r="AM13" s="17">
        <v>1.7254801979789802E-2</v>
      </c>
      <c r="AN13" s="17">
        <v>1.99897695653545E-2</v>
      </c>
      <c r="AO13" s="17">
        <v>1.76192916891557E-2</v>
      </c>
      <c r="AP13" s="17">
        <v>2.5316478405676399E-2</v>
      </c>
      <c r="AQ13" s="17">
        <v>1.0585703967107001E-2</v>
      </c>
      <c r="AR13" s="17">
        <v>9.2382165618066902E-3</v>
      </c>
      <c r="AS13" s="17">
        <v>0</v>
      </c>
      <c r="AT13" s="17">
        <v>5.3761515989506202E-2</v>
      </c>
      <c r="AU13" s="17">
        <v>1.02186548636987E-2</v>
      </c>
      <c r="AV13" s="17"/>
      <c r="AW13" s="17">
        <v>1.2460910006729799E-2</v>
      </c>
      <c r="AX13" s="17">
        <v>2.70701834943032E-2</v>
      </c>
      <c r="AY13" s="17"/>
      <c r="AZ13" s="17">
        <v>1.01429077784426E-2</v>
      </c>
      <c r="BA13" s="17">
        <v>2.0715288354773102E-2</v>
      </c>
      <c r="BB13" s="17"/>
      <c r="BC13" s="17">
        <v>1.6447990426717098E-2</v>
      </c>
      <c r="BD13" s="17">
        <v>2.0755599769418698E-2</v>
      </c>
      <c r="BE13" s="17"/>
      <c r="BF13" s="17">
        <v>6.4485975513236902E-3</v>
      </c>
      <c r="BG13" s="17">
        <v>1.9781198314663899E-2</v>
      </c>
      <c r="BH13" s="17"/>
      <c r="BI13" s="17">
        <v>2.4587238642510501E-2</v>
      </c>
      <c r="BJ13" s="17">
        <v>7.9358868158727804E-3</v>
      </c>
      <c r="BK13" s="17">
        <v>2.3275442154201902E-2</v>
      </c>
      <c r="BL13" s="17">
        <v>4.1337391095320697E-2</v>
      </c>
      <c r="BM13" s="17">
        <v>2.61035903385387E-2</v>
      </c>
      <c r="BN13" s="17"/>
      <c r="BO13" s="17">
        <v>8.3347683219556802E-3</v>
      </c>
      <c r="BP13" s="17">
        <v>1.6286192727994499E-2</v>
      </c>
      <c r="BQ13" s="17">
        <v>2.6647033314297901E-2</v>
      </c>
      <c r="BR13" s="17">
        <v>3.2823620615837899E-2</v>
      </c>
      <c r="BS13" s="17">
        <v>2.72451523711147E-2</v>
      </c>
      <c r="BT13" s="17">
        <v>1.04258252289569E-2</v>
      </c>
      <c r="BU13" s="17"/>
      <c r="BV13" s="17">
        <v>9.5911201020771695E-3</v>
      </c>
      <c r="BW13" s="17">
        <v>4.8658768200424297E-3</v>
      </c>
      <c r="BX13" s="17"/>
      <c r="BY13" s="17">
        <v>1.02023002897872E-2</v>
      </c>
      <c r="BZ13" s="17"/>
      <c r="CA13" s="17">
        <v>9.9936950591534603E-3</v>
      </c>
      <c r="CB13" s="17"/>
      <c r="CC13" s="17">
        <v>9.2146599162225996E-3</v>
      </c>
    </row>
    <row r="14" spans="2:81" x14ac:dyDescent="0.3">
      <c r="B14" s="18" t="s">
        <v>92</v>
      </c>
      <c r="C14" s="17">
        <v>2.5027576793827899E-2</v>
      </c>
      <c r="D14" s="17">
        <v>1.6154841194017899E-2</v>
      </c>
      <c r="E14" s="17">
        <v>3.3789763184208899E-2</v>
      </c>
      <c r="F14" s="17"/>
      <c r="G14" s="17">
        <v>2.1258670512536201E-2</v>
      </c>
      <c r="H14" s="17">
        <v>2.97657978617735E-2</v>
      </c>
      <c r="I14" s="17">
        <v>1.58077247920211E-2</v>
      </c>
      <c r="J14" s="17">
        <v>2.2768968685506801E-2</v>
      </c>
      <c r="K14" s="17">
        <v>1.7121537939266199E-2</v>
      </c>
      <c r="L14" s="17">
        <v>3.8288512029807403E-2</v>
      </c>
      <c r="M14" s="17"/>
      <c r="N14" s="17">
        <v>2.20268867441238E-2</v>
      </c>
      <c r="O14" s="17">
        <v>2.74227065818398E-2</v>
      </c>
      <c r="P14" s="17">
        <v>1.7754633149593999E-2</v>
      </c>
      <c r="Q14" s="17">
        <v>3.2378852329208903E-2</v>
      </c>
      <c r="R14" s="17"/>
      <c r="S14" s="17">
        <v>1.8123139593295801E-2</v>
      </c>
      <c r="T14" s="17">
        <v>1.3556147205377201E-2</v>
      </c>
      <c r="U14" s="17">
        <v>2.48343190617328E-2</v>
      </c>
      <c r="V14" s="17">
        <v>3.41760945084034E-2</v>
      </c>
      <c r="W14" s="17">
        <v>2.0233213333124101E-2</v>
      </c>
      <c r="X14" s="17">
        <v>3.7663216121288902E-2</v>
      </c>
      <c r="Y14" s="17">
        <v>1.95074210043325E-2</v>
      </c>
      <c r="Z14" s="17">
        <v>5.4083673552160198E-2</v>
      </c>
      <c r="AA14" s="17">
        <v>3.1182504593718598E-2</v>
      </c>
      <c r="AB14" s="17">
        <v>5.0625063800997802E-3</v>
      </c>
      <c r="AC14" s="17">
        <v>1.68537143092636E-2</v>
      </c>
      <c r="AD14" s="17">
        <v>8.0503045154559194E-2</v>
      </c>
      <c r="AE14" s="17"/>
      <c r="AF14" s="17">
        <v>0</v>
      </c>
      <c r="AG14" s="17">
        <v>2.1200661154170599E-2</v>
      </c>
      <c r="AH14" s="17">
        <v>5.0755770564744299E-2</v>
      </c>
      <c r="AI14" s="17">
        <v>5.8382644197644003E-2</v>
      </c>
      <c r="AJ14" s="17">
        <v>2.66887166142886E-2</v>
      </c>
      <c r="AK14" s="17">
        <v>2.1727881114362101E-2</v>
      </c>
      <c r="AL14" s="17">
        <v>1.9872276403621301E-2</v>
      </c>
      <c r="AM14" s="17">
        <v>4.6206881897301898E-2</v>
      </c>
      <c r="AN14" s="17">
        <v>1.5234479778323101E-2</v>
      </c>
      <c r="AO14" s="17">
        <v>1.7410905116863301E-2</v>
      </c>
      <c r="AP14" s="17">
        <v>1.28124653534092E-2</v>
      </c>
      <c r="AQ14" s="17">
        <v>8.5945997220862602E-3</v>
      </c>
      <c r="AR14" s="17">
        <v>9.0898365868578301E-3</v>
      </c>
      <c r="AS14" s="17">
        <v>0</v>
      </c>
      <c r="AT14" s="17">
        <v>1.6152939091122899E-2</v>
      </c>
      <c r="AU14" s="17">
        <v>0</v>
      </c>
      <c r="AV14" s="17"/>
      <c r="AW14" s="17">
        <v>2.2911619213313E-2</v>
      </c>
      <c r="AX14" s="17">
        <v>2.8285439346332E-2</v>
      </c>
      <c r="AY14" s="17"/>
      <c r="AZ14" s="17">
        <v>3.84072972095627E-2</v>
      </c>
      <c r="BA14" s="17">
        <v>2.20476364815471E-2</v>
      </c>
      <c r="BB14" s="17"/>
      <c r="BC14" s="17">
        <v>2.3026791254049502E-2</v>
      </c>
      <c r="BD14" s="17">
        <v>2.6879603501802199E-2</v>
      </c>
      <c r="BE14" s="17"/>
      <c r="BF14" s="17">
        <v>7.7990614675605297E-3</v>
      </c>
      <c r="BG14" s="17">
        <v>2.6412020411837201E-2</v>
      </c>
      <c r="BH14" s="17"/>
      <c r="BI14" s="17">
        <v>1.9058115562501698E-2</v>
      </c>
      <c r="BJ14" s="17">
        <v>8.3099276394725894E-3</v>
      </c>
      <c r="BK14" s="17">
        <v>1.6283664300259699E-2</v>
      </c>
      <c r="BL14" s="17">
        <v>1.7909899270238901E-2</v>
      </c>
      <c r="BM14" s="17">
        <v>2.7663063472641601E-2</v>
      </c>
      <c r="BN14" s="17"/>
      <c r="BO14" s="17">
        <v>1.43512458253519E-2</v>
      </c>
      <c r="BP14" s="17">
        <v>1.2949778175645601E-2</v>
      </c>
      <c r="BQ14" s="17">
        <v>9.7191776401326507E-3</v>
      </c>
      <c r="BR14" s="17">
        <v>1.9870151573265899E-2</v>
      </c>
      <c r="BS14" s="17">
        <v>2.1625405599121902E-2</v>
      </c>
      <c r="BT14" s="17">
        <v>7.4164871156434595E-2</v>
      </c>
      <c r="BU14" s="17"/>
      <c r="BV14" s="17">
        <v>8.7271129754331097E-3</v>
      </c>
      <c r="BW14" s="17">
        <v>7.5361616922872297E-3</v>
      </c>
      <c r="BX14" s="17"/>
      <c r="BY14" s="17">
        <v>8.4188992351139896E-3</v>
      </c>
      <c r="BZ14" s="17"/>
      <c r="CA14" s="17">
        <v>6.04501349267496E-3</v>
      </c>
      <c r="CB14" s="17"/>
      <c r="CC14" s="17">
        <v>8.1601732032574193E-3</v>
      </c>
    </row>
    <row r="15" spans="2:81" x14ac:dyDescent="0.3">
      <c r="B15" s="18" t="s">
        <v>192</v>
      </c>
      <c r="C15" s="21">
        <v>0.70226798188775597</v>
      </c>
      <c r="D15" s="21">
        <v>0.69850539628014297</v>
      </c>
      <c r="E15" s="21">
        <v>0.70476751001545701</v>
      </c>
      <c r="F15" s="21"/>
      <c r="G15" s="21">
        <v>0.7822141988754</v>
      </c>
      <c r="H15" s="21">
        <v>0.762152097415012</v>
      </c>
      <c r="I15" s="21">
        <v>0.75491722677878204</v>
      </c>
      <c r="J15" s="21">
        <v>0.71474718723942099</v>
      </c>
      <c r="K15" s="21">
        <v>0.63476984736114495</v>
      </c>
      <c r="L15" s="21">
        <v>0.59269506527378402</v>
      </c>
      <c r="M15" s="21"/>
      <c r="N15" s="21">
        <v>0.69978890942174998</v>
      </c>
      <c r="O15" s="21">
        <v>0.699499337864673</v>
      </c>
      <c r="P15" s="21">
        <v>0.70943235590167997</v>
      </c>
      <c r="Q15" s="21">
        <v>0.70093596373972999</v>
      </c>
      <c r="R15" s="21"/>
      <c r="S15" s="21">
        <v>0.75707782318858696</v>
      </c>
      <c r="T15" s="21">
        <v>0.66065182805255696</v>
      </c>
      <c r="U15" s="21">
        <v>0.71412797511955595</v>
      </c>
      <c r="V15" s="21">
        <v>0.64744276386956001</v>
      </c>
      <c r="W15" s="21">
        <v>0.690377764637922</v>
      </c>
      <c r="X15" s="21">
        <v>0.70662056793975503</v>
      </c>
      <c r="Y15" s="21">
        <v>0.689414384403224</v>
      </c>
      <c r="Z15" s="21">
        <v>0.74228513043747602</v>
      </c>
      <c r="AA15" s="21">
        <v>0.71381974927935599</v>
      </c>
      <c r="AB15" s="21">
        <v>0.70273142200088601</v>
      </c>
      <c r="AC15" s="21">
        <v>0.70840871567048302</v>
      </c>
      <c r="AD15" s="21">
        <v>0.70174998097435803</v>
      </c>
      <c r="AE15" s="21"/>
      <c r="AF15" s="21">
        <v>0.89557681873807404</v>
      </c>
      <c r="AG15" s="21">
        <v>0.72568105072719202</v>
      </c>
      <c r="AH15" s="21">
        <v>0.715678712747983</v>
      </c>
      <c r="AI15" s="21">
        <v>0.68860234310656099</v>
      </c>
      <c r="AJ15" s="21">
        <v>0.69920721811916597</v>
      </c>
      <c r="AK15" s="21">
        <v>0.67146726858625505</v>
      </c>
      <c r="AL15" s="21">
        <v>0.73676703083775097</v>
      </c>
      <c r="AM15" s="21">
        <v>0.69024785840653002</v>
      </c>
      <c r="AN15" s="21">
        <v>0.69744582686614898</v>
      </c>
      <c r="AO15" s="21">
        <v>0.68467833839741499</v>
      </c>
      <c r="AP15" s="21">
        <v>0.72161900783397603</v>
      </c>
      <c r="AQ15" s="21">
        <v>0.72515276447881405</v>
      </c>
      <c r="AR15" s="21">
        <v>0.67334448746165099</v>
      </c>
      <c r="AS15" s="21">
        <v>0.71877223718057004</v>
      </c>
      <c r="AT15" s="21">
        <v>0.69176643838167395</v>
      </c>
      <c r="AU15" s="21">
        <v>0.82571020897784497</v>
      </c>
      <c r="AV15" s="21"/>
      <c r="AW15" s="21">
        <v>0.72962408711133597</v>
      </c>
      <c r="AX15" s="21">
        <v>0.661392281759422</v>
      </c>
      <c r="AY15" s="21"/>
      <c r="AZ15" s="21">
        <v>0.77797862264150697</v>
      </c>
      <c r="BA15" s="21">
        <v>0.68540565715745805</v>
      </c>
      <c r="BB15" s="21"/>
      <c r="BC15" s="21">
        <v>0.76525882456769001</v>
      </c>
      <c r="BD15" s="21">
        <v>0.65767564501945497</v>
      </c>
      <c r="BE15" s="21"/>
      <c r="BF15" s="21">
        <v>0.75921462910399895</v>
      </c>
      <c r="BG15" s="21">
        <v>0.69769188111455904</v>
      </c>
      <c r="BH15" s="21"/>
      <c r="BI15" s="21">
        <v>0.59565571503438097</v>
      </c>
      <c r="BJ15" s="21">
        <v>0.82098342688232195</v>
      </c>
      <c r="BK15" s="21">
        <v>0.71542927768626696</v>
      </c>
      <c r="BL15" s="21">
        <v>0.61290773830287204</v>
      </c>
      <c r="BM15" s="21">
        <v>0.73271156685257299</v>
      </c>
      <c r="BN15" s="21"/>
      <c r="BO15" s="21">
        <v>0.82742701357841797</v>
      </c>
      <c r="BP15" s="21">
        <v>0.65340022758206395</v>
      </c>
      <c r="BQ15" s="21">
        <v>0.72747249288732796</v>
      </c>
      <c r="BR15" s="21">
        <v>0.64003440955856095</v>
      </c>
      <c r="BS15" s="21">
        <v>0.76533441031133898</v>
      </c>
      <c r="BT15" s="21">
        <v>0.602038939332322</v>
      </c>
      <c r="BU15" s="21"/>
      <c r="BV15" s="21">
        <v>0.83825770010629097</v>
      </c>
      <c r="BW15" s="21">
        <v>0.78894432284164695</v>
      </c>
      <c r="BX15" s="21"/>
      <c r="BY15" s="21">
        <v>0.819812374488746</v>
      </c>
      <c r="BZ15" s="21"/>
      <c r="CA15" s="21">
        <v>0.846505260122007</v>
      </c>
      <c r="CB15" s="21"/>
      <c r="CC15" s="21">
        <v>0.84552967031284598</v>
      </c>
    </row>
    <row r="16" spans="2:81" x14ac:dyDescent="0.3">
      <c r="B16" s="18" t="s">
        <v>193</v>
      </c>
      <c r="C16" s="21">
        <v>8.0870252821034494E-2</v>
      </c>
      <c r="D16" s="21">
        <v>8.4884745779813003E-2</v>
      </c>
      <c r="E16" s="21">
        <v>7.7269410649342105E-2</v>
      </c>
      <c r="F16" s="21"/>
      <c r="G16" s="21">
        <v>3.7089143375574202E-2</v>
      </c>
      <c r="H16" s="21">
        <v>5.7898156863184502E-2</v>
      </c>
      <c r="I16" s="21">
        <v>6.4972585312565903E-2</v>
      </c>
      <c r="J16" s="21">
        <v>8.1004747250657996E-2</v>
      </c>
      <c r="K16" s="21">
        <v>0.112294356126955</v>
      </c>
      <c r="L16" s="21">
        <v>0.12048182049489201</v>
      </c>
      <c r="M16" s="21"/>
      <c r="N16" s="21">
        <v>7.7969943198995903E-2</v>
      </c>
      <c r="O16" s="21">
        <v>6.9617299656529699E-2</v>
      </c>
      <c r="P16" s="21">
        <v>9.6309466218495607E-2</v>
      </c>
      <c r="Q16" s="21">
        <v>8.0964484693909405E-2</v>
      </c>
      <c r="R16" s="21"/>
      <c r="S16" s="21">
        <v>6.08442609933732E-2</v>
      </c>
      <c r="T16" s="21">
        <v>9.6568443029711695E-2</v>
      </c>
      <c r="U16" s="21">
        <v>8.2280561688885603E-2</v>
      </c>
      <c r="V16" s="21">
        <v>0.135659987884788</v>
      </c>
      <c r="W16" s="21">
        <v>0.13343155053717101</v>
      </c>
      <c r="X16" s="21">
        <v>6.1911220839586598E-2</v>
      </c>
      <c r="Y16" s="21">
        <v>7.3669393925764395E-2</v>
      </c>
      <c r="Z16" s="21">
        <v>7.9449589949456695E-2</v>
      </c>
      <c r="AA16" s="21">
        <v>6.4618753491136993E-2</v>
      </c>
      <c r="AB16" s="21">
        <v>6.2365698680747601E-2</v>
      </c>
      <c r="AC16" s="21">
        <v>5.1059622105219603E-2</v>
      </c>
      <c r="AD16" s="21">
        <v>5.84377470977792E-2</v>
      </c>
      <c r="AE16" s="21"/>
      <c r="AF16" s="21">
        <v>0.104423181261926</v>
      </c>
      <c r="AG16" s="21">
        <v>6.3965675053944807E-2</v>
      </c>
      <c r="AH16" s="21">
        <v>5.5467913768270302E-2</v>
      </c>
      <c r="AI16" s="21">
        <v>7.0425331552836298E-2</v>
      </c>
      <c r="AJ16" s="21">
        <v>8.5709228907830601E-2</v>
      </c>
      <c r="AK16" s="21">
        <v>9.8690227774838296E-2</v>
      </c>
      <c r="AL16" s="21">
        <v>5.9929125713501501E-2</v>
      </c>
      <c r="AM16" s="21">
        <v>7.5215845462655598E-2</v>
      </c>
      <c r="AN16" s="21">
        <v>0.121286152405724</v>
      </c>
      <c r="AO16" s="21">
        <v>9.0587373788612799E-2</v>
      </c>
      <c r="AP16" s="21">
        <v>6.0140462351095998E-2</v>
      </c>
      <c r="AQ16" s="21">
        <v>9.5677984640054003E-2</v>
      </c>
      <c r="AR16" s="21">
        <v>6.4167780729719195E-2</v>
      </c>
      <c r="AS16" s="21">
        <v>4.5142106229489602E-2</v>
      </c>
      <c r="AT16" s="21">
        <v>0.12832790206811201</v>
      </c>
      <c r="AU16" s="21">
        <v>7.1988529803860099E-2</v>
      </c>
      <c r="AV16" s="21"/>
      <c r="AW16" s="21">
        <v>6.2295060064259403E-2</v>
      </c>
      <c r="AX16" s="21">
        <v>0.107404845205158</v>
      </c>
      <c r="AY16" s="21"/>
      <c r="AZ16" s="21">
        <v>4.9210336308490601E-2</v>
      </c>
      <c r="BA16" s="21">
        <v>8.7921570678784505E-2</v>
      </c>
      <c r="BB16" s="21"/>
      <c r="BC16" s="21">
        <v>5.8939571847118302E-2</v>
      </c>
      <c r="BD16" s="21">
        <v>9.5902098561676904E-2</v>
      </c>
      <c r="BE16" s="21"/>
      <c r="BF16" s="21">
        <v>1.92161765678708E-2</v>
      </c>
      <c r="BG16" s="21">
        <v>8.5824631696782006E-2</v>
      </c>
      <c r="BH16" s="21"/>
      <c r="BI16" s="21">
        <v>0.12746228708983701</v>
      </c>
      <c r="BJ16" s="21">
        <v>3.5196872794510399E-2</v>
      </c>
      <c r="BK16" s="21">
        <v>9.5623415510556503E-2</v>
      </c>
      <c r="BL16" s="21">
        <v>0.12645920393414201</v>
      </c>
      <c r="BM16" s="21">
        <v>6.6531512142621499E-2</v>
      </c>
      <c r="BN16" s="21"/>
      <c r="BO16" s="21">
        <v>3.5498297277785397E-2</v>
      </c>
      <c r="BP16" s="21">
        <v>0.117519787926065</v>
      </c>
      <c r="BQ16" s="21">
        <v>8.7671400928830995E-2</v>
      </c>
      <c r="BR16" s="21">
        <v>0.11206538234827</v>
      </c>
      <c r="BS16" s="21">
        <v>4.4403831375739201E-2</v>
      </c>
      <c r="BT16" s="21">
        <v>6.2852524496522497E-2</v>
      </c>
      <c r="BU16" s="21"/>
      <c r="BV16" s="21">
        <v>3.3535112363351598E-2</v>
      </c>
      <c r="BW16" s="21">
        <v>3.82789888786009E-2</v>
      </c>
      <c r="BX16" s="21"/>
      <c r="BY16" s="21">
        <v>3.2680529476713099E-2</v>
      </c>
      <c r="BZ16" s="21"/>
      <c r="CA16" s="21">
        <v>3.8593506634670302E-2</v>
      </c>
      <c r="CB16" s="21"/>
      <c r="CC16" s="21">
        <v>3.9814388241079503E-2</v>
      </c>
    </row>
    <row r="17" spans="2:81" x14ac:dyDescent="0.3">
      <c r="B17" s="18" t="s">
        <v>194</v>
      </c>
      <c r="C17" s="22">
        <v>0.62139772906672097</v>
      </c>
      <c r="D17" s="22">
        <v>0.61362065050032999</v>
      </c>
      <c r="E17" s="22">
        <v>0.627498099366115</v>
      </c>
      <c r="F17" s="22"/>
      <c r="G17" s="22">
        <v>0.74512505549982599</v>
      </c>
      <c r="H17" s="22">
        <v>0.70425394055182799</v>
      </c>
      <c r="I17" s="22">
        <v>0.68994464146621703</v>
      </c>
      <c r="J17" s="22">
        <v>0.63374243998876301</v>
      </c>
      <c r="K17" s="22">
        <v>0.52247549123419001</v>
      </c>
      <c r="L17" s="22">
        <v>0.47221324477889198</v>
      </c>
      <c r="M17" s="22"/>
      <c r="N17" s="22">
        <v>0.62181896622275401</v>
      </c>
      <c r="O17" s="22">
        <v>0.62988203820814304</v>
      </c>
      <c r="P17" s="22">
        <v>0.61312288968318396</v>
      </c>
      <c r="Q17" s="22">
        <v>0.61997147904582095</v>
      </c>
      <c r="R17" s="22"/>
      <c r="S17" s="22">
        <v>0.69623356219521304</v>
      </c>
      <c r="T17" s="22">
        <v>0.56408338502284605</v>
      </c>
      <c r="U17" s="22">
        <v>0.63184741343066997</v>
      </c>
      <c r="V17" s="22">
        <v>0.51178277598477195</v>
      </c>
      <c r="W17" s="22">
        <v>0.55694621410075096</v>
      </c>
      <c r="X17" s="22">
        <v>0.64470934710016903</v>
      </c>
      <c r="Y17" s="22">
        <v>0.61574499047745901</v>
      </c>
      <c r="Z17" s="22">
        <v>0.66283554048801896</v>
      </c>
      <c r="AA17" s="22">
        <v>0.64920099578821899</v>
      </c>
      <c r="AB17" s="22">
        <v>0.64036572332013897</v>
      </c>
      <c r="AC17" s="22">
        <v>0.65734909356526305</v>
      </c>
      <c r="AD17" s="22">
        <v>0.64331223387657899</v>
      </c>
      <c r="AE17" s="22"/>
      <c r="AF17" s="22">
        <v>0.79115363747614897</v>
      </c>
      <c r="AG17" s="22">
        <v>0.66171537567324701</v>
      </c>
      <c r="AH17" s="22">
        <v>0.66021079897971202</v>
      </c>
      <c r="AI17" s="22">
        <v>0.61817701155372395</v>
      </c>
      <c r="AJ17" s="22">
        <v>0.61349798921133603</v>
      </c>
      <c r="AK17" s="22">
        <v>0.572777040811417</v>
      </c>
      <c r="AL17" s="22">
        <v>0.67683790512425002</v>
      </c>
      <c r="AM17" s="22">
        <v>0.61503201294387499</v>
      </c>
      <c r="AN17" s="22">
        <v>0.57615967446042504</v>
      </c>
      <c r="AO17" s="22">
        <v>0.59409096460880195</v>
      </c>
      <c r="AP17" s="22">
        <v>0.66147854548287999</v>
      </c>
      <c r="AQ17" s="22">
        <v>0.62947477983875999</v>
      </c>
      <c r="AR17" s="22">
        <v>0.60917670673193203</v>
      </c>
      <c r="AS17" s="22">
        <v>0.67363013095108004</v>
      </c>
      <c r="AT17" s="22">
        <v>0.563438536313562</v>
      </c>
      <c r="AU17" s="22">
        <v>0.75372167917398403</v>
      </c>
      <c r="AV17" s="22"/>
      <c r="AW17" s="22">
        <v>0.66732902704707597</v>
      </c>
      <c r="AX17" s="22">
        <v>0.55398743655426497</v>
      </c>
      <c r="AY17" s="22"/>
      <c r="AZ17" s="22">
        <v>0.72876828633301605</v>
      </c>
      <c r="BA17" s="22">
        <v>0.59748408647867401</v>
      </c>
      <c r="BB17" s="22"/>
      <c r="BC17" s="22">
        <v>0.70631925272057206</v>
      </c>
      <c r="BD17" s="22">
        <v>0.56177354645777799</v>
      </c>
      <c r="BE17" s="22"/>
      <c r="BF17" s="22">
        <v>0.73999845253612795</v>
      </c>
      <c r="BG17" s="22">
        <v>0.61186724941777704</v>
      </c>
      <c r="BH17" s="22"/>
      <c r="BI17" s="22">
        <v>0.46819342794454399</v>
      </c>
      <c r="BJ17" s="22">
        <v>0.78578655408781195</v>
      </c>
      <c r="BK17" s="22">
        <v>0.61980586217571099</v>
      </c>
      <c r="BL17" s="22">
        <v>0.48644853436872998</v>
      </c>
      <c r="BM17" s="22">
        <v>0.66618005470995201</v>
      </c>
      <c r="BN17" s="22"/>
      <c r="BO17" s="22">
        <v>0.791928716300632</v>
      </c>
      <c r="BP17" s="22">
        <v>0.53588043965599896</v>
      </c>
      <c r="BQ17" s="22">
        <v>0.63980109195849699</v>
      </c>
      <c r="BR17" s="22">
        <v>0.52796902721029004</v>
      </c>
      <c r="BS17" s="22">
        <v>0.72093057893559997</v>
      </c>
      <c r="BT17" s="22">
        <v>0.53918641483579999</v>
      </c>
      <c r="BU17" s="22"/>
      <c r="BV17" s="22">
        <v>0.80472258774294003</v>
      </c>
      <c r="BW17" s="22">
        <v>0.75066533396304602</v>
      </c>
      <c r="BX17" s="22"/>
      <c r="BY17" s="22">
        <v>0.78713184501203304</v>
      </c>
      <c r="BZ17" s="22"/>
      <c r="CA17" s="22">
        <v>0.80791175348733701</v>
      </c>
      <c r="CB17" s="22"/>
      <c r="CC17" s="22">
        <v>0.80571528207176701</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340</v>
      </c>
      <c r="C9" s="17">
        <v>0.19601746584624199</v>
      </c>
      <c r="D9" s="17">
        <v>0.23434713447217101</v>
      </c>
      <c r="E9" s="17">
        <v>0.159364934868238</v>
      </c>
      <c r="F9" s="17"/>
      <c r="G9" s="17">
        <v>0.17288727370824</v>
      </c>
      <c r="H9" s="17">
        <v>0.17724284677792601</v>
      </c>
      <c r="I9" s="17">
        <v>0.19236329204684599</v>
      </c>
      <c r="J9" s="17">
        <v>0.17590756768973201</v>
      </c>
      <c r="K9" s="17">
        <v>0.22252302704033</v>
      </c>
      <c r="L9" s="17">
        <v>0.22820858587127699</v>
      </c>
      <c r="M9" s="17"/>
      <c r="N9" s="17">
        <v>0.21226000464109501</v>
      </c>
      <c r="O9" s="17">
        <v>0.168563362245297</v>
      </c>
      <c r="P9" s="17">
        <v>0.23418225394869999</v>
      </c>
      <c r="Q9" s="17">
        <v>0.173203771624413</v>
      </c>
      <c r="R9" s="17"/>
      <c r="S9" s="17">
        <v>0.18144506376448899</v>
      </c>
      <c r="T9" s="17">
        <v>0.227220291488719</v>
      </c>
      <c r="U9" s="17">
        <v>0.18839809837445301</v>
      </c>
      <c r="V9" s="17">
        <v>0.28272750844625399</v>
      </c>
      <c r="W9" s="17">
        <v>0.19184895625516801</v>
      </c>
      <c r="X9" s="17">
        <v>0.170014068128199</v>
      </c>
      <c r="Y9" s="17">
        <v>0.18450022157979001</v>
      </c>
      <c r="Z9" s="17">
        <v>0.17294408537699199</v>
      </c>
      <c r="AA9" s="17">
        <v>0.16708053533070399</v>
      </c>
      <c r="AB9" s="17">
        <v>0.143728699167878</v>
      </c>
      <c r="AC9" s="17">
        <v>0.23086508732500599</v>
      </c>
      <c r="AD9" s="17">
        <v>0.24348868608634</v>
      </c>
      <c r="AE9" s="17"/>
      <c r="AF9" s="17">
        <v>0.104423181261926</v>
      </c>
      <c r="AG9" s="17">
        <v>0.162254906095951</v>
      </c>
      <c r="AH9" s="17">
        <v>0.17108714375585601</v>
      </c>
      <c r="AI9" s="17">
        <v>0.183097204197296</v>
      </c>
      <c r="AJ9" s="17">
        <v>0.140371102006247</v>
      </c>
      <c r="AK9" s="17">
        <v>0.22194648645218401</v>
      </c>
      <c r="AL9" s="17">
        <v>0.21732114469759001</v>
      </c>
      <c r="AM9" s="17">
        <v>0.21456776709715999</v>
      </c>
      <c r="AN9" s="17">
        <v>0.24417999195988899</v>
      </c>
      <c r="AO9" s="17">
        <v>0.20584008692594299</v>
      </c>
      <c r="AP9" s="17">
        <v>0.204942611578841</v>
      </c>
      <c r="AQ9" s="17">
        <v>0.17560109894274201</v>
      </c>
      <c r="AR9" s="17">
        <v>0.17863681919785099</v>
      </c>
      <c r="AS9" s="17">
        <v>0.25169380004162101</v>
      </c>
      <c r="AT9" s="17">
        <v>0.33087830364903398</v>
      </c>
      <c r="AU9" s="17">
        <v>0.11806975977492599</v>
      </c>
      <c r="AV9" s="17"/>
      <c r="AW9" s="17">
        <v>0.18129431395444501</v>
      </c>
      <c r="AX9" s="17">
        <v>0.217789482919342</v>
      </c>
      <c r="AY9" s="17"/>
      <c r="AZ9" s="17">
        <v>0.17630302527557301</v>
      </c>
      <c r="BA9" s="17">
        <v>0.20040827928368299</v>
      </c>
      <c r="BB9" s="17"/>
      <c r="BC9" s="17">
        <v>0.15987977811676801</v>
      </c>
      <c r="BD9" s="17">
        <v>0.22068538334982199</v>
      </c>
      <c r="BE9" s="17"/>
      <c r="BF9" s="17">
        <v>0.15485819307354201</v>
      </c>
      <c r="BG9" s="17">
        <v>0.19932492974739399</v>
      </c>
      <c r="BH9" s="17"/>
      <c r="BI9" s="17">
        <v>0.271883639725301</v>
      </c>
      <c r="BJ9" s="17">
        <v>0.13379407777051899</v>
      </c>
      <c r="BK9" s="17">
        <v>0.17421652100242899</v>
      </c>
      <c r="BL9" s="17">
        <v>0.31658646951337399</v>
      </c>
      <c r="BM9" s="17">
        <v>0.197643789902608</v>
      </c>
      <c r="BN9" s="17"/>
      <c r="BO9" s="17">
        <v>0.14392335431155601</v>
      </c>
      <c r="BP9" s="17">
        <v>0.25830775090138702</v>
      </c>
      <c r="BQ9" s="17">
        <v>0.171824585715948</v>
      </c>
      <c r="BR9" s="17">
        <v>0.28655977046130898</v>
      </c>
      <c r="BS9" s="17">
        <v>0.16383594320268799</v>
      </c>
      <c r="BT9" s="17">
        <v>0.10236133761657799</v>
      </c>
      <c r="BU9" s="17"/>
      <c r="BV9" s="17">
        <v>0.13800315223795101</v>
      </c>
      <c r="BW9" s="17">
        <v>0.12598738321216901</v>
      </c>
      <c r="BX9" s="17"/>
      <c r="BY9" s="17">
        <v>0.16509034839357101</v>
      </c>
      <c r="BZ9" s="17"/>
      <c r="CA9" s="17">
        <v>0.133738425284393</v>
      </c>
      <c r="CB9" s="17"/>
      <c r="CC9" s="17">
        <v>0.120127875081618</v>
      </c>
    </row>
    <row r="10" spans="2:81" ht="43.2" x14ac:dyDescent="0.3">
      <c r="B10" s="18" t="s">
        <v>341</v>
      </c>
      <c r="C10" s="17">
        <v>0.71270222395170801</v>
      </c>
      <c r="D10" s="17">
        <v>0.69643923514181505</v>
      </c>
      <c r="E10" s="17">
        <v>0.72744848850214305</v>
      </c>
      <c r="F10" s="17"/>
      <c r="G10" s="17">
        <v>0.72784658360968801</v>
      </c>
      <c r="H10" s="17">
        <v>0.751367772988352</v>
      </c>
      <c r="I10" s="17">
        <v>0.74712003156106099</v>
      </c>
      <c r="J10" s="17">
        <v>0.73824675507989101</v>
      </c>
      <c r="K10" s="17">
        <v>0.66705822500313094</v>
      </c>
      <c r="L10" s="17">
        <v>0.65317404016189295</v>
      </c>
      <c r="M10" s="17"/>
      <c r="N10" s="17">
        <v>0.70152091263165595</v>
      </c>
      <c r="O10" s="17">
        <v>0.73308706684533897</v>
      </c>
      <c r="P10" s="17">
        <v>0.687852876140019</v>
      </c>
      <c r="Q10" s="17">
        <v>0.72495250607657102</v>
      </c>
      <c r="R10" s="17"/>
      <c r="S10" s="17">
        <v>0.75478609078201397</v>
      </c>
      <c r="T10" s="17">
        <v>0.65505112001508403</v>
      </c>
      <c r="U10" s="17">
        <v>0.712270648288581</v>
      </c>
      <c r="V10" s="17">
        <v>0.64099500013321398</v>
      </c>
      <c r="W10" s="17">
        <v>0.71752763717620605</v>
      </c>
      <c r="X10" s="17">
        <v>0.70537335509979004</v>
      </c>
      <c r="Y10" s="17">
        <v>0.70417740876453505</v>
      </c>
      <c r="Z10" s="17">
        <v>0.78581483824263298</v>
      </c>
      <c r="AA10" s="17">
        <v>0.75696649875245903</v>
      </c>
      <c r="AB10" s="17">
        <v>0.75917808648627505</v>
      </c>
      <c r="AC10" s="17">
        <v>0.667366060750615</v>
      </c>
      <c r="AD10" s="17">
        <v>0.69243401782090597</v>
      </c>
      <c r="AE10" s="17"/>
      <c r="AF10" s="17">
        <v>0.79180963162027396</v>
      </c>
      <c r="AG10" s="17">
        <v>0.71351736082671402</v>
      </c>
      <c r="AH10" s="17">
        <v>0.69207760757038805</v>
      </c>
      <c r="AI10" s="17">
        <v>0.68606609655043804</v>
      </c>
      <c r="AJ10" s="17">
        <v>0.79895789576887599</v>
      </c>
      <c r="AK10" s="17">
        <v>0.72153263157807701</v>
      </c>
      <c r="AL10" s="17">
        <v>0.64707414890830095</v>
      </c>
      <c r="AM10" s="17">
        <v>0.70978026782594095</v>
      </c>
      <c r="AN10" s="17">
        <v>0.68652737070343495</v>
      </c>
      <c r="AO10" s="17">
        <v>0.73278635445324902</v>
      </c>
      <c r="AP10" s="17">
        <v>0.730189099004936</v>
      </c>
      <c r="AQ10" s="17">
        <v>0.73868909886113598</v>
      </c>
      <c r="AR10" s="17">
        <v>0.75276885990668696</v>
      </c>
      <c r="AS10" s="17">
        <v>0.66775118104329001</v>
      </c>
      <c r="AT10" s="17">
        <v>0.592686956524762</v>
      </c>
      <c r="AU10" s="17">
        <v>0.84331195447988005</v>
      </c>
      <c r="AV10" s="17"/>
      <c r="AW10" s="17">
        <v>0.73182016319968302</v>
      </c>
      <c r="AX10" s="17">
        <v>0.68523837877993299</v>
      </c>
      <c r="AY10" s="17"/>
      <c r="AZ10" s="17">
        <v>0.743152976462777</v>
      </c>
      <c r="BA10" s="17">
        <v>0.70592021191203103</v>
      </c>
      <c r="BB10" s="17"/>
      <c r="BC10" s="17">
        <v>0.76496061836900897</v>
      </c>
      <c r="BD10" s="17">
        <v>0.67614007274047805</v>
      </c>
      <c r="BE10" s="17"/>
      <c r="BF10" s="17">
        <v>0.76982573914486296</v>
      </c>
      <c r="BG10" s="17">
        <v>0.70811191047722899</v>
      </c>
      <c r="BH10" s="17"/>
      <c r="BI10" s="17">
        <v>0.611182446474966</v>
      </c>
      <c r="BJ10" s="17">
        <v>0.81329897977641397</v>
      </c>
      <c r="BK10" s="17">
        <v>0.72990944701361504</v>
      </c>
      <c r="BL10" s="17">
        <v>0.57098404489117405</v>
      </c>
      <c r="BM10" s="17">
        <v>0.75628397427632699</v>
      </c>
      <c r="BN10" s="17"/>
      <c r="BO10" s="17">
        <v>0.81463529772105403</v>
      </c>
      <c r="BP10" s="17">
        <v>0.65945494013696404</v>
      </c>
      <c r="BQ10" s="17">
        <v>0.74787331705530302</v>
      </c>
      <c r="BR10" s="17">
        <v>0.62999040184597899</v>
      </c>
      <c r="BS10" s="17">
        <v>0.75327945952660902</v>
      </c>
      <c r="BT10" s="17">
        <v>0.68370002518400896</v>
      </c>
      <c r="BU10" s="17"/>
      <c r="BV10" s="17">
        <v>0.81674325308771201</v>
      </c>
      <c r="BW10" s="17">
        <v>0.80691078447960196</v>
      </c>
      <c r="BX10" s="17"/>
      <c r="BY10" s="17">
        <v>0.78042301830099903</v>
      </c>
      <c r="BZ10" s="17"/>
      <c r="CA10" s="17">
        <v>0.83756822758261296</v>
      </c>
      <c r="CB10" s="17"/>
      <c r="CC10" s="17">
        <v>0.83468998880642198</v>
      </c>
    </row>
    <row r="11" spans="2:81" x14ac:dyDescent="0.3">
      <c r="B11" s="18" t="s">
        <v>124</v>
      </c>
      <c r="C11" s="19">
        <v>9.1280310202049797E-2</v>
      </c>
      <c r="D11" s="19">
        <v>6.9213630386014593E-2</v>
      </c>
      <c r="E11" s="19">
        <v>0.11318657662961901</v>
      </c>
      <c r="F11" s="19"/>
      <c r="G11" s="19">
        <v>9.9266142682071901E-2</v>
      </c>
      <c r="H11" s="19">
        <v>7.1389380233722405E-2</v>
      </c>
      <c r="I11" s="19">
        <v>6.0516676392093099E-2</v>
      </c>
      <c r="J11" s="19">
        <v>8.5845677230377004E-2</v>
      </c>
      <c r="K11" s="19">
        <v>0.110418747956539</v>
      </c>
      <c r="L11" s="19">
        <v>0.11861737396683</v>
      </c>
      <c r="M11" s="19"/>
      <c r="N11" s="19">
        <v>8.6219082727249596E-2</v>
      </c>
      <c r="O11" s="19">
        <v>9.8349570909363901E-2</v>
      </c>
      <c r="P11" s="19">
        <v>7.7964869911281695E-2</v>
      </c>
      <c r="Q11" s="19">
        <v>0.101843722299016</v>
      </c>
      <c r="R11" s="19"/>
      <c r="S11" s="19">
        <v>6.37688454534973E-2</v>
      </c>
      <c r="T11" s="19">
        <v>0.117728588496197</v>
      </c>
      <c r="U11" s="19">
        <v>9.9331253336966102E-2</v>
      </c>
      <c r="V11" s="19">
        <v>7.6277491420532306E-2</v>
      </c>
      <c r="W11" s="19">
        <v>9.0623406568625303E-2</v>
      </c>
      <c r="X11" s="19">
        <v>0.124612576772011</v>
      </c>
      <c r="Y11" s="19">
        <v>0.111322369655675</v>
      </c>
      <c r="Z11" s="19">
        <v>4.1241076380375399E-2</v>
      </c>
      <c r="AA11" s="19">
        <v>7.5952965916837104E-2</v>
      </c>
      <c r="AB11" s="19">
        <v>9.7093214345846807E-2</v>
      </c>
      <c r="AC11" s="19">
        <v>0.101768851924379</v>
      </c>
      <c r="AD11" s="19">
        <v>6.4077296092754601E-2</v>
      </c>
      <c r="AE11" s="19"/>
      <c r="AF11" s="19">
        <v>0.103767187117801</v>
      </c>
      <c r="AG11" s="19">
        <v>0.12422773307733501</v>
      </c>
      <c r="AH11" s="19">
        <v>0.13683524867375599</v>
      </c>
      <c r="AI11" s="19">
        <v>0.13083669925226599</v>
      </c>
      <c r="AJ11" s="19">
        <v>6.0671002224877403E-2</v>
      </c>
      <c r="AK11" s="19">
        <v>5.65208819697385E-2</v>
      </c>
      <c r="AL11" s="19">
        <v>0.13560470639410799</v>
      </c>
      <c r="AM11" s="19">
        <v>7.5651965076899003E-2</v>
      </c>
      <c r="AN11" s="19">
        <v>6.92926373366759E-2</v>
      </c>
      <c r="AO11" s="19">
        <v>6.1373558620808198E-2</v>
      </c>
      <c r="AP11" s="19">
        <v>6.4868289416223399E-2</v>
      </c>
      <c r="AQ11" s="19">
        <v>8.5709802196122398E-2</v>
      </c>
      <c r="AR11" s="19">
        <v>6.8594320895462593E-2</v>
      </c>
      <c r="AS11" s="19">
        <v>8.0555018915089094E-2</v>
      </c>
      <c r="AT11" s="19">
        <v>7.6434739826203704E-2</v>
      </c>
      <c r="AU11" s="19">
        <v>3.8618285745193798E-2</v>
      </c>
      <c r="AV11" s="19"/>
      <c r="AW11" s="19">
        <v>8.6885522845872198E-2</v>
      </c>
      <c r="AX11" s="19">
        <v>9.6972138300724695E-2</v>
      </c>
      <c r="AY11" s="19"/>
      <c r="AZ11" s="19">
        <v>8.0543998261649694E-2</v>
      </c>
      <c r="BA11" s="19">
        <v>9.3671508804286305E-2</v>
      </c>
      <c r="BB11" s="19"/>
      <c r="BC11" s="19">
        <v>7.51596035142236E-2</v>
      </c>
      <c r="BD11" s="19">
        <v>0.1031745439097</v>
      </c>
      <c r="BE11" s="19"/>
      <c r="BF11" s="19">
        <v>7.5316067781594401E-2</v>
      </c>
      <c r="BG11" s="19">
        <v>9.2563159775376394E-2</v>
      </c>
      <c r="BH11" s="19"/>
      <c r="BI11" s="19">
        <v>0.116933913799732</v>
      </c>
      <c r="BJ11" s="19">
        <v>5.29069424530672E-2</v>
      </c>
      <c r="BK11" s="19">
        <v>9.5874031983955693E-2</v>
      </c>
      <c r="BL11" s="19">
        <v>0.112429485595451</v>
      </c>
      <c r="BM11" s="19">
        <v>4.6072235821064997E-2</v>
      </c>
      <c r="BN11" s="19"/>
      <c r="BO11" s="19">
        <v>4.1441347967389901E-2</v>
      </c>
      <c r="BP11" s="19">
        <v>8.2237308961648797E-2</v>
      </c>
      <c r="BQ11" s="19">
        <v>8.0302097228748995E-2</v>
      </c>
      <c r="BR11" s="19">
        <v>8.3449827692711698E-2</v>
      </c>
      <c r="BS11" s="19">
        <v>8.2884597270702895E-2</v>
      </c>
      <c r="BT11" s="19">
        <v>0.213938637199414</v>
      </c>
      <c r="BU11" s="19"/>
      <c r="BV11" s="19">
        <v>4.5253594674336803E-2</v>
      </c>
      <c r="BW11" s="19">
        <v>6.7101832308228804E-2</v>
      </c>
      <c r="BX11" s="19"/>
      <c r="BY11" s="19">
        <v>5.44866333054293E-2</v>
      </c>
      <c r="BZ11" s="19"/>
      <c r="CA11" s="19">
        <v>2.86933471329937E-2</v>
      </c>
      <c r="CB11" s="19"/>
      <c r="CC11" s="19">
        <v>4.5182136111960099E-2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342</v>
      </c>
      <c r="C9" s="17">
        <v>0.356916382604965</v>
      </c>
      <c r="D9" s="17">
        <v>0.38316024427186901</v>
      </c>
      <c r="E9" s="17">
        <v>0.33269923402581703</v>
      </c>
      <c r="F9" s="17"/>
      <c r="G9" s="17">
        <v>0.33033948101191501</v>
      </c>
      <c r="H9" s="17">
        <v>0.40634598930363203</v>
      </c>
      <c r="I9" s="17">
        <v>0.342205386532213</v>
      </c>
      <c r="J9" s="17">
        <v>0.33893603212400403</v>
      </c>
      <c r="K9" s="17">
        <v>0.30541734133582599</v>
      </c>
      <c r="L9" s="17">
        <v>0.395474770827136</v>
      </c>
      <c r="M9" s="17"/>
      <c r="N9" s="17">
        <v>0.42476589321057001</v>
      </c>
      <c r="O9" s="17">
        <v>0.359245688251285</v>
      </c>
      <c r="P9" s="17">
        <v>0.31472559418829998</v>
      </c>
      <c r="Q9" s="17">
        <v>0.32121508275845301</v>
      </c>
      <c r="R9" s="17"/>
      <c r="S9" s="17">
        <v>0.34156472933069199</v>
      </c>
      <c r="T9" s="17">
        <v>0.34709196306971501</v>
      </c>
      <c r="U9" s="17">
        <v>0.31609942982384598</v>
      </c>
      <c r="V9" s="17">
        <v>0.40095367100679902</v>
      </c>
      <c r="W9" s="17">
        <v>0.34547099021613198</v>
      </c>
      <c r="X9" s="17">
        <v>0.396151962151503</v>
      </c>
      <c r="Y9" s="17">
        <v>0.334884535233475</v>
      </c>
      <c r="Z9" s="17">
        <v>0.39353302395352602</v>
      </c>
      <c r="AA9" s="17">
        <v>0.385434651143233</v>
      </c>
      <c r="AB9" s="17">
        <v>0.39709449305168099</v>
      </c>
      <c r="AC9" s="17">
        <v>0.27445748135964398</v>
      </c>
      <c r="AD9" s="17">
        <v>0.27805493860918101</v>
      </c>
      <c r="AE9" s="17"/>
      <c r="AF9" s="17">
        <v>0</v>
      </c>
      <c r="AG9" s="17">
        <v>0.34267984390374601</v>
      </c>
      <c r="AH9" s="17">
        <v>0.21889357280749999</v>
      </c>
      <c r="AI9" s="17">
        <v>0.31293995177426798</v>
      </c>
      <c r="AJ9" s="17">
        <v>0.34832930500815801</v>
      </c>
      <c r="AK9" s="17">
        <v>0.33041042593110898</v>
      </c>
      <c r="AL9" s="17">
        <v>0.35814519896304597</v>
      </c>
      <c r="AM9" s="17">
        <v>0.32659056560249899</v>
      </c>
      <c r="AN9" s="17">
        <v>0.34707951696906603</v>
      </c>
      <c r="AO9" s="17">
        <v>0.35289395747572799</v>
      </c>
      <c r="AP9" s="17">
        <v>0.43557099896291201</v>
      </c>
      <c r="AQ9" s="17">
        <v>0.37147322801990501</v>
      </c>
      <c r="AR9" s="17">
        <v>0.44528063105461102</v>
      </c>
      <c r="AS9" s="17">
        <v>0.37782338324971698</v>
      </c>
      <c r="AT9" s="17">
        <v>0.49385350248705301</v>
      </c>
      <c r="AU9" s="17">
        <v>0.51721735215337405</v>
      </c>
      <c r="AV9" s="17"/>
      <c r="AW9" s="17">
        <v>0.36505446995381302</v>
      </c>
      <c r="AX9" s="17">
        <v>0.34539222550655602</v>
      </c>
      <c r="AY9" s="17"/>
      <c r="AZ9" s="17">
        <v>0.33923943425047398</v>
      </c>
      <c r="BA9" s="17">
        <v>0.36085340440832903</v>
      </c>
      <c r="BB9" s="17"/>
      <c r="BC9" s="17">
        <v>0.33128185497063001</v>
      </c>
      <c r="BD9" s="17">
        <v>0.37700460218171999</v>
      </c>
      <c r="BE9" s="17"/>
      <c r="BF9" s="17">
        <v>0.276968491710885</v>
      </c>
      <c r="BG9" s="17">
        <v>0.36334081008612301</v>
      </c>
      <c r="BH9" s="17"/>
      <c r="BI9" s="17">
        <v>0.432911001413057</v>
      </c>
      <c r="BJ9" s="17">
        <v>0.350763690685862</v>
      </c>
      <c r="BK9" s="17">
        <v>0.35610306088612897</v>
      </c>
      <c r="BL9" s="17">
        <v>0.35351934202488</v>
      </c>
      <c r="BM9" s="17">
        <v>0.28460818020765599</v>
      </c>
      <c r="BN9" s="17"/>
      <c r="BO9" s="17">
        <v>0.382919113555514</v>
      </c>
      <c r="BP9" s="17">
        <v>0.42148256807878398</v>
      </c>
      <c r="BQ9" s="17">
        <v>0.38173173446821701</v>
      </c>
      <c r="BR9" s="17">
        <v>0.32787788933845502</v>
      </c>
      <c r="BS9" s="17">
        <v>0.23252961852165699</v>
      </c>
      <c r="BT9" s="17">
        <v>0.36652897540896701</v>
      </c>
      <c r="BU9" s="17"/>
      <c r="BV9" s="17">
        <v>0.401271404519008</v>
      </c>
      <c r="BW9" s="17">
        <v>0.25708554415108498</v>
      </c>
      <c r="BX9" s="17"/>
      <c r="BY9" s="17">
        <v>0.39639928639192701</v>
      </c>
      <c r="BZ9" s="17"/>
      <c r="CA9" s="17">
        <v>0.362742531427661</v>
      </c>
      <c r="CB9" s="17"/>
      <c r="CC9" s="17">
        <v>0.37986204812906099</v>
      </c>
    </row>
    <row r="10" spans="2:81" ht="57.6" x14ac:dyDescent="0.3">
      <c r="B10" s="18" t="s">
        <v>343</v>
      </c>
      <c r="C10" s="17">
        <v>0.24790275120562799</v>
      </c>
      <c r="D10" s="17">
        <v>0.224685936839744</v>
      </c>
      <c r="E10" s="17">
        <v>0.27154977778921902</v>
      </c>
      <c r="F10" s="17"/>
      <c r="G10" s="17">
        <v>0.22906205027441301</v>
      </c>
      <c r="H10" s="17">
        <v>0.22196239040068899</v>
      </c>
      <c r="I10" s="17">
        <v>0.24057619325311599</v>
      </c>
      <c r="J10" s="17">
        <v>0.26979458936634099</v>
      </c>
      <c r="K10" s="17">
        <v>0.29458261943206698</v>
      </c>
      <c r="L10" s="17">
        <v>0.23848972458325901</v>
      </c>
      <c r="M10" s="17"/>
      <c r="N10" s="17">
        <v>0.23491840733084801</v>
      </c>
      <c r="O10" s="17">
        <v>0.237170977208469</v>
      </c>
      <c r="P10" s="17">
        <v>0.25957282653485603</v>
      </c>
      <c r="Q10" s="17">
        <v>0.25680672785040998</v>
      </c>
      <c r="R10" s="17"/>
      <c r="S10" s="17">
        <v>0.25712801616891201</v>
      </c>
      <c r="T10" s="17">
        <v>0.247674814790007</v>
      </c>
      <c r="U10" s="17">
        <v>0.27531621924320498</v>
      </c>
      <c r="V10" s="17">
        <v>0.22745559557854</v>
      </c>
      <c r="W10" s="17">
        <v>0.25707249834809398</v>
      </c>
      <c r="X10" s="17">
        <v>0.25359528282537303</v>
      </c>
      <c r="Y10" s="17">
        <v>0.28906825535177</v>
      </c>
      <c r="Z10" s="17">
        <v>0.19987890661023699</v>
      </c>
      <c r="AA10" s="17">
        <v>0.23035583747091801</v>
      </c>
      <c r="AB10" s="17">
        <v>0.18587402337060399</v>
      </c>
      <c r="AC10" s="17">
        <v>0.32040027248924302</v>
      </c>
      <c r="AD10" s="17">
        <v>0.239733988590938</v>
      </c>
      <c r="AE10" s="17"/>
      <c r="AF10" s="17">
        <v>0.21593385629966599</v>
      </c>
      <c r="AG10" s="17">
        <v>0.15718966810915</v>
      </c>
      <c r="AH10" s="17">
        <v>0.25000575301940298</v>
      </c>
      <c r="AI10" s="17">
        <v>0.31494258983319301</v>
      </c>
      <c r="AJ10" s="17">
        <v>0.26063657022547898</v>
      </c>
      <c r="AK10" s="17">
        <v>0.229990379103477</v>
      </c>
      <c r="AL10" s="17">
        <v>0.23247511471479801</v>
      </c>
      <c r="AM10" s="17">
        <v>0.290059926333749</v>
      </c>
      <c r="AN10" s="17">
        <v>0.25207784023042501</v>
      </c>
      <c r="AO10" s="17">
        <v>0.25722094227601899</v>
      </c>
      <c r="AP10" s="17">
        <v>0.25740995504801101</v>
      </c>
      <c r="AQ10" s="17">
        <v>0.232169099368608</v>
      </c>
      <c r="AR10" s="17">
        <v>0.225197860308535</v>
      </c>
      <c r="AS10" s="17">
        <v>0.248975501570492</v>
      </c>
      <c r="AT10" s="17">
        <v>0.18404606161701401</v>
      </c>
      <c r="AU10" s="17">
        <v>0.25698994007575598</v>
      </c>
      <c r="AV10" s="17"/>
      <c r="AW10" s="17">
        <v>0.25214584996628803</v>
      </c>
      <c r="AX10" s="17">
        <v>0.243536765624672</v>
      </c>
      <c r="AY10" s="17"/>
      <c r="AZ10" s="17">
        <v>0.29547035730021498</v>
      </c>
      <c r="BA10" s="17">
        <v>0.23730846204594899</v>
      </c>
      <c r="BB10" s="17"/>
      <c r="BC10" s="17">
        <v>0.25756363744295402</v>
      </c>
      <c r="BD10" s="17">
        <v>0.240372223928281</v>
      </c>
      <c r="BE10" s="17"/>
      <c r="BF10" s="17">
        <v>0.33541122823205499</v>
      </c>
      <c r="BG10" s="17">
        <v>0.24087077252106701</v>
      </c>
      <c r="BH10" s="17"/>
      <c r="BI10" s="17">
        <v>0.290041322521644</v>
      </c>
      <c r="BJ10" s="17">
        <v>0.20609064967410601</v>
      </c>
      <c r="BK10" s="17">
        <v>0.184245947006137</v>
      </c>
      <c r="BL10" s="17">
        <v>0.30556304279695301</v>
      </c>
      <c r="BM10" s="17">
        <v>0.25374418648860803</v>
      </c>
      <c r="BN10" s="17"/>
      <c r="BO10" s="17">
        <v>0.17344266040070599</v>
      </c>
      <c r="BP10" s="17">
        <v>0.306790803840989</v>
      </c>
      <c r="BQ10" s="17">
        <v>0.188811287175915</v>
      </c>
      <c r="BR10" s="17">
        <v>0.34854108355103802</v>
      </c>
      <c r="BS10" s="17">
        <v>0.23550276508038401</v>
      </c>
      <c r="BT10" s="17">
        <v>0.17826332282326701</v>
      </c>
      <c r="BU10" s="17"/>
      <c r="BV10" s="17">
        <v>0.17490887953371301</v>
      </c>
      <c r="BW10" s="17">
        <v>0.26392439843722099</v>
      </c>
      <c r="BX10" s="17"/>
      <c r="BY10" s="17">
        <v>0.20747746600987799</v>
      </c>
      <c r="BZ10" s="17"/>
      <c r="CA10" s="17">
        <v>0.18712722760431999</v>
      </c>
      <c r="CB10" s="17"/>
      <c r="CC10" s="17">
        <v>0.19054913332445</v>
      </c>
    </row>
    <row r="11" spans="2:81" ht="72" x14ac:dyDescent="0.3">
      <c r="B11" s="18" t="s">
        <v>344</v>
      </c>
      <c r="C11" s="17">
        <v>0.31528418627711002</v>
      </c>
      <c r="D11" s="17">
        <v>0.349776915038926</v>
      </c>
      <c r="E11" s="17">
        <v>0.27978762036421201</v>
      </c>
      <c r="F11" s="17"/>
      <c r="G11" s="17">
        <v>0.338366387410792</v>
      </c>
      <c r="H11" s="17">
        <v>0.28681756745699499</v>
      </c>
      <c r="I11" s="17">
        <v>0.34508437761912802</v>
      </c>
      <c r="J11" s="17">
        <v>0.302623063063927</v>
      </c>
      <c r="K11" s="17">
        <v>0.32063157958557997</v>
      </c>
      <c r="L11" s="17">
        <v>0.30553752321038902</v>
      </c>
      <c r="M11" s="17"/>
      <c r="N11" s="17">
        <v>0.29515973855813499</v>
      </c>
      <c r="O11" s="17">
        <v>0.331212634668691</v>
      </c>
      <c r="P11" s="17">
        <v>0.32136287312104</v>
      </c>
      <c r="Q11" s="17">
        <v>0.317617600865372</v>
      </c>
      <c r="R11" s="17"/>
      <c r="S11" s="17">
        <v>0.32626437749305298</v>
      </c>
      <c r="T11" s="17">
        <v>0.34063570134244198</v>
      </c>
      <c r="U11" s="17">
        <v>0.32558473462960402</v>
      </c>
      <c r="V11" s="17">
        <v>0.30522612168896102</v>
      </c>
      <c r="W11" s="17">
        <v>0.318534913981463</v>
      </c>
      <c r="X11" s="17">
        <v>0.227541105250266</v>
      </c>
      <c r="Y11" s="17">
        <v>0.30982534856891297</v>
      </c>
      <c r="Z11" s="17">
        <v>0.35229613377688801</v>
      </c>
      <c r="AA11" s="17">
        <v>0.30104899836139398</v>
      </c>
      <c r="AB11" s="17">
        <v>0.34252793332678</v>
      </c>
      <c r="AC11" s="17">
        <v>0.34816185320836701</v>
      </c>
      <c r="AD11" s="17">
        <v>0.29414768368934602</v>
      </c>
      <c r="AE11" s="17"/>
      <c r="AF11" s="17">
        <v>0.69371876060820303</v>
      </c>
      <c r="AG11" s="17">
        <v>0.37360584292437699</v>
      </c>
      <c r="AH11" s="17">
        <v>0.40083553833547497</v>
      </c>
      <c r="AI11" s="17">
        <v>0.280269660843674</v>
      </c>
      <c r="AJ11" s="17">
        <v>0.319042082407614</v>
      </c>
      <c r="AK11" s="17">
        <v>0.34470872595846203</v>
      </c>
      <c r="AL11" s="17">
        <v>0.31795989944074199</v>
      </c>
      <c r="AM11" s="17">
        <v>0.28531564980261598</v>
      </c>
      <c r="AN11" s="17">
        <v>0.32890689698665798</v>
      </c>
      <c r="AO11" s="17">
        <v>0.36243225341813501</v>
      </c>
      <c r="AP11" s="17">
        <v>0.26360034587661602</v>
      </c>
      <c r="AQ11" s="17">
        <v>0.36607708346913498</v>
      </c>
      <c r="AR11" s="17">
        <v>0.28884813900488998</v>
      </c>
      <c r="AS11" s="17">
        <v>0.29415503226022999</v>
      </c>
      <c r="AT11" s="17">
        <v>0.24591643110032901</v>
      </c>
      <c r="AU11" s="17">
        <v>0.19532924058531201</v>
      </c>
      <c r="AV11" s="17"/>
      <c r="AW11" s="17">
        <v>0.304647373398645</v>
      </c>
      <c r="AX11" s="17">
        <v>0.32805776169390299</v>
      </c>
      <c r="AY11" s="17"/>
      <c r="AZ11" s="17">
        <v>0.28883159483146398</v>
      </c>
      <c r="BA11" s="17">
        <v>0.32117572520048498</v>
      </c>
      <c r="BB11" s="17"/>
      <c r="BC11" s="17">
        <v>0.34319559399322302</v>
      </c>
      <c r="BD11" s="17">
        <v>0.29462647992627999</v>
      </c>
      <c r="BE11" s="17"/>
      <c r="BF11" s="17">
        <v>0.31809476079795301</v>
      </c>
      <c r="BG11" s="17">
        <v>0.31505833501339803</v>
      </c>
      <c r="BH11" s="17"/>
      <c r="BI11" s="17">
        <v>0.217410587146141</v>
      </c>
      <c r="BJ11" s="17">
        <v>0.384552648703127</v>
      </c>
      <c r="BK11" s="17">
        <v>0.38374853344500698</v>
      </c>
      <c r="BL11" s="17">
        <v>0.270438623618658</v>
      </c>
      <c r="BM11" s="17">
        <v>0.39459126297226799</v>
      </c>
      <c r="BN11" s="17"/>
      <c r="BO11" s="17">
        <v>0.39502361734929198</v>
      </c>
      <c r="BP11" s="17">
        <v>0.21487274587424801</v>
      </c>
      <c r="BQ11" s="17">
        <v>0.36368356336519098</v>
      </c>
      <c r="BR11" s="17">
        <v>0.28071521959505202</v>
      </c>
      <c r="BS11" s="17">
        <v>0.44550477015949702</v>
      </c>
      <c r="BT11" s="17">
        <v>0.27338665244543098</v>
      </c>
      <c r="BU11" s="17"/>
      <c r="BV11" s="17">
        <v>0.37512365825673499</v>
      </c>
      <c r="BW11" s="17">
        <v>0.40204087538529598</v>
      </c>
      <c r="BX11" s="17"/>
      <c r="BY11" s="17">
        <v>0.34975351625793899</v>
      </c>
      <c r="BZ11" s="17"/>
      <c r="CA11" s="17">
        <v>0.41184414160898097</v>
      </c>
      <c r="CB11" s="17"/>
      <c r="CC11" s="17">
        <v>0.38991237970674603</v>
      </c>
    </row>
    <row r="12" spans="2:81" x14ac:dyDescent="0.3">
      <c r="B12" s="18" t="s">
        <v>124</v>
      </c>
      <c r="C12" s="19">
        <v>7.9896679912296806E-2</v>
      </c>
      <c r="D12" s="19">
        <v>4.2376903849460697E-2</v>
      </c>
      <c r="E12" s="19">
        <v>0.11596336782075201</v>
      </c>
      <c r="F12" s="19"/>
      <c r="G12" s="19">
        <v>0.10223208130288</v>
      </c>
      <c r="H12" s="19">
        <v>8.4874052838683905E-2</v>
      </c>
      <c r="I12" s="19">
        <v>7.2134042595542194E-2</v>
      </c>
      <c r="J12" s="19">
        <v>8.8646315445728804E-2</v>
      </c>
      <c r="K12" s="19">
        <v>7.9368459646526904E-2</v>
      </c>
      <c r="L12" s="19">
        <v>6.0497981379216102E-2</v>
      </c>
      <c r="M12" s="19"/>
      <c r="N12" s="19">
        <v>4.5155960900447302E-2</v>
      </c>
      <c r="O12" s="19">
        <v>7.2370699871556102E-2</v>
      </c>
      <c r="P12" s="19">
        <v>0.104338706155804</v>
      </c>
      <c r="Q12" s="19">
        <v>0.10436058852576501</v>
      </c>
      <c r="R12" s="19"/>
      <c r="S12" s="19">
        <v>7.5042877007343606E-2</v>
      </c>
      <c r="T12" s="19">
        <v>6.4597520797835095E-2</v>
      </c>
      <c r="U12" s="19">
        <v>8.2999616303345305E-2</v>
      </c>
      <c r="V12" s="19">
        <v>6.6364611725699796E-2</v>
      </c>
      <c r="W12" s="19">
        <v>7.8921597454310294E-2</v>
      </c>
      <c r="X12" s="19">
        <v>0.12271164977285701</v>
      </c>
      <c r="Y12" s="19">
        <v>6.6221860845842404E-2</v>
      </c>
      <c r="Z12" s="19">
        <v>5.4291935659349103E-2</v>
      </c>
      <c r="AA12" s="19">
        <v>8.3160513024455499E-2</v>
      </c>
      <c r="AB12" s="19">
        <v>7.4503550250934206E-2</v>
      </c>
      <c r="AC12" s="19">
        <v>5.69803929427459E-2</v>
      </c>
      <c r="AD12" s="19">
        <v>0.18806338911053599</v>
      </c>
      <c r="AE12" s="19"/>
      <c r="AF12" s="19">
        <v>9.0347383092131098E-2</v>
      </c>
      <c r="AG12" s="19">
        <v>0.12652464506272701</v>
      </c>
      <c r="AH12" s="19">
        <v>0.130265135837622</v>
      </c>
      <c r="AI12" s="19">
        <v>9.1847797548864296E-2</v>
      </c>
      <c r="AJ12" s="19">
        <v>7.1992042358748606E-2</v>
      </c>
      <c r="AK12" s="19">
        <v>9.4890469006952402E-2</v>
      </c>
      <c r="AL12" s="19">
        <v>9.1419786881414097E-2</v>
      </c>
      <c r="AM12" s="19">
        <v>9.8033858261136406E-2</v>
      </c>
      <c r="AN12" s="19">
        <v>7.1935745813851204E-2</v>
      </c>
      <c r="AO12" s="19">
        <v>2.7452846830117901E-2</v>
      </c>
      <c r="AP12" s="19">
        <v>4.3418700112460303E-2</v>
      </c>
      <c r="AQ12" s="19">
        <v>3.0280589142351599E-2</v>
      </c>
      <c r="AR12" s="19">
        <v>4.06733696319646E-2</v>
      </c>
      <c r="AS12" s="19">
        <v>7.9046082919560307E-2</v>
      </c>
      <c r="AT12" s="19">
        <v>7.6184004795604401E-2</v>
      </c>
      <c r="AU12" s="19">
        <v>3.0463467185557799E-2</v>
      </c>
      <c r="AV12" s="19"/>
      <c r="AW12" s="19">
        <v>7.8152306681254294E-2</v>
      </c>
      <c r="AX12" s="19">
        <v>8.3013247174869007E-2</v>
      </c>
      <c r="AY12" s="19"/>
      <c r="AZ12" s="19">
        <v>7.6458613617847504E-2</v>
      </c>
      <c r="BA12" s="19">
        <v>8.0662408345237302E-2</v>
      </c>
      <c r="BB12" s="19"/>
      <c r="BC12" s="19">
        <v>6.7958913593193296E-2</v>
      </c>
      <c r="BD12" s="19">
        <v>8.79966939637193E-2</v>
      </c>
      <c r="BE12" s="19"/>
      <c r="BF12" s="19">
        <v>6.9525519259106605E-2</v>
      </c>
      <c r="BG12" s="19">
        <v>8.0730082379412801E-2</v>
      </c>
      <c r="BH12" s="19"/>
      <c r="BI12" s="19">
        <v>5.96370889191572E-2</v>
      </c>
      <c r="BJ12" s="19">
        <v>5.8593010936904603E-2</v>
      </c>
      <c r="BK12" s="19">
        <v>7.5902458662726699E-2</v>
      </c>
      <c r="BL12" s="19">
        <v>7.0478991559508E-2</v>
      </c>
      <c r="BM12" s="19">
        <v>6.7056370331467094E-2</v>
      </c>
      <c r="BN12" s="19"/>
      <c r="BO12" s="19">
        <v>4.8614608694487901E-2</v>
      </c>
      <c r="BP12" s="19">
        <v>5.6853882205979298E-2</v>
      </c>
      <c r="BQ12" s="19">
        <v>6.5773414990677001E-2</v>
      </c>
      <c r="BR12" s="19">
        <v>4.2865807515454699E-2</v>
      </c>
      <c r="BS12" s="19">
        <v>8.6462846238462204E-2</v>
      </c>
      <c r="BT12" s="19">
        <v>0.181821049322335</v>
      </c>
      <c r="BU12" s="19"/>
      <c r="BV12" s="19">
        <v>4.8696057690544498E-2</v>
      </c>
      <c r="BW12" s="19">
        <v>7.6949182026397403E-2</v>
      </c>
      <c r="BX12" s="19"/>
      <c r="BY12" s="19">
        <v>4.6369731340256001E-2</v>
      </c>
      <c r="BZ12" s="19"/>
      <c r="CA12" s="19">
        <v>3.8286099359037797E-2</v>
      </c>
      <c r="CB12" s="19"/>
      <c r="CC12" s="19">
        <v>3.9676438839742902E-2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E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20.6640625" customWidth="1"/>
  </cols>
  <sheetData>
    <row r="2" spans="2:5" ht="40.049999999999997" customHeight="1" x14ac:dyDescent="0.3">
      <c r="D2" s="30" t="s">
        <v>235</v>
      </c>
      <c r="E2" s="26"/>
    </row>
    <row r="6" spans="2:5" ht="49.95" customHeight="1" x14ac:dyDescent="0.3">
      <c r="B6" s="20" t="s">
        <v>15</v>
      </c>
      <c r="C6" s="20" t="s">
        <v>346</v>
      </c>
      <c r="D6" s="20" t="s">
        <v>347</v>
      </c>
    </row>
    <row r="7" spans="2:5" x14ac:dyDescent="0.3">
      <c r="B7" s="18" t="s">
        <v>230</v>
      </c>
      <c r="C7" s="17">
        <v>0.207036755361967</v>
      </c>
      <c r="D7" s="17">
        <v>0.17219072334139901</v>
      </c>
    </row>
    <row r="8" spans="2:5" x14ac:dyDescent="0.3">
      <c r="B8" s="18" t="s">
        <v>231</v>
      </c>
      <c r="C8" s="17">
        <v>0.42243564318198701</v>
      </c>
      <c r="D8" s="17">
        <v>0.34850231458240699</v>
      </c>
    </row>
    <row r="9" spans="2:5" x14ac:dyDescent="0.3">
      <c r="B9" s="18" t="s">
        <v>232</v>
      </c>
      <c r="C9" s="17">
        <v>0.20641932813882699</v>
      </c>
      <c r="D9" s="17">
        <v>0.24816411033812999</v>
      </c>
    </row>
    <row r="10" spans="2:5" x14ac:dyDescent="0.3">
      <c r="B10" s="18" t="s">
        <v>233</v>
      </c>
      <c r="C10" s="17">
        <v>7.1775795986251695E-2</v>
      </c>
      <c r="D10" s="17">
        <v>0.124276075355764</v>
      </c>
    </row>
    <row r="11" spans="2:5" x14ac:dyDescent="0.3">
      <c r="B11" s="18" t="s">
        <v>234</v>
      </c>
      <c r="C11" s="17">
        <v>1.6420620954153801E-2</v>
      </c>
      <c r="D11" s="17">
        <v>3.6623615372224902E-2</v>
      </c>
    </row>
    <row r="12" spans="2:5" x14ac:dyDescent="0.3">
      <c r="B12" s="18" t="s">
        <v>92</v>
      </c>
      <c r="C12" s="17">
        <v>7.5911856376813594E-2</v>
      </c>
      <c r="D12" s="17">
        <v>7.0243161010075605E-2</v>
      </c>
    </row>
    <row r="13" spans="2:5" x14ac:dyDescent="0.3">
      <c r="B13" s="23" t="s">
        <v>192</v>
      </c>
      <c r="C13" s="21">
        <v>0.62947239854395398</v>
      </c>
      <c r="D13" s="21">
        <v>0.52069303792380595</v>
      </c>
    </row>
    <row r="14" spans="2:5" x14ac:dyDescent="0.3">
      <c r="B14" s="23" t="s">
        <v>193</v>
      </c>
      <c r="C14" s="21">
        <v>8.8196416940405503E-2</v>
      </c>
      <c r="D14" s="21">
        <v>0.16089969072798899</v>
      </c>
    </row>
    <row r="15" spans="2:5" x14ac:dyDescent="0.3">
      <c r="B15" s="23" t="s">
        <v>194</v>
      </c>
      <c r="C15" s="22">
        <v>0.54127598160354795</v>
      </c>
      <c r="D15" s="22">
        <v>0.35979334719581701</v>
      </c>
    </row>
    <row r="16" spans="2:5" x14ac:dyDescent="0.3">
      <c r="B16" s="16"/>
      <c r="C16" s="16"/>
      <c r="D16" s="16"/>
    </row>
    <row r="17" spans="2:2" x14ac:dyDescent="0.3">
      <c r="B17" t="s">
        <v>95</v>
      </c>
    </row>
    <row r="18" spans="2:2" x14ac:dyDescent="0.3">
      <c r="B18" t="s">
        <v>96</v>
      </c>
    </row>
    <row r="22" spans="2:2" x14ac:dyDescent="0.3">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0.17219072334139901</v>
      </c>
      <c r="D9" s="17">
        <v>0.183981868428824</v>
      </c>
      <c r="E9" s="17">
        <v>0.15843166278801901</v>
      </c>
      <c r="F9" s="17"/>
      <c r="G9" s="17">
        <v>0.23872479392145299</v>
      </c>
      <c r="H9" s="17">
        <v>0.242358358518135</v>
      </c>
      <c r="I9" s="17">
        <v>0.23065855582193601</v>
      </c>
      <c r="J9" s="17">
        <v>0.138691817057852</v>
      </c>
      <c r="K9" s="17">
        <v>0.13163902856154</v>
      </c>
      <c r="L9" s="17">
        <v>7.7697331857492696E-2</v>
      </c>
      <c r="M9" s="17"/>
      <c r="N9" s="17">
        <v>0.17990773305962501</v>
      </c>
      <c r="O9" s="17">
        <v>0.13363118422933701</v>
      </c>
      <c r="P9" s="17">
        <v>0.18693559227301601</v>
      </c>
      <c r="Q9" s="17">
        <v>0.19235218696231801</v>
      </c>
      <c r="R9" s="17"/>
      <c r="S9" s="17">
        <v>0.24038450651437401</v>
      </c>
      <c r="T9" s="17">
        <v>0.15365159963532601</v>
      </c>
      <c r="U9" s="17">
        <v>0.138474247660994</v>
      </c>
      <c r="V9" s="17">
        <v>0.173292134924</v>
      </c>
      <c r="W9" s="17">
        <v>0.16143789947793</v>
      </c>
      <c r="X9" s="17">
        <v>0.18123098509621799</v>
      </c>
      <c r="Y9" s="17">
        <v>0.11990067032527001</v>
      </c>
      <c r="Z9" s="17">
        <v>0.116778680156369</v>
      </c>
      <c r="AA9" s="17">
        <v>0.15807155908099699</v>
      </c>
      <c r="AB9" s="17">
        <v>0.20435928209246401</v>
      </c>
      <c r="AC9" s="17">
        <v>0.20329059551065901</v>
      </c>
      <c r="AD9" s="17">
        <v>0.135781687486077</v>
      </c>
      <c r="AE9" s="17"/>
      <c r="AF9" s="17">
        <v>0.40019086055946901</v>
      </c>
      <c r="AG9" s="17">
        <v>0.21452790260211499</v>
      </c>
      <c r="AH9" s="17">
        <v>0.20066423157838301</v>
      </c>
      <c r="AI9" s="17">
        <v>0.17702883252367399</v>
      </c>
      <c r="AJ9" s="17">
        <v>0.19272423958568599</v>
      </c>
      <c r="AK9" s="17">
        <v>0.15194185349925601</v>
      </c>
      <c r="AL9" s="17">
        <v>0.16583712728462899</v>
      </c>
      <c r="AM9" s="17">
        <v>0.139525108224443</v>
      </c>
      <c r="AN9" s="17">
        <v>0.112301718568054</v>
      </c>
      <c r="AO9" s="17">
        <v>0.23296262229775699</v>
      </c>
      <c r="AP9" s="17">
        <v>0.164439023971168</v>
      </c>
      <c r="AQ9" s="17">
        <v>0.14037679864768701</v>
      </c>
      <c r="AR9" s="17">
        <v>0.17923311977085701</v>
      </c>
      <c r="AS9" s="17">
        <v>0.221471111879951</v>
      </c>
      <c r="AT9" s="17">
        <v>0.15404852362749699</v>
      </c>
      <c r="AU9" s="17">
        <v>0.24698707811120099</v>
      </c>
      <c r="AV9" s="17"/>
      <c r="AW9" s="17">
        <v>0.17074425956356201</v>
      </c>
      <c r="AX9" s="17">
        <v>0.17554515462638801</v>
      </c>
      <c r="AY9" s="17"/>
      <c r="AZ9" s="17">
        <v>0.172539107176441</v>
      </c>
      <c r="BA9" s="17">
        <v>0.172113131059802</v>
      </c>
      <c r="BB9" s="17"/>
      <c r="BC9" s="17">
        <v>0.21412168432727299</v>
      </c>
      <c r="BD9" s="17">
        <v>0.143213093897469</v>
      </c>
      <c r="BE9" s="17"/>
      <c r="BF9" s="17">
        <v>0.19646484608200199</v>
      </c>
      <c r="BG9" s="17">
        <v>0.17024011101790101</v>
      </c>
      <c r="BH9" s="17"/>
      <c r="BI9" s="17">
        <v>0.115837675410583</v>
      </c>
      <c r="BJ9" s="17">
        <v>0.19915308312787899</v>
      </c>
      <c r="BK9" s="17">
        <v>0.14343933664814201</v>
      </c>
      <c r="BL9" s="17">
        <v>0.148990468294495</v>
      </c>
      <c r="BM9" s="17">
        <v>0.26611983080192803</v>
      </c>
      <c r="BN9" s="17"/>
      <c r="BO9" s="17">
        <v>0.20229483880048801</v>
      </c>
      <c r="BP9" s="17">
        <v>0.122057835263162</v>
      </c>
      <c r="BQ9" s="17">
        <v>0.17523408519643099</v>
      </c>
      <c r="BR9" s="17">
        <v>0.18132940575972201</v>
      </c>
      <c r="BS9" s="17">
        <v>0.26570641587567501</v>
      </c>
      <c r="BT9" s="17">
        <v>8.2720004042119002E-2</v>
      </c>
      <c r="BU9" s="17"/>
      <c r="BV9" s="17">
        <v>0.182758506604105</v>
      </c>
      <c r="BW9" s="17">
        <v>0.22956058775268401</v>
      </c>
      <c r="BX9" s="17"/>
      <c r="BY9" s="17">
        <v>0.255772881025287</v>
      </c>
      <c r="BZ9" s="17"/>
      <c r="CA9" s="17">
        <v>0.19484671063901801</v>
      </c>
      <c r="CB9" s="17"/>
      <c r="CC9" s="17">
        <v>0.19703637768416499</v>
      </c>
    </row>
    <row r="10" spans="2:81" x14ac:dyDescent="0.3">
      <c r="B10" s="18" t="s">
        <v>231</v>
      </c>
      <c r="C10" s="17">
        <v>0.34850231458240699</v>
      </c>
      <c r="D10" s="17">
        <v>0.32893010567828501</v>
      </c>
      <c r="E10" s="17">
        <v>0.36898747921222103</v>
      </c>
      <c r="F10" s="17"/>
      <c r="G10" s="17">
        <v>0.40268059050032801</v>
      </c>
      <c r="H10" s="17">
        <v>0.40542327732585798</v>
      </c>
      <c r="I10" s="17">
        <v>0.34701449760501601</v>
      </c>
      <c r="J10" s="17">
        <v>0.35819049568532502</v>
      </c>
      <c r="K10" s="17">
        <v>0.28777550411635699</v>
      </c>
      <c r="L10" s="17">
        <v>0.300122485858896</v>
      </c>
      <c r="M10" s="17"/>
      <c r="N10" s="17">
        <v>0.340170373320972</v>
      </c>
      <c r="O10" s="17">
        <v>0.36224372260093202</v>
      </c>
      <c r="P10" s="17">
        <v>0.34891372521793301</v>
      </c>
      <c r="Q10" s="17">
        <v>0.34120894317684303</v>
      </c>
      <c r="R10" s="17"/>
      <c r="S10" s="17">
        <v>0.36877986369216298</v>
      </c>
      <c r="T10" s="17">
        <v>0.306257446045756</v>
      </c>
      <c r="U10" s="17">
        <v>0.33457218008823603</v>
      </c>
      <c r="V10" s="17">
        <v>0.32286808488405899</v>
      </c>
      <c r="W10" s="17">
        <v>0.31460975556437898</v>
      </c>
      <c r="X10" s="17">
        <v>0.33065645855013998</v>
      </c>
      <c r="Y10" s="17">
        <v>0.32620624227105899</v>
      </c>
      <c r="Z10" s="17">
        <v>0.46775674716433002</v>
      </c>
      <c r="AA10" s="17">
        <v>0.39948923361698002</v>
      </c>
      <c r="AB10" s="17">
        <v>0.34880178172649601</v>
      </c>
      <c r="AC10" s="17">
        <v>0.368919185982444</v>
      </c>
      <c r="AD10" s="17">
        <v>0.36302146668719498</v>
      </c>
      <c r="AE10" s="17"/>
      <c r="AF10" s="17">
        <v>0.30127138796867398</v>
      </c>
      <c r="AG10" s="17">
        <v>0.39368835585418199</v>
      </c>
      <c r="AH10" s="17">
        <v>0.32486154762760799</v>
      </c>
      <c r="AI10" s="17">
        <v>0.359865324356547</v>
      </c>
      <c r="AJ10" s="17">
        <v>0.316692505706824</v>
      </c>
      <c r="AK10" s="17">
        <v>0.35190360788812902</v>
      </c>
      <c r="AL10" s="17">
        <v>0.37111209920862498</v>
      </c>
      <c r="AM10" s="17">
        <v>0.34140260142662898</v>
      </c>
      <c r="AN10" s="17">
        <v>0.32398298334609099</v>
      </c>
      <c r="AO10" s="17">
        <v>0.33822683428124101</v>
      </c>
      <c r="AP10" s="17">
        <v>0.358253228614623</v>
      </c>
      <c r="AQ10" s="17">
        <v>0.35281010222251202</v>
      </c>
      <c r="AR10" s="17">
        <v>0.42031380850144701</v>
      </c>
      <c r="AS10" s="17">
        <v>0.40285815006730602</v>
      </c>
      <c r="AT10" s="17">
        <v>0.30326780556438199</v>
      </c>
      <c r="AU10" s="17">
        <v>0.37874190750904602</v>
      </c>
      <c r="AV10" s="17"/>
      <c r="AW10" s="17">
        <v>0.35473535702082298</v>
      </c>
      <c r="AX10" s="17">
        <v>0.33835434284981503</v>
      </c>
      <c r="AY10" s="17"/>
      <c r="AZ10" s="17">
        <v>0.37621158050298198</v>
      </c>
      <c r="BA10" s="17">
        <v>0.342330888276418</v>
      </c>
      <c r="BB10" s="17"/>
      <c r="BC10" s="17">
        <v>0.36768886568707498</v>
      </c>
      <c r="BD10" s="17">
        <v>0.33423731657294198</v>
      </c>
      <c r="BE10" s="17"/>
      <c r="BF10" s="17">
        <v>0.35647592154950902</v>
      </c>
      <c r="BG10" s="17">
        <v>0.34786157398061501</v>
      </c>
      <c r="BH10" s="17"/>
      <c r="BI10" s="17">
        <v>0.28418836039044398</v>
      </c>
      <c r="BJ10" s="17">
        <v>0.445367681435267</v>
      </c>
      <c r="BK10" s="17">
        <v>0.37344409099501902</v>
      </c>
      <c r="BL10" s="17">
        <v>0.27705143462698001</v>
      </c>
      <c r="BM10" s="17">
        <v>0.31242784037502802</v>
      </c>
      <c r="BN10" s="17"/>
      <c r="BO10" s="17">
        <v>0.43206708141141298</v>
      </c>
      <c r="BP10" s="17">
        <v>0.34819558622108299</v>
      </c>
      <c r="BQ10" s="17">
        <v>0.38901858102120801</v>
      </c>
      <c r="BR10" s="17">
        <v>0.28338461180979302</v>
      </c>
      <c r="BS10" s="17">
        <v>0.33169356141447198</v>
      </c>
      <c r="BT10" s="17">
        <v>0.340299949107981</v>
      </c>
      <c r="BU10" s="17"/>
      <c r="BV10" s="17">
        <v>0.44377037210679698</v>
      </c>
      <c r="BW10" s="17">
        <v>0.448330258158263</v>
      </c>
      <c r="BX10" s="17"/>
      <c r="BY10" s="17">
        <v>0.44092291862282201</v>
      </c>
      <c r="BZ10" s="17"/>
      <c r="CA10" s="17">
        <v>0.45584596409750799</v>
      </c>
      <c r="CB10" s="17"/>
      <c r="CC10" s="17">
        <v>0.43700888815732197</v>
      </c>
    </row>
    <row r="11" spans="2:81" x14ac:dyDescent="0.3">
      <c r="B11" s="18" t="s">
        <v>232</v>
      </c>
      <c r="C11" s="17">
        <v>0.24816411033812999</v>
      </c>
      <c r="D11" s="17">
        <v>0.24342700175561599</v>
      </c>
      <c r="E11" s="17">
        <v>0.25274926247839502</v>
      </c>
      <c r="F11" s="17"/>
      <c r="G11" s="17">
        <v>0.22806421110327901</v>
      </c>
      <c r="H11" s="17">
        <v>0.22335624272496399</v>
      </c>
      <c r="I11" s="17">
        <v>0.228876681631206</v>
      </c>
      <c r="J11" s="17">
        <v>0.25500375769311401</v>
      </c>
      <c r="K11" s="17">
        <v>0.28738873237899498</v>
      </c>
      <c r="L11" s="17">
        <v>0.26554893379358202</v>
      </c>
      <c r="M11" s="17"/>
      <c r="N11" s="17">
        <v>0.24097314823180599</v>
      </c>
      <c r="O11" s="17">
        <v>0.25734716376459099</v>
      </c>
      <c r="P11" s="17">
        <v>0.25250423343328798</v>
      </c>
      <c r="Q11" s="17">
        <v>0.242745283842486</v>
      </c>
      <c r="R11" s="17"/>
      <c r="S11" s="17">
        <v>0.22488657441962701</v>
      </c>
      <c r="T11" s="17">
        <v>0.26142150799840103</v>
      </c>
      <c r="U11" s="17">
        <v>0.29245170912217</v>
      </c>
      <c r="V11" s="17">
        <v>0.18259139789388601</v>
      </c>
      <c r="W11" s="17">
        <v>0.26629038456755</v>
      </c>
      <c r="X11" s="17">
        <v>0.27033951483546198</v>
      </c>
      <c r="Y11" s="17">
        <v>0.31164854823578497</v>
      </c>
      <c r="Z11" s="17">
        <v>0.21051093851233599</v>
      </c>
      <c r="AA11" s="17">
        <v>0.23760430849359901</v>
      </c>
      <c r="AB11" s="17">
        <v>0.22926613602007601</v>
      </c>
      <c r="AC11" s="17">
        <v>0.198754220412833</v>
      </c>
      <c r="AD11" s="17">
        <v>0.32738318481380502</v>
      </c>
      <c r="AE11" s="17"/>
      <c r="AF11" s="17">
        <v>0.103767187117801</v>
      </c>
      <c r="AG11" s="17">
        <v>0.17609502006705099</v>
      </c>
      <c r="AH11" s="17">
        <v>0.247539781781765</v>
      </c>
      <c r="AI11" s="17">
        <v>0.26369999414894701</v>
      </c>
      <c r="AJ11" s="17">
        <v>0.26865987636171601</v>
      </c>
      <c r="AK11" s="17">
        <v>0.23722678508217099</v>
      </c>
      <c r="AL11" s="17">
        <v>0.27743225834690899</v>
      </c>
      <c r="AM11" s="17">
        <v>0.28881622461360101</v>
      </c>
      <c r="AN11" s="17">
        <v>0.30179058850468199</v>
      </c>
      <c r="AO11" s="17">
        <v>0.198101676671218</v>
      </c>
      <c r="AP11" s="17">
        <v>0.238272101367482</v>
      </c>
      <c r="AQ11" s="17">
        <v>0.26496234638763599</v>
      </c>
      <c r="AR11" s="17">
        <v>0.21574785722359099</v>
      </c>
      <c r="AS11" s="17">
        <v>0.197978382151344</v>
      </c>
      <c r="AT11" s="17">
        <v>0.25749310786943003</v>
      </c>
      <c r="AU11" s="17">
        <v>0.189400203503446</v>
      </c>
      <c r="AV11" s="17"/>
      <c r="AW11" s="17">
        <v>0.249808253439773</v>
      </c>
      <c r="AX11" s="17">
        <v>0.24498483068790899</v>
      </c>
      <c r="AY11" s="17"/>
      <c r="AZ11" s="17">
        <v>0.24331654741790201</v>
      </c>
      <c r="BA11" s="17">
        <v>0.24924376280570401</v>
      </c>
      <c r="BB11" s="17"/>
      <c r="BC11" s="17">
        <v>0.22742828599502701</v>
      </c>
      <c r="BD11" s="17">
        <v>0.26211443862512201</v>
      </c>
      <c r="BE11" s="17"/>
      <c r="BF11" s="17">
        <v>0.29156547518591103</v>
      </c>
      <c r="BG11" s="17">
        <v>0.24467647710691401</v>
      </c>
      <c r="BH11" s="17"/>
      <c r="BI11" s="17">
        <v>0.275834567100391</v>
      </c>
      <c r="BJ11" s="17">
        <v>0.22814186494914801</v>
      </c>
      <c r="BK11" s="17">
        <v>0.22745611760273199</v>
      </c>
      <c r="BL11" s="17">
        <v>0.272416476933104</v>
      </c>
      <c r="BM11" s="17">
        <v>0.27199551855274601</v>
      </c>
      <c r="BN11" s="17"/>
      <c r="BO11" s="17">
        <v>0.236021206790273</v>
      </c>
      <c r="BP11" s="17">
        <v>0.25234967168737099</v>
      </c>
      <c r="BQ11" s="17">
        <v>0.20643480681789</v>
      </c>
      <c r="BR11" s="17">
        <v>0.239847046377276</v>
      </c>
      <c r="BS11" s="17">
        <v>0.295468957654759</v>
      </c>
      <c r="BT11" s="17">
        <v>0.255219434237209</v>
      </c>
      <c r="BU11" s="17"/>
      <c r="BV11" s="17">
        <v>0.24560552367017999</v>
      </c>
      <c r="BW11" s="17">
        <v>0.195751502041284</v>
      </c>
      <c r="BX11" s="17"/>
      <c r="BY11" s="17">
        <v>0.204139296451642</v>
      </c>
      <c r="BZ11" s="17"/>
      <c r="CA11" s="17">
        <v>0.231557946959876</v>
      </c>
      <c r="CB11" s="17"/>
      <c r="CC11" s="17">
        <v>0.24373140638524901</v>
      </c>
    </row>
    <row r="12" spans="2:81" x14ac:dyDescent="0.3">
      <c r="B12" s="18" t="s">
        <v>233</v>
      </c>
      <c r="C12" s="17">
        <v>0.124276075355764</v>
      </c>
      <c r="D12" s="17">
        <v>0.15569627169804501</v>
      </c>
      <c r="E12" s="17">
        <v>9.40870940137956E-2</v>
      </c>
      <c r="F12" s="17"/>
      <c r="G12" s="17">
        <v>6.3235200608575598E-2</v>
      </c>
      <c r="H12" s="17">
        <v>5.3703017994804599E-2</v>
      </c>
      <c r="I12" s="17">
        <v>0.105126602653621</v>
      </c>
      <c r="J12" s="17">
        <v>0.11664470738294599</v>
      </c>
      <c r="K12" s="17">
        <v>0.15395635461934701</v>
      </c>
      <c r="L12" s="17">
        <v>0.224178850610111</v>
      </c>
      <c r="M12" s="17"/>
      <c r="N12" s="17">
        <v>0.13316173320914901</v>
      </c>
      <c r="O12" s="17">
        <v>0.14371317072485301</v>
      </c>
      <c r="P12" s="17">
        <v>0.119090403583987</v>
      </c>
      <c r="Q12" s="17">
        <v>9.8256943780146502E-2</v>
      </c>
      <c r="R12" s="17"/>
      <c r="S12" s="17">
        <v>7.7695089550642901E-2</v>
      </c>
      <c r="T12" s="17">
        <v>0.167589178492422</v>
      </c>
      <c r="U12" s="17">
        <v>0.119735905675542</v>
      </c>
      <c r="V12" s="17">
        <v>0.20030825824024001</v>
      </c>
      <c r="W12" s="17">
        <v>9.9232950176221302E-2</v>
      </c>
      <c r="X12" s="17">
        <v>0.125306560123808</v>
      </c>
      <c r="Y12" s="17">
        <v>0.16502956058465501</v>
      </c>
      <c r="Z12" s="17">
        <v>0.10330475064559599</v>
      </c>
      <c r="AA12" s="17">
        <v>6.0222829305607899E-2</v>
      </c>
      <c r="AB12" s="17">
        <v>0.15316466375155699</v>
      </c>
      <c r="AC12" s="17">
        <v>0.11674676641211899</v>
      </c>
      <c r="AD12" s="17">
        <v>7.2089727698306696E-2</v>
      </c>
      <c r="AE12" s="17"/>
      <c r="AF12" s="17">
        <v>0</v>
      </c>
      <c r="AG12" s="17">
        <v>0.10474853143706001</v>
      </c>
      <c r="AH12" s="17">
        <v>9.2382652578566496E-2</v>
      </c>
      <c r="AI12" s="17">
        <v>9.0429059145557197E-2</v>
      </c>
      <c r="AJ12" s="17">
        <v>9.8036243101432399E-2</v>
      </c>
      <c r="AK12" s="17">
        <v>0.150980328157513</v>
      </c>
      <c r="AL12" s="17">
        <v>0.103746638154424</v>
      </c>
      <c r="AM12" s="17">
        <v>0.14774391561915001</v>
      </c>
      <c r="AN12" s="17">
        <v>0.16286335507636501</v>
      </c>
      <c r="AO12" s="17">
        <v>0.13276796849673</v>
      </c>
      <c r="AP12" s="17">
        <v>0.14578235666868</v>
      </c>
      <c r="AQ12" s="17">
        <v>0.163539933509631</v>
      </c>
      <c r="AR12" s="17">
        <v>0.109529614833845</v>
      </c>
      <c r="AS12" s="17">
        <v>0.105347096703944</v>
      </c>
      <c r="AT12" s="17">
        <v>0.141250541771239</v>
      </c>
      <c r="AU12" s="17">
        <v>0.104188509245753</v>
      </c>
      <c r="AV12" s="17"/>
      <c r="AW12" s="17">
        <v>0.12751687129349401</v>
      </c>
      <c r="AX12" s="17">
        <v>0.120468416600981</v>
      </c>
      <c r="AY12" s="17"/>
      <c r="AZ12" s="17">
        <v>9.1570864598740601E-2</v>
      </c>
      <c r="BA12" s="17">
        <v>0.13156020184931</v>
      </c>
      <c r="BB12" s="17"/>
      <c r="BC12" s="17">
        <v>9.5227167157510506E-2</v>
      </c>
      <c r="BD12" s="17">
        <v>0.144582086424524</v>
      </c>
      <c r="BE12" s="17"/>
      <c r="BF12" s="17">
        <v>7.5290549853169395E-2</v>
      </c>
      <c r="BG12" s="17">
        <v>0.12821243881324099</v>
      </c>
      <c r="BH12" s="17"/>
      <c r="BI12" s="17">
        <v>0.18978775499828299</v>
      </c>
      <c r="BJ12" s="17">
        <v>6.8201155103668906E-2</v>
      </c>
      <c r="BK12" s="17">
        <v>0.14472814950523899</v>
      </c>
      <c r="BL12" s="17">
        <v>0.157676522411379</v>
      </c>
      <c r="BM12" s="17">
        <v>8.7102718328763803E-2</v>
      </c>
      <c r="BN12" s="17"/>
      <c r="BO12" s="17">
        <v>6.5705595000899897E-2</v>
      </c>
      <c r="BP12" s="17">
        <v>0.170187842427825</v>
      </c>
      <c r="BQ12" s="17">
        <v>0.13867152203213901</v>
      </c>
      <c r="BR12" s="17">
        <v>0.166678339969697</v>
      </c>
      <c r="BS12" s="17">
        <v>5.5693055174895298E-2</v>
      </c>
      <c r="BT12" s="17">
        <v>0.120772832126663</v>
      </c>
      <c r="BU12" s="17"/>
      <c r="BV12" s="17">
        <v>6.8396891914406302E-2</v>
      </c>
      <c r="BW12" s="17">
        <v>6.78381162676788E-2</v>
      </c>
      <c r="BX12" s="17"/>
      <c r="BY12" s="17">
        <v>4.5810454660700203E-2</v>
      </c>
      <c r="BZ12" s="17"/>
      <c r="CA12" s="17">
        <v>6.6543781183732095E-2</v>
      </c>
      <c r="CB12" s="17"/>
      <c r="CC12" s="17">
        <v>6.5762952308639294E-2</v>
      </c>
    </row>
    <row r="13" spans="2:81" x14ac:dyDescent="0.3">
      <c r="B13" s="18" t="s">
        <v>234</v>
      </c>
      <c r="C13" s="17">
        <v>3.6623615372224902E-2</v>
      </c>
      <c r="D13" s="17">
        <v>4.6067254037757598E-2</v>
      </c>
      <c r="E13" s="17">
        <v>2.75471557744402E-2</v>
      </c>
      <c r="F13" s="17"/>
      <c r="G13" s="17">
        <v>1.0714926708510901E-2</v>
      </c>
      <c r="H13" s="17">
        <v>2.6201278023798801E-2</v>
      </c>
      <c r="I13" s="17">
        <v>2.6362025662205898E-2</v>
      </c>
      <c r="J13" s="17">
        <v>4.25702406082639E-2</v>
      </c>
      <c r="K13" s="17">
        <v>6.9472415556207007E-2</v>
      </c>
      <c r="L13" s="17">
        <v>4.3879368427729701E-2</v>
      </c>
      <c r="M13" s="17"/>
      <c r="N13" s="17">
        <v>4.7373517565125998E-2</v>
      </c>
      <c r="O13" s="17">
        <v>1.8515291080103899E-2</v>
      </c>
      <c r="P13" s="17">
        <v>3.5712405629331201E-2</v>
      </c>
      <c r="Q13" s="17">
        <v>4.4941135631355898E-2</v>
      </c>
      <c r="R13" s="17"/>
      <c r="S13" s="17">
        <v>3.17664141980449E-2</v>
      </c>
      <c r="T13" s="17">
        <v>5.5451521374568498E-2</v>
      </c>
      <c r="U13" s="17">
        <v>4.1189858252196503E-2</v>
      </c>
      <c r="V13" s="17">
        <v>4.5533031310581798E-2</v>
      </c>
      <c r="W13" s="17">
        <v>3.3421875682298201E-2</v>
      </c>
      <c r="X13" s="17">
        <v>1.7423690615475999E-2</v>
      </c>
      <c r="Y13" s="17">
        <v>1.7712067026686099E-2</v>
      </c>
      <c r="Z13" s="17">
        <v>4.4807817146175197E-2</v>
      </c>
      <c r="AA13" s="17">
        <v>3.5283075133432699E-2</v>
      </c>
      <c r="AB13" s="17">
        <v>3.9370467336964199E-2</v>
      </c>
      <c r="AC13" s="17">
        <v>6.07539362167452E-2</v>
      </c>
      <c r="AD13" s="17">
        <v>0</v>
      </c>
      <c r="AE13" s="17"/>
      <c r="AF13" s="17">
        <v>0.104423181261926</v>
      </c>
      <c r="AG13" s="17">
        <v>3.1820053578106598E-2</v>
      </c>
      <c r="AH13" s="17">
        <v>1.89308199497666E-2</v>
      </c>
      <c r="AI13" s="17">
        <v>3.2375579057899298E-2</v>
      </c>
      <c r="AJ13" s="17">
        <v>3.8985909678116298E-2</v>
      </c>
      <c r="AK13" s="17">
        <v>4.2425092396434098E-2</v>
      </c>
      <c r="AL13" s="17">
        <v>2.5166281958170202E-2</v>
      </c>
      <c r="AM13" s="17">
        <v>2.6464104288615498E-2</v>
      </c>
      <c r="AN13" s="17">
        <v>3.7472359478482403E-2</v>
      </c>
      <c r="AO13" s="17">
        <v>3.9356087736651703E-2</v>
      </c>
      <c r="AP13" s="17">
        <v>3.9321167932916998E-2</v>
      </c>
      <c r="AQ13" s="17">
        <v>3.4683286893555203E-2</v>
      </c>
      <c r="AR13" s="17">
        <v>3.8089900454356403E-2</v>
      </c>
      <c r="AS13" s="17">
        <v>5.3409221974035803E-2</v>
      </c>
      <c r="AT13" s="17">
        <v>6.3122865667776806E-2</v>
      </c>
      <c r="AU13" s="17">
        <v>4.0685831853375799E-2</v>
      </c>
      <c r="AV13" s="17"/>
      <c r="AW13" s="17">
        <v>3.2914946254600702E-2</v>
      </c>
      <c r="AX13" s="17">
        <v>4.1225389613766497E-2</v>
      </c>
      <c r="AY13" s="17"/>
      <c r="AZ13" s="17">
        <v>3.2359430257853601E-2</v>
      </c>
      <c r="BA13" s="17">
        <v>3.7573337543280003E-2</v>
      </c>
      <c r="BB13" s="17"/>
      <c r="BC13" s="17">
        <v>2.688140888713E-2</v>
      </c>
      <c r="BD13" s="17">
        <v>4.4007029596412998E-2</v>
      </c>
      <c r="BE13" s="17"/>
      <c r="BF13" s="17">
        <v>1.9346674724197099E-2</v>
      </c>
      <c r="BG13" s="17">
        <v>3.8011950337015502E-2</v>
      </c>
      <c r="BH13" s="17"/>
      <c r="BI13" s="17">
        <v>6.6651094199046496E-2</v>
      </c>
      <c r="BJ13" s="17">
        <v>1.88303071089885E-2</v>
      </c>
      <c r="BK13" s="17">
        <v>2.0407061164865001E-2</v>
      </c>
      <c r="BL13" s="17">
        <v>8.1733737993957598E-2</v>
      </c>
      <c r="BM13" s="17">
        <v>0</v>
      </c>
      <c r="BN13" s="17"/>
      <c r="BO13" s="17">
        <v>2.1136913853251199E-2</v>
      </c>
      <c r="BP13" s="17">
        <v>5.7561146273967599E-2</v>
      </c>
      <c r="BQ13" s="17">
        <v>2.5323213489303002E-2</v>
      </c>
      <c r="BR13" s="17">
        <v>6.8069819399470002E-2</v>
      </c>
      <c r="BS13" s="17">
        <v>7.4969279299866498E-3</v>
      </c>
      <c r="BT13" s="17">
        <v>1.46737238586209E-2</v>
      </c>
      <c r="BU13" s="17"/>
      <c r="BV13" s="17">
        <v>2.43230131328021E-2</v>
      </c>
      <c r="BW13" s="17">
        <v>8.64282324323511E-3</v>
      </c>
      <c r="BX13" s="17"/>
      <c r="BY13" s="17">
        <v>2.5308231094258799E-2</v>
      </c>
      <c r="BZ13" s="17"/>
      <c r="CA13" s="17">
        <v>2.0239810496327899E-2</v>
      </c>
      <c r="CB13" s="17"/>
      <c r="CC13" s="17">
        <v>1.7572916079504501E-2</v>
      </c>
    </row>
    <row r="14" spans="2:81" x14ac:dyDescent="0.3">
      <c r="B14" s="18" t="s">
        <v>92</v>
      </c>
      <c r="C14" s="17">
        <v>7.0243161010075605E-2</v>
      </c>
      <c r="D14" s="17">
        <v>4.1897498401473103E-2</v>
      </c>
      <c r="E14" s="17">
        <v>9.8197345733128105E-2</v>
      </c>
      <c r="F14" s="17"/>
      <c r="G14" s="17">
        <v>5.6580277157854103E-2</v>
      </c>
      <c r="H14" s="17">
        <v>4.8957825412439197E-2</v>
      </c>
      <c r="I14" s="17">
        <v>6.1961636626015698E-2</v>
      </c>
      <c r="J14" s="17">
        <v>8.88989815724993E-2</v>
      </c>
      <c r="K14" s="17">
        <v>6.9767964767553703E-2</v>
      </c>
      <c r="L14" s="17">
        <v>8.8573029452188395E-2</v>
      </c>
      <c r="M14" s="17"/>
      <c r="N14" s="17">
        <v>5.8413494613322001E-2</v>
      </c>
      <c r="O14" s="17">
        <v>8.4549467600182296E-2</v>
      </c>
      <c r="P14" s="17">
        <v>5.6843639862444902E-2</v>
      </c>
      <c r="Q14" s="17">
        <v>8.04955066068508E-2</v>
      </c>
      <c r="R14" s="17"/>
      <c r="S14" s="17">
        <v>5.6487551625148201E-2</v>
      </c>
      <c r="T14" s="17">
        <v>5.5628746453527098E-2</v>
      </c>
      <c r="U14" s="17">
        <v>7.3576099200861597E-2</v>
      </c>
      <c r="V14" s="17">
        <v>7.5407092747234006E-2</v>
      </c>
      <c r="W14" s="17">
        <v>0.12500713453162099</v>
      </c>
      <c r="X14" s="17">
        <v>7.5042790778896598E-2</v>
      </c>
      <c r="Y14" s="17">
        <v>5.9502911556545302E-2</v>
      </c>
      <c r="Z14" s="17">
        <v>5.6841066375194101E-2</v>
      </c>
      <c r="AA14" s="17">
        <v>0.109328994369383</v>
      </c>
      <c r="AB14" s="17">
        <v>2.5037669072442599E-2</v>
      </c>
      <c r="AC14" s="17">
        <v>5.15352954651992E-2</v>
      </c>
      <c r="AD14" s="17">
        <v>0.101723933314616</v>
      </c>
      <c r="AE14" s="17"/>
      <c r="AF14" s="17">
        <v>9.0347383092131098E-2</v>
      </c>
      <c r="AG14" s="17">
        <v>7.9120136461485593E-2</v>
      </c>
      <c r="AH14" s="17">
        <v>0.115620966483912</v>
      </c>
      <c r="AI14" s="17">
        <v>7.6601210767375597E-2</v>
      </c>
      <c r="AJ14" s="17">
        <v>8.4901225566225202E-2</v>
      </c>
      <c r="AK14" s="17">
        <v>6.5522332976496997E-2</v>
      </c>
      <c r="AL14" s="17">
        <v>5.6705595047242902E-2</v>
      </c>
      <c r="AM14" s="17">
        <v>5.6048045827560899E-2</v>
      </c>
      <c r="AN14" s="17">
        <v>6.1588995026325401E-2</v>
      </c>
      <c r="AO14" s="17">
        <v>5.85848105164022E-2</v>
      </c>
      <c r="AP14" s="17">
        <v>5.39321214451303E-2</v>
      </c>
      <c r="AQ14" s="17">
        <v>4.3627532338978502E-2</v>
      </c>
      <c r="AR14" s="17">
        <v>3.70856992159036E-2</v>
      </c>
      <c r="AS14" s="17">
        <v>1.8936037223420001E-2</v>
      </c>
      <c r="AT14" s="17">
        <v>8.0817155499675594E-2</v>
      </c>
      <c r="AU14" s="17">
        <v>3.9996469777178099E-2</v>
      </c>
      <c r="AV14" s="17"/>
      <c r="AW14" s="17">
        <v>6.4280312427747094E-2</v>
      </c>
      <c r="AX14" s="17">
        <v>7.9421865621140994E-2</v>
      </c>
      <c r="AY14" s="17"/>
      <c r="AZ14" s="17">
        <v>8.4002470046080205E-2</v>
      </c>
      <c r="BA14" s="17">
        <v>6.7178678465485198E-2</v>
      </c>
      <c r="BB14" s="17"/>
      <c r="BC14" s="17">
        <v>6.8652587945984403E-2</v>
      </c>
      <c r="BD14" s="17">
        <v>7.1846034883530696E-2</v>
      </c>
      <c r="BE14" s="17"/>
      <c r="BF14" s="17">
        <v>6.0856532605210498E-2</v>
      </c>
      <c r="BG14" s="17">
        <v>7.0997448744313907E-2</v>
      </c>
      <c r="BH14" s="17"/>
      <c r="BI14" s="17">
        <v>6.7700547901253003E-2</v>
      </c>
      <c r="BJ14" s="17">
        <v>4.0305908275048402E-2</v>
      </c>
      <c r="BK14" s="17">
        <v>9.0525244084002504E-2</v>
      </c>
      <c r="BL14" s="17">
        <v>6.2131359740084199E-2</v>
      </c>
      <c r="BM14" s="17">
        <v>6.2354091941533601E-2</v>
      </c>
      <c r="BN14" s="17"/>
      <c r="BO14" s="17">
        <v>4.2774364143674901E-2</v>
      </c>
      <c r="BP14" s="17">
        <v>4.9647918126591799E-2</v>
      </c>
      <c r="BQ14" s="17">
        <v>6.5317791443029405E-2</v>
      </c>
      <c r="BR14" s="17">
        <v>6.0690776684041901E-2</v>
      </c>
      <c r="BS14" s="17">
        <v>4.3941081950212103E-2</v>
      </c>
      <c r="BT14" s="17">
        <v>0.18631405662740699</v>
      </c>
      <c r="BU14" s="17"/>
      <c r="BV14" s="17">
        <v>3.5145692571709901E-2</v>
      </c>
      <c r="BW14" s="17">
        <v>4.9876712536855598E-2</v>
      </c>
      <c r="BX14" s="17"/>
      <c r="BY14" s="17">
        <v>2.8046218145289702E-2</v>
      </c>
      <c r="BZ14" s="17"/>
      <c r="CA14" s="17">
        <v>3.09657866235378E-2</v>
      </c>
      <c r="CB14" s="17"/>
      <c r="CC14" s="17">
        <v>3.8887459385120601E-2</v>
      </c>
    </row>
    <row r="15" spans="2:81" x14ac:dyDescent="0.3">
      <c r="B15" s="18" t="s">
        <v>192</v>
      </c>
      <c r="C15" s="21">
        <v>0.52069303792380595</v>
      </c>
      <c r="D15" s="21">
        <v>0.51291197410710798</v>
      </c>
      <c r="E15" s="21">
        <v>0.52741914200024098</v>
      </c>
      <c r="F15" s="21"/>
      <c r="G15" s="21">
        <v>0.64140538442178097</v>
      </c>
      <c r="H15" s="21">
        <v>0.64778163584399395</v>
      </c>
      <c r="I15" s="21">
        <v>0.57767305342695197</v>
      </c>
      <c r="J15" s="21">
        <v>0.49688231274317601</v>
      </c>
      <c r="K15" s="21">
        <v>0.41941453267789702</v>
      </c>
      <c r="L15" s="21">
        <v>0.37781981771638901</v>
      </c>
      <c r="M15" s="21"/>
      <c r="N15" s="21">
        <v>0.52007810638059704</v>
      </c>
      <c r="O15" s="21">
        <v>0.49587490683027002</v>
      </c>
      <c r="P15" s="21">
        <v>0.535849317490949</v>
      </c>
      <c r="Q15" s="21">
        <v>0.53356113013916096</v>
      </c>
      <c r="R15" s="21"/>
      <c r="S15" s="21">
        <v>0.60916437020653702</v>
      </c>
      <c r="T15" s="21">
        <v>0.45990904568108198</v>
      </c>
      <c r="U15" s="21">
        <v>0.47304642774923</v>
      </c>
      <c r="V15" s="21">
        <v>0.49616021980805802</v>
      </c>
      <c r="W15" s="21">
        <v>0.476047655042309</v>
      </c>
      <c r="X15" s="21">
        <v>0.51188744364635697</v>
      </c>
      <c r="Y15" s="21">
        <v>0.44610691259632901</v>
      </c>
      <c r="Z15" s="21">
        <v>0.58453542732069896</v>
      </c>
      <c r="AA15" s="21">
        <v>0.55756079269797698</v>
      </c>
      <c r="AB15" s="21">
        <v>0.55316106381896002</v>
      </c>
      <c r="AC15" s="21">
        <v>0.57220978149310397</v>
      </c>
      <c r="AD15" s="21">
        <v>0.49880315417327198</v>
      </c>
      <c r="AE15" s="21"/>
      <c r="AF15" s="21">
        <v>0.70146224852814298</v>
      </c>
      <c r="AG15" s="21">
        <v>0.60821625845629701</v>
      </c>
      <c r="AH15" s="21">
        <v>0.52552577920598997</v>
      </c>
      <c r="AI15" s="21">
        <v>0.53689415688022102</v>
      </c>
      <c r="AJ15" s="21">
        <v>0.50941674529251002</v>
      </c>
      <c r="AK15" s="21">
        <v>0.50384546138738495</v>
      </c>
      <c r="AL15" s="21">
        <v>0.53694922649325405</v>
      </c>
      <c r="AM15" s="21">
        <v>0.48092770965107301</v>
      </c>
      <c r="AN15" s="21">
        <v>0.43628470191414498</v>
      </c>
      <c r="AO15" s="21">
        <v>0.571189456578999</v>
      </c>
      <c r="AP15" s="21">
        <v>0.522692252585791</v>
      </c>
      <c r="AQ15" s="21">
        <v>0.49318690087019901</v>
      </c>
      <c r="AR15" s="21">
        <v>0.59954692827230405</v>
      </c>
      <c r="AS15" s="21">
        <v>0.62432926194725602</v>
      </c>
      <c r="AT15" s="21">
        <v>0.45731632919187898</v>
      </c>
      <c r="AU15" s="21">
        <v>0.62572898562024704</v>
      </c>
      <c r="AV15" s="21"/>
      <c r="AW15" s="21">
        <v>0.52547961658438502</v>
      </c>
      <c r="AX15" s="21">
        <v>0.51389949747620201</v>
      </c>
      <c r="AY15" s="21"/>
      <c r="AZ15" s="21">
        <v>0.54875068767942403</v>
      </c>
      <c r="BA15" s="21">
        <v>0.51444401933622097</v>
      </c>
      <c r="BB15" s="21"/>
      <c r="BC15" s="21">
        <v>0.581810550014348</v>
      </c>
      <c r="BD15" s="21">
        <v>0.47745041047040998</v>
      </c>
      <c r="BE15" s="21"/>
      <c r="BF15" s="21">
        <v>0.55294076763151201</v>
      </c>
      <c r="BG15" s="21">
        <v>0.51810168499851605</v>
      </c>
      <c r="BH15" s="21"/>
      <c r="BI15" s="21">
        <v>0.40002603580102702</v>
      </c>
      <c r="BJ15" s="21">
        <v>0.644520764563146</v>
      </c>
      <c r="BK15" s="21">
        <v>0.51688342764316197</v>
      </c>
      <c r="BL15" s="21">
        <v>0.42604190292147498</v>
      </c>
      <c r="BM15" s="21">
        <v>0.57854767117695705</v>
      </c>
      <c r="BN15" s="21"/>
      <c r="BO15" s="21">
        <v>0.63436192021190096</v>
      </c>
      <c r="BP15" s="21">
        <v>0.47025342148424398</v>
      </c>
      <c r="BQ15" s="21">
        <v>0.56425266621763903</v>
      </c>
      <c r="BR15" s="21">
        <v>0.46471401756951503</v>
      </c>
      <c r="BS15" s="21">
        <v>0.59739997729014604</v>
      </c>
      <c r="BT15" s="21">
        <v>0.42301995315009999</v>
      </c>
      <c r="BU15" s="21"/>
      <c r="BV15" s="21">
        <v>0.62652887871090202</v>
      </c>
      <c r="BW15" s="21">
        <v>0.67789084591094695</v>
      </c>
      <c r="BX15" s="21"/>
      <c r="BY15" s="21">
        <v>0.69669579964810902</v>
      </c>
      <c r="BZ15" s="21"/>
      <c r="CA15" s="21">
        <v>0.65069267473652603</v>
      </c>
      <c r="CB15" s="21"/>
      <c r="CC15" s="21">
        <v>0.63404526584148702</v>
      </c>
    </row>
    <row r="16" spans="2:81" x14ac:dyDescent="0.3">
      <c r="B16" s="18" t="s">
        <v>193</v>
      </c>
      <c r="C16" s="21">
        <v>0.16089969072798899</v>
      </c>
      <c r="D16" s="21">
        <v>0.201763525735803</v>
      </c>
      <c r="E16" s="21">
        <v>0.121634249788236</v>
      </c>
      <c r="F16" s="21"/>
      <c r="G16" s="21">
        <v>7.39501273170865E-2</v>
      </c>
      <c r="H16" s="21">
        <v>7.9904296018603396E-2</v>
      </c>
      <c r="I16" s="21">
        <v>0.131488628315827</v>
      </c>
      <c r="J16" s="21">
        <v>0.15921494799121</v>
      </c>
      <c r="K16" s="21">
        <v>0.22342877017555399</v>
      </c>
      <c r="L16" s="21">
        <v>0.26805821903784099</v>
      </c>
      <c r="M16" s="21"/>
      <c r="N16" s="21">
        <v>0.18053525077427501</v>
      </c>
      <c r="O16" s="21">
        <v>0.16222846180495701</v>
      </c>
      <c r="P16" s="21">
        <v>0.15480280921331799</v>
      </c>
      <c r="Q16" s="21">
        <v>0.14319807941150201</v>
      </c>
      <c r="R16" s="21"/>
      <c r="S16" s="21">
        <v>0.109461503748688</v>
      </c>
      <c r="T16" s="21">
        <v>0.22304069986698999</v>
      </c>
      <c r="U16" s="21">
        <v>0.160925763927739</v>
      </c>
      <c r="V16" s="21">
        <v>0.24584128955082099</v>
      </c>
      <c r="W16" s="21">
        <v>0.13265482585851901</v>
      </c>
      <c r="X16" s="21">
        <v>0.142730250739284</v>
      </c>
      <c r="Y16" s="21">
        <v>0.182741627611341</v>
      </c>
      <c r="Z16" s="21">
        <v>0.14811256779177101</v>
      </c>
      <c r="AA16" s="21">
        <v>9.5505904439040695E-2</v>
      </c>
      <c r="AB16" s="21">
        <v>0.19253513108852099</v>
      </c>
      <c r="AC16" s="21">
        <v>0.177500702628865</v>
      </c>
      <c r="AD16" s="21">
        <v>7.2089727698306696E-2</v>
      </c>
      <c r="AE16" s="21"/>
      <c r="AF16" s="21">
        <v>0.104423181261926</v>
      </c>
      <c r="AG16" s="21">
        <v>0.136568585015166</v>
      </c>
      <c r="AH16" s="21">
        <v>0.111313472528333</v>
      </c>
      <c r="AI16" s="21">
        <v>0.12280463820345699</v>
      </c>
      <c r="AJ16" s="21">
        <v>0.13702215277954899</v>
      </c>
      <c r="AK16" s="21">
        <v>0.19340542055394699</v>
      </c>
      <c r="AL16" s="21">
        <v>0.128912920112594</v>
      </c>
      <c r="AM16" s="21">
        <v>0.17420801990776499</v>
      </c>
      <c r="AN16" s="21">
        <v>0.200335714554848</v>
      </c>
      <c r="AO16" s="21">
        <v>0.17212405623338101</v>
      </c>
      <c r="AP16" s="21">
        <v>0.18510352460159701</v>
      </c>
      <c r="AQ16" s="21">
        <v>0.19822322040318699</v>
      </c>
      <c r="AR16" s="21">
        <v>0.147619515288202</v>
      </c>
      <c r="AS16" s="21">
        <v>0.15875631867798001</v>
      </c>
      <c r="AT16" s="21">
        <v>0.204373407439016</v>
      </c>
      <c r="AU16" s="21">
        <v>0.144874341099129</v>
      </c>
      <c r="AV16" s="21"/>
      <c r="AW16" s="21">
        <v>0.16043181754809399</v>
      </c>
      <c r="AX16" s="21">
        <v>0.16169380621474699</v>
      </c>
      <c r="AY16" s="21"/>
      <c r="AZ16" s="21">
        <v>0.123930294856594</v>
      </c>
      <c r="BA16" s="21">
        <v>0.16913353939258999</v>
      </c>
      <c r="BB16" s="21"/>
      <c r="BC16" s="21">
        <v>0.122108576044641</v>
      </c>
      <c r="BD16" s="21">
        <v>0.188589116020937</v>
      </c>
      <c r="BE16" s="21"/>
      <c r="BF16" s="21">
        <v>9.4637224577366494E-2</v>
      </c>
      <c r="BG16" s="21">
        <v>0.166224389150256</v>
      </c>
      <c r="BH16" s="21"/>
      <c r="BI16" s="21">
        <v>0.25643884919733001</v>
      </c>
      <c r="BJ16" s="21">
        <v>8.7031462212657507E-2</v>
      </c>
      <c r="BK16" s="21">
        <v>0.165135210670104</v>
      </c>
      <c r="BL16" s="21">
        <v>0.239410260405337</v>
      </c>
      <c r="BM16" s="21">
        <v>8.7102718328763803E-2</v>
      </c>
      <c r="BN16" s="21"/>
      <c r="BO16" s="21">
        <v>8.6842508854151096E-2</v>
      </c>
      <c r="BP16" s="21">
        <v>0.227748988701793</v>
      </c>
      <c r="BQ16" s="21">
        <v>0.163994735521442</v>
      </c>
      <c r="BR16" s="21">
        <v>0.23474815936916699</v>
      </c>
      <c r="BS16" s="21">
        <v>6.3189983104881997E-2</v>
      </c>
      <c r="BT16" s="21">
        <v>0.13544655598528399</v>
      </c>
      <c r="BU16" s="21"/>
      <c r="BV16" s="21">
        <v>9.2719905047208395E-2</v>
      </c>
      <c r="BW16" s="21">
        <v>7.6480939510913906E-2</v>
      </c>
      <c r="BX16" s="21"/>
      <c r="BY16" s="21">
        <v>7.1118685754958999E-2</v>
      </c>
      <c r="BZ16" s="21"/>
      <c r="CA16" s="21">
        <v>8.6783591680060002E-2</v>
      </c>
      <c r="CB16" s="21"/>
      <c r="CC16" s="21">
        <v>8.3335868388143899E-2</v>
      </c>
    </row>
    <row r="17" spans="2:81" x14ac:dyDescent="0.3">
      <c r="B17" s="18" t="s">
        <v>194</v>
      </c>
      <c r="C17" s="22">
        <v>0.35979334719581701</v>
      </c>
      <c r="D17" s="22">
        <v>0.31114844837130601</v>
      </c>
      <c r="E17" s="22">
        <v>0.40578489221200498</v>
      </c>
      <c r="F17" s="22"/>
      <c r="G17" s="22">
        <v>0.56745525710469402</v>
      </c>
      <c r="H17" s="22">
        <v>0.56787733982539002</v>
      </c>
      <c r="I17" s="22">
        <v>0.44618442511112499</v>
      </c>
      <c r="J17" s="22">
        <v>0.33766736475196601</v>
      </c>
      <c r="K17" s="22">
        <v>0.19598576250234301</v>
      </c>
      <c r="L17" s="22">
        <v>0.109761598678548</v>
      </c>
      <c r="M17" s="22"/>
      <c r="N17" s="22">
        <v>0.33954285560632202</v>
      </c>
      <c r="O17" s="22">
        <v>0.33364644502531299</v>
      </c>
      <c r="P17" s="22">
        <v>0.38104650827763098</v>
      </c>
      <c r="Q17" s="22">
        <v>0.39036305072765898</v>
      </c>
      <c r="R17" s="22"/>
      <c r="S17" s="22">
        <v>0.499702866457849</v>
      </c>
      <c r="T17" s="22">
        <v>0.236868345814092</v>
      </c>
      <c r="U17" s="22">
        <v>0.31212066382149101</v>
      </c>
      <c r="V17" s="22">
        <v>0.250318930257237</v>
      </c>
      <c r="W17" s="22">
        <v>0.34339282918378899</v>
      </c>
      <c r="X17" s="22">
        <v>0.369157192907073</v>
      </c>
      <c r="Y17" s="22">
        <v>0.26336528498498901</v>
      </c>
      <c r="Z17" s="22">
        <v>0.43642285952892801</v>
      </c>
      <c r="AA17" s="22">
        <v>0.46205488825893598</v>
      </c>
      <c r="AB17" s="22">
        <v>0.36062593273043902</v>
      </c>
      <c r="AC17" s="22">
        <v>0.394709078864239</v>
      </c>
      <c r="AD17" s="22">
        <v>0.42671342647496502</v>
      </c>
      <c r="AE17" s="22"/>
      <c r="AF17" s="22">
        <v>0.59703906726621703</v>
      </c>
      <c r="AG17" s="22">
        <v>0.47164767344113101</v>
      </c>
      <c r="AH17" s="22">
        <v>0.41421230667765702</v>
      </c>
      <c r="AI17" s="22">
        <v>0.41408951867676402</v>
      </c>
      <c r="AJ17" s="22">
        <v>0.37239459251296197</v>
      </c>
      <c r="AK17" s="22">
        <v>0.31044004083343801</v>
      </c>
      <c r="AL17" s="22">
        <v>0.40803630638066002</v>
      </c>
      <c r="AM17" s="22">
        <v>0.30671968974330799</v>
      </c>
      <c r="AN17" s="22">
        <v>0.23594898735929701</v>
      </c>
      <c r="AO17" s="22">
        <v>0.39906540034561699</v>
      </c>
      <c r="AP17" s="22">
        <v>0.33758872798419398</v>
      </c>
      <c r="AQ17" s="22">
        <v>0.29496368046701199</v>
      </c>
      <c r="AR17" s="22">
        <v>0.45192741298410199</v>
      </c>
      <c r="AS17" s="22">
        <v>0.46557294326927601</v>
      </c>
      <c r="AT17" s="22">
        <v>0.25294292175286298</v>
      </c>
      <c r="AU17" s="22">
        <v>0.48085464452111798</v>
      </c>
      <c r="AV17" s="22"/>
      <c r="AW17" s="22">
        <v>0.36504779903629098</v>
      </c>
      <c r="AX17" s="22">
        <v>0.35220569126145501</v>
      </c>
      <c r="AY17" s="22"/>
      <c r="AZ17" s="22">
        <v>0.42482039282282902</v>
      </c>
      <c r="BA17" s="22">
        <v>0.34531047994363101</v>
      </c>
      <c r="BB17" s="22"/>
      <c r="BC17" s="22">
        <v>0.45970197396970702</v>
      </c>
      <c r="BD17" s="22">
        <v>0.28886129444947301</v>
      </c>
      <c r="BE17" s="22"/>
      <c r="BF17" s="22">
        <v>0.458303543054145</v>
      </c>
      <c r="BG17" s="22">
        <v>0.35187729584826</v>
      </c>
      <c r="BH17" s="22"/>
      <c r="BI17" s="22">
        <v>0.14358718660369699</v>
      </c>
      <c r="BJ17" s="22">
        <v>0.55748930235048899</v>
      </c>
      <c r="BK17" s="22">
        <v>0.35174821697305703</v>
      </c>
      <c r="BL17" s="22">
        <v>0.18663164251613901</v>
      </c>
      <c r="BM17" s="22">
        <v>0.49144495284819301</v>
      </c>
      <c r="BN17" s="22"/>
      <c r="BO17" s="22">
        <v>0.54751941135774895</v>
      </c>
      <c r="BP17" s="22">
        <v>0.24250443278245201</v>
      </c>
      <c r="BQ17" s="22">
        <v>0.40025793069619803</v>
      </c>
      <c r="BR17" s="22">
        <v>0.22996585820034801</v>
      </c>
      <c r="BS17" s="22">
        <v>0.53420999418526405</v>
      </c>
      <c r="BT17" s="22">
        <v>0.287573397164816</v>
      </c>
      <c r="BU17" s="22"/>
      <c r="BV17" s="22">
        <v>0.53380897366369395</v>
      </c>
      <c r="BW17" s="22">
        <v>0.601409906400033</v>
      </c>
      <c r="BX17" s="22"/>
      <c r="BY17" s="22">
        <v>0.62557711389315096</v>
      </c>
      <c r="BZ17" s="22"/>
      <c r="CA17" s="22">
        <v>0.56390908305646603</v>
      </c>
      <c r="CB17" s="22"/>
      <c r="CC17" s="22">
        <v>0.55070939745334302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230</v>
      </c>
      <c r="C9" s="17">
        <v>0.207036755361967</v>
      </c>
      <c r="D9" s="17">
        <v>0.24585033937706799</v>
      </c>
      <c r="E9" s="17">
        <v>0.16995518449379601</v>
      </c>
      <c r="F9" s="17"/>
      <c r="G9" s="17">
        <v>0.20503462455033999</v>
      </c>
      <c r="H9" s="17">
        <v>0.24099176497658001</v>
      </c>
      <c r="I9" s="17">
        <v>0.26237565266333601</v>
      </c>
      <c r="J9" s="17">
        <v>0.179700563860267</v>
      </c>
      <c r="K9" s="17">
        <v>0.189186655914556</v>
      </c>
      <c r="L9" s="17">
        <v>0.170052315719114</v>
      </c>
      <c r="M9" s="17"/>
      <c r="N9" s="17">
        <v>0.241276839225921</v>
      </c>
      <c r="O9" s="17">
        <v>0.194096046947378</v>
      </c>
      <c r="P9" s="17">
        <v>0.21024116880131</v>
      </c>
      <c r="Q9" s="17">
        <v>0.18235257225510401</v>
      </c>
      <c r="R9" s="17"/>
      <c r="S9" s="17">
        <v>0.254288821863279</v>
      </c>
      <c r="T9" s="17">
        <v>0.16052263673633199</v>
      </c>
      <c r="U9" s="17">
        <v>0.177955667241915</v>
      </c>
      <c r="V9" s="17">
        <v>0.26059936601915501</v>
      </c>
      <c r="W9" s="17">
        <v>0.180622333243038</v>
      </c>
      <c r="X9" s="17">
        <v>0.212252841775388</v>
      </c>
      <c r="Y9" s="17">
        <v>0.16526530783732701</v>
      </c>
      <c r="Z9" s="17">
        <v>0.223525118848553</v>
      </c>
      <c r="AA9" s="17">
        <v>0.245960699660076</v>
      </c>
      <c r="AB9" s="17">
        <v>0.20502552354032899</v>
      </c>
      <c r="AC9" s="17">
        <v>0.19151563274124001</v>
      </c>
      <c r="AD9" s="17">
        <v>0.129117091700343</v>
      </c>
      <c r="AE9" s="17"/>
      <c r="AF9" s="17">
        <v>8.8927453862851502E-2</v>
      </c>
      <c r="AG9" s="17">
        <v>0.24811799525063999</v>
      </c>
      <c r="AH9" s="17">
        <v>0.17463648360592501</v>
      </c>
      <c r="AI9" s="17">
        <v>0.14328086817288199</v>
      </c>
      <c r="AJ9" s="17">
        <v>0.21917578487845901</v>
      </c>
      <c r="AK9" s="17">
        <v>0.15049029483391499</v>
      </c>
      <c r="AL9" s="17">
        <v>0.21145189578033299</v>
      </c>
      <c r="AM9" s="17">
        <v>0.20102241347389599</v>
      </c>
      <c r="AN9" s="17">
        <v>0.13209536470630001</v>
      </c>
      <c r="AO9" s="17">
        <v>0.25097511508321402</v>
      </c>
      <c r="AP9" s="17">
        <v>0.21988041162060301</v>
      </c>
      <c r="AQ9" s="17">
        <v>0.19202142857472401</v>
      </c>
      <c r="AR9" s="17">
        <v>0.224353576071424</v>
      </c>
      <c r="AS9" s="17">
        <v>0.28426978874117298</v>
      </c>
      <c r="AT9" s="17">
        <v>0.24693540287749399</v>
      </c>
      <c r="AU9" s="17">
        <v>0.45380244573349099</v>
      </c>
      <c r="AV9" s="17"/>
      <c r="AW9" s="17">
        <v>0.22685786700675301</v>
      </c>
      <c r="AX9" s="17">
        <v>0.17726798659521201</v>
      </c>
      <c r="AY9" s="17"/>
      <c r="AZ9" s="17">
        <v>0.218910885421637</v>
      </c>
      <c r="BA9" s="17">
        <v>0.20439214114443299</v>
      </c>
      <c r="BB9" s="17"/>
      <c r="BC9" s="17">
        <v>0.23708342760116399</v>
      </c>
      <c r="BD9" s="17">
        <v>0.184472943478279</v>
      </c>
      <c r="BE9" s="17"/>
      <c r="BF9" s="17">
        <v>0.2544233057993</v>
      </c>
      <c r="BG9" s="17">
        <v>0.20322888184007301</v>
      </c>
      <c r="BH9" s="17"/>
      <c r="BI9" s="17">
        <v>0.24526010684521399</v>
      </c>
      <c r="BJ9" s="17">
        <v>0.23071541504161799</v>
      </c>
      <c r="BK9" s="17">
        <v>0.18511093941783699</v>
      </c>
      <c r="BL9" s="17">
        <v>0.22081521370750901</v>
      </c>
      <c r="BM9" s="17">
        <v>0.100487949708188</v>
      </c>
      <c r="BN9" s="17"/>
      <c r="BO9" s="17">
        <v>0.22807109581011301</v>
      </c>
      <c r="BP9" s="17">
        <v>0.27108858191053498</v>
      </c>
      <c r="BQ9" s="17">
        <v>0.18279193103692401</v>
      </c>
      <c r="BR9" s="17">
        <v>0.21994485433619099</v>
      </c>
      <c r="BS9" s="17">
        <v>0.14190996123427399</v>
      </c>
      <c r="BT9" s="17">
        <v>0.12616216640160899</v>
      </c>
      <c r="BU9" s="17"/>
      <c r="BV9" s="17">
        <v>0.226783511526571</v>
      </c>
      <c r="BW9" s="17">
        <v>0.23800803245962199</v>
      </c>
      <c r="BX9" s="17"/>
      <c r="BY9" s="17">
        <v>0.29046605733340702</v>
      </c>
      <c r="BZ9" s="17"/>
      <c r="CA9" s="17">
        <v>0.25319728765474298</v>
      </c>
      <c r="CB9" s="17"/>
      <c r="CC9" s="17">
        <v>0.22792741572490899</v>
      </c>
    </row>
    <row r="10" spans="2:81" x14ac:dyDescent="0.3">
      <c r="B10" s="18" t="s">
        <v>231</v>
      </c>
      <c r="C10" s="17">
        <v>0.42243564318198701</v>
      </c>
      <c r="D10" s="17">
        <v>0.43035962801262101</v>
      </c>
      <c r="E10" s="17">
        <v>0.41636471933728703</v>
      </c>
      <c r="F10" s="17"/>
      <c r="G10" s="17">
        <v>0.37049844822190803</v>
      </c>
      <c r="H10" s="17">
        <v>0.42632099278382501</v>
      </c>
      <c r="I10" s="17">
        <v>0.40464299412996102</v>
      </c>
      <c r="J10" s="17">
        <v>0.42033573054173201</v>
      </c>
      <c r="K10" s="17">
        <v>0.42065341848710602</v>
      </c>
      <c r="L10" s="17">
        <v>0.47125779753359698</v>
      </c>
      <c r="M10" s="17"/>
      <c r="N10" s="17">
        <v>0.43177425061688801</v>
      </c>
      <c r="O10" s="17">
        <v>0.42361005766360499</v>
      </c>
      <c r="P10" s="17">
        <v>0.42130532175550001</v>
      </c>
      <c r="Q10" s="17">
        <v>0.41343768448017298</v>
      </c>
      <c r="R10" s="17"/>
      <c r="S10" s="17">
        <v>0.40180788995828698</v>
      </c>
      <c r="T10" s="17">
        <v>0.44657793217293101</v>
      </c>
      <c r="U10" s="17">
        <v>0.39732547090748099</v>
      </c>
      <c r="V10" s="17">
        <v>0.32986341927994001</v>
      </c>
      <c r="W10" s="17">
        <v>0.47031077660319798</v>
      </c>
      <c r="X10" s="17">
        <v>0.43381907336412501</v>
      </c>
      <c r="Y10" s="17">
        <v>0.40352646075023302</v>
      </c>
      <c r="Z10" s="17">
        <v>0.417756967643166</v>
      </c>
      <c r="AA10" s="17">
        <v>0.47151592442108797</v>
      </c>
      <c r="AB10" s="17">
        <v>0.41118661569992399</v>
      </c>
      <c r="AC10" s="17">
        <v>0.46164832519947802</v>
      </c>
      <c r="AD10" s="17">
        <v>0.45938021134864998</v>
      </c>
      <c r="AE10" s="17"/>
      <c r="AF10" s="17">
        <v>0.295114440273543</v>
      </c>
      <c r="AG10" s="17">
        <v>0.34801530743723502</v>
      </c>
      <c r="AH10" s="17">
        <v>0.32183336813790497</v>
      </c>
      <c r="AI10" s="17">
        <v>0.42117633482613898</v>
      </c>
      <c r="AJ10" s="17">
        <v>0.40833646444608701</v>
      </c>
      <c r="AK10" s="17">
        <v>0.51499968308256905</v>
      </c>
      <c r="AL10" s="17">
        <v>0.45781288830580502</v>
      </c>
      <c r="AM10" s="17">
        <v>0.45062201488889397</v>
      </c>
      <c r="AN10" s="17">
        <v>0.45369990057616599</v>
      </c>
      <c r="AO10" s="17">
        <v>0.392810939230196</v>
      </c>
      <c r="AP10" s="17">
        <v>0.48285071600469898</v>
      </c>
      <c r="AQ10" s="17">
        <v>0.441808132269501</v>
      </c>
      <c r="AR10" s="17">
        <v>0.43083655416258199</v>
      </c>
      <c r="AS10" s="17">
        <v>0.38613374635258302</v>
      </c>
      <c r="AT10" s="17">
        <v>0.43998299220052201</v>
      </c>
      <c r="AU10" s="17">
        <v>0.28588415159201902</v>
      </c>
      <c r="AV10" s="17"/>
      <c r="AW10" s="17">
        <v>0.42791267365077201</v>
      </c>
      <c r="AX10" s="17">
        <v>0.41648429447327601</v>
      </c>
      <c r="AY10" s="17"/>
      <c r="AZ10" s="17">
        <v>0.39194603947113799</v>
      </c>
      <c r="BA10" s="17">
        <v>0.42922630818695801</v>
      </c>
      <c r="BB10" s="17"/>
      <c r="BC10" s="17">
        <v>0.37888895313003301</v>
      </c>
      <c r="BD10" s="17">
        <v>0.45379130578585403</v>
      </c>
      <c r="BE10" s="17"/>
      <c r="BF10" s="17">
        <v>0.334693078850548</v>
      </c>
      <c r="BG10" s="17">
        <v>0.42948643258060798</v>
      </c>
      <c r="BH10" s="17"/>
      <c r="BI10" s="17">
        <v>0.449510432958864</v>
      </c>
      <c r="BJ10" s="17">
        <v>0.43631549659151803</v>
      </c>
      <c r="BK10" s="17">
        <v>0.43137587054744297</v>
      </c>
      <c r="BL10" s="17">
        <v>0.39863904676280298</v>
      </c>
      <c r="BM10" s="17">
        <v>0.416234870216936</v>
      </c>
      <c r="BN10" s="17"/>
      <c r="BO10" s="17">
        <v>0.44961440264706298</v>
      </c>
      <c r="BP10" s="17">
        <v>0.43106750579318498</v>
      </c>
      <c r="BQ10" s="17">
        <v>0.42815800341874699</v>
      </c>
      <c r="BR10" s="17">
        <v>0.45507282193770199</v>
      </c>
      <c r="BS10" s="17">
        <v>0.32230136240568602</v>
      </c>
      <c r="BT10" s="17">
        <v>0.40512915236221198</v>
      </c>
      <c r="BU10" s="17"/>
      <c r="BV10" s="17">
        <v>0.45759894607936802</v>
      </c>
      <c r="BW10" s="17">
        <v>0.39684045508647398</v>
      </c>
      <c r="BX10" s="17"/>
      <c r="BY10" s="17">
        <v>0.46239065123883799</v>
      </c>
      <c r="BZ10" s="17"/>
      <c r="CA10" s="17">
        <v>0.43550806762556399</v>
      </c>
      <c r="CB10" s="17"/>
      <c r="CC10" s="17">
        <v>0.46091996744535901</v>
      </c>
    </row>
    <row r="11" spans="2:81" x14ac:dyDescent="0.3">
      <c r="B11" s="18" t="s">
        <v>232</v>
      </c>
      <c r="C11" s="17">
        <v>0.20641932813882699</v>
      </c>
      <c r="D11" s="17">
        <v>0.18807435400277001</v>
      </c>
      <c r="E11" s="17">
        <v>0.22426248284446701</v>
      </c>
      <c r="F11" s="17"/>
      <c r="G11" s="17">
        <v>0.22959092348482199</v>
      </c>
      <c r="H11" s="17">
        <v>0.18704371694343899</v>
      </c>
      <c r="I11" s="17">
        <v>0.18488703020826899</v>
      </c>
      <c r="J11" s="17">
        <v>0.23758494525631699</v>
      </c>
      <c r="K11" s="17">
        <v>0.194352576404247</v>
      </c>
      <c r="L11" s="17">
        <v>0.206975423691178</v>
      </c>
      <c r="M11" s="17"/>
      <c r="N11" s="17">
        <v>0.189013372484232</v>
      </c>
      <c r="O11" s="17">
        <v>0.20313018438417499</v>
      </c>
      <c r="P11" s="17">
        <v>0.21821001312383101</v>
      </c>
      <c r="Q11" s="17">
        <v>0.216341712223557</v>
      </c>
      <c r="R11" s="17"/>
      <c r="S11" s="17">
        <v>0.225332234137327</v>
      </c>
      <c r="T11" s="17">
        <v>0.22357359774122701</v>
      </c>
      <c r="U11" s="17">
        <v>0.26009698929896802</v>
      </c>
      <c r="V11" s="17">
        <v>0.19338219769606599</v>
      </c>
      <c r="W11" s="17">
        <v>0.18719169301754299</v>
      </c>
      <c r="X11" s="17">
        <v>0.159964806066097</v>
      </c>
      <c r="Y11" s="17">
        <v>0.231914012789561</v>
      </c>
      <c r="Z11" s="17">
        <v>0.20398694297526099</v>
      </c>
      <c r="AA11" s="17">
        <v>0.156365195309491</v>
      </c>
      <c r="AB11" s="17">
        <v>0.192176239222837</v>
      </c>
      <c r="AC11" s="17">
        <v>0.263924252583703</v>
      </c>
      <c r="AD11" s="17">
        <v>0.189846786158058</v>
      </c>
      <c r="AE11" s="17"/>
      <c r="AF11" s="17">
        <v>0.41223302805621898</v>
      </c>
      <c r="AG11" s="17">
        <v>0.21725864581278401</v>
      </c>
      <c r="AH11" s="17">
        <v>0.251859376173028</v>
      </c>
      <c r="AI11" s="17">
        <v>0.236545022010277</v>
      </c>
      <c r="AJ11" s="17">
        <v>0.21620124887558501</v>
      </c>
      <c r="AK11" s="17">
        <v>0.180991741166772</v>
      </c>
      <c r="AL11" s="17">
        <v>0.14245376818459499</v>
      </c>
      <c r="AM11" s="17">
        <v>0.23540060594082801</v>
      </c>
      <c r="AN11" s="17">
        <v>0.27372542616043</v>
      </c>
      <c r="AO11" s="17">
        <v>0.216886085519398</v>
      </c>
      <c r="AP11" s="17">
        <v>0.14893514547471901</v>
      </c>
      <c r="AQ11" s="17">
        <v>0.189418180239459</v>
      </c>
      <c r="AR11" s="17">
        <v>0.21499430304661099</v>
      </c>
      <c r="AS11" s="17">
        <v>0.25771677917234198</v>
      </c>
      <c r="AT11" s="17">
        <v>0.224562426984171</v>
      </c>
      <c r="AU11" s="17">
        <v>0.10365782136358</v>
      </c>
      <c r="AV11" s="17"/>
      <c r="AW11" s="17">
        <v>0.201061933026906</v>
      </c>
      <c r="AX11" s="17">
        <v>0.213191897147017</v>
      </c>
      <c r="AY11" s="17"/>
      <c r="AZ11" s="17">
        <v>0.18771404414534101</v>
      </c>
      <c r="BA11" s="17">
        <v>0.21058538154598999</v>
      </c>
      <c r="BB11" s="17"/>
      <c r="BC11" s="17">
        <v>0.20945017825795501</v>
      </c>
      <c r="BD11" s="17">
        <v>0.203907233054475</v>
      </c>
      <c r="BE11" s="17"/>
      <c r="BF11" s="17">
        <v>0.25066220219990398</v>
      </c>
      <c r="BG11" s="17">
        <v>0.202864073174817</v>
      </c>
      <c r="BH11" s="17"/>
      <c r="BI11" s="17">
        <v>0.185886852998527</v>
      </c>
      <c r="BJ11" s="17">
        <v>0.18990990139589101</v>
      </c>
      <c r="BK11" s="17">
        <v>0.193681746516086</v>
      </c>
      <c r="BL11" s="17">
        <v>0.209789340293806</v>
      </c>
      <c r="BM11" s="17">
        <v>0.29637767373870699</v>
      </c>
      <c r="BN11" s="17"/>
      <c r="BO11" s="17">
        <v>0.178171951556088</v>
      </c>
      <c r="BP11" s="17">
        <v>0.18061167670721101</v>
      </c>
      <c r="BQ11" s="17">
        <v>0.19670643079571501</v>
      </c>
      <c r="BR11" s="17">
        <v>0.18602903828167</v>
      </c>
      <c r="BS11" s="17">
        <v>0.30094086624570598</v>
      </c>
      <c r="BT11" s="17">
        <v>0.24965286011385501</v>
      </c>
      <c r="BU11" s="17"/>
      <c r="BV11" s="17">
        <v>0.17760090812485901</v>
      </c>
      <c r="BW11" s="17">
        <v>0.212739754260516</v>
      </c>
      <c r="BX11" s="17"/>
      <c r="BY11" s="17">
        <v>0.16866602874790601</v>
      </c>
      <c r="BZ11" s="17"/>
      <c r="CA11" s="17">
        <v>0.159543502923508</v>
      </c>
      <c r="CB11" s="17"/>
      <c r="CC11" s="17">
        <v>0.17006800275810699</v>
      </c>
    </row>
    <row r="12" spans="2:81" x14ac:dyDescent="0.3">
      <c r="B12" s="18" t="s">
        <v>233</v>
      </c>
      <c r="C12" s="17">
        <v>7.1775795986251695E-2</v>
      </c>
      <c r="D12" s="17">
        <v>7.8233048295951693E-2</v>
      </c>
      <c r="E12" s="17">
        <v>6.3728515129361202E-2</v>
      </c>
      <c r="F12" s="17"/>
      <c r="G12" s="17">
        <v>9.9162147863498099E-2</v>
      </c>
      <c r="H12" s="17">
        <v>6.50838247146973E-2</v>
      </c>
      <c r="I12" s="17">
        <v>6.6399876477578598E-2</v>
      </c>
      <c r="J12" s="17">
        <v>6.6059233104592399E-2</v>
      </c>
      <c r="K12" s="17">
        <v>8.08889126556811E-2</v>
      </c>
      <c r="L12" s="17">
        <v>6.1813941390214601E-2</v>
      </c>
      <c r="M12" s="17"/>
      <c r="N12" s="17">
        <v>7.8461967668851204E-2</v>
      </c>
      <c r="O12" s="17">
        <v>8.6424896003589199E-2</v>
      </c>
      <c r="P12" s="17">
        <v>4.7751787525383199E-2</v>
      </c>
      <c r="Q12" s="17">
        <v>6.8681110506565599E-2</v>
      </c>
      <c r="R12" s="17"/>
      <c r="S12" s="17">
        <v>5.3348588736591603E-2</v>
      </c>
      <c r="T12" s="17">
        <v>8.6446275828631305E-2</v>
      </c>
      <c r="U12" s="17">
        <v>5.9479372263306303E-2</v>
      </c>
      <c r="V12" s="17">
        <v>8.9930798693337297E-2</v>
      </c>
      <c r="W12" s="17">
        <v>6.2406380033722002E-2</v>
      </c>
      <c r="X12" s="17">
        <v>7.8013049110617294E-2</v>
      </c>
      <c r="Y12" s="17">
        <v>0.128200283205266</v>
      </c>
      <c r="Z12" s="17">
        <v>8.7420006430334707E-2</v>
      </c>
      <c r="AA12" s="17">
        <v>3.0684412842881301E-2</v>
      </c>
      <c r="AB12" s="17">
        <v>9.3238934607977803E-2</v>
      </c>
      <c r="AC12" s="17">
        <v>1.9807497847744601E-2</v>
      </c>
      <c r="AD12" s="17">
        <v>7.6482385214832999E-2</v>
      </c>
      <c r="AE12" s="17"/>
      <c r="AF12" s="17">
        <v>0.203725077807387</v>
      </c>
      <c r="AG12" s="17">
        <v>9.6357991032022805E-2</v>
      </c>
      <c r="AH12" s="17">
        <v>6.1296839684522299E-2</v>
      </c>
      <c r="AI12" s="17">
        <v>0.100225095438246</v>
      </c>
      <c r="AJ12" s="17">
        <v>5.2623721692254398E-2</v>
      </c>
      <c r="AK12" s="17">
        <v>6.3418258258344004E-2</v>
      </c>
      <c r="AL12" s="17">
        <v>8.0509583199513901E-2</v>
      </c>
      <c r="AM12" s="17">
        <v>5.7610860201445201E-2</v>
      </c>
      <c r="AN12" s="17">
        <v>8.5314093844837596E-2</v>
      </c>
      <c r="AO12" s="17">
        <v>9.0596002780062496E-2</v>
      </c>
      <c r="AP12" s="17">
        <v>4.1474429316601599E-2</v>
      </c>
      <c r="AQ12" s="17">
        <v>0.112261644908732</v>
      </c>
      <c r="AR12" s="17">
        <v>8.1520844922414501E-2</v>
      </c>
      <c r="AS12" s="17">
        <v>5.5748546486034202E-2</v>
      </c>
      <c r="AT12" s="17">
        <v>0</v>
      </c>
      <c r="AU12" s="17">
        <v>9.1801036740427694E-2</v>
      </c>
      <c r="AV12" s="17"/>
      <c r="AW12" s="17">
        <v>5.88436822424152E-2</v>
      </c>
      <c r="AX12" s="17">
        <v>8.9863825866970407E-2</v>
      </c>
      <c r="AY12" s="17"/>
      <c r="AZ12" s="17">
        <v>8.2406247517163203E-2</v>
      </c>
      <c r="BA12" s="17">
        <v>6.9408174685476498E-2</v>
      </c>
      <c r="BB12" s="17"/>
      <c r="BC12" s="17">
        <v>6.6160009129233602E-2</v>
      </c>
      <c r="BD12" s="17">
        <v>7.5591421334877507E-2</v>
      </c>
      <c r="BE12" s="17"/>
      <c r="BF12" s="17">
        <v>7.8906968117892995E-2</v>
      </c>
      <c r="BG12" s="17">
        <v>7.1202751498110298E-2</v>
      </c>
      <c r="BH12" s="17"/>
      <c r="BI12" s="17">
        <v>4.4781607545267103E-2</v>
      </c>
      <c r="BJ12" s="17">
        <v>7.4241154578389895E-2</v>
      </c>
      <c r="BK12" s="17">
        <v>0.108692956718301</v>
      </c>
      <c r="BL12" s="17">
        <v>7.9283186248058996E-2</v>
      </c>
      <c r="BM12" s="17">
        <v>5.9836720254275597E-2</v>
      </c>
      <c r="BN12" s="17"/>
      <c r="BO12" s="17">
        <v>6.6874120364929304E-2</v>
      </c>
      <c r="BP12" s="17">
        <v>5.3826189908014598E-2</v>
      </c>
      <c r="BQ12" s="17">
        <v>9.8283029160558602E-2</v>
      </c>
      <c r="BR12" s="17">
        <v>7.2378810972708194E-2</v>
      </c>
      <c r="BS12" s="17">
        <v>0.103721904894299</v>
      </c>
      <c r="BT12" s="17">
        <v>5.4844838088282298E-2</v>
      </c>
      <c r="BU12" s="17"/>
      <c r="BV12" s="17">
        <v>6.3187816757979798E-2</v>
      </c>
      <c r="BW12" s="17">
        <v>9.4742106244098595E-2</v>
      </c>
      <c r="BX12" s="17"/>
      <c r="BY12" s="17">
        <v>3.9797960056504801E-2</v>
      </c>
      <c r="BZ12" s="17"/>
      <c r="CA12" s="17">
        <v>8.8078041616707806E-2</v>
      </c>
      <c r="CB12" s="17"/>
      <c r="CC12" s="17">
        <v>7.2002928138642494E-2</v>
      </c>
    </row>
    <row r="13" spans="2:81" x14ac:dyDescent="0.3">
      <c r="B13" s="18" t="s">
        <v>234</v>
      </c>
      <c r="C13" s="17">
        <v>1.6420620954153801E-2</v>
      </c>
      <c r="D13" s="17">
        <v>1.9906675435880001E-2</v>
      </c>
      <c r="E13" s="17">
        <v>1.3081551298747199E-2</v>
      </c>
      <c r="F13" s="17"/>
      <c r="G13" s="17">
        <v>3.0474747571557499E-2</v>
      </c>
      <c r="H13" s="17">
        <v>1.55483009843036E-2</v>
      </c>
      <c r="I13" s="17">
        <v>1.3262290416584799E-2</v>
      </c>
      <c r="J13" s="17">
        <v>1.1241486380133701E-2</v>
      </c>
      <c r="K13" s="17">
        <v>2.8008486968806E-2</v>
      </c>
      <c r="L13" s="17">
        <v>6.7401579568430103E-3</v>
      </c>
      <c r="M13" s="17"/>
      <c r="N13" s="17">
        <v>1.1782386142905501E-2</v>
      </c>
      <c r="O13" s="17">
        <v>1.433467515553E-2</v>
      </c>
      <c r="P13" s="17">
        <v>1.4659498697349499E-2</v>
      </c>
      <c r="Q13" s="17">
        <v>2.5279703106064502E-2</v>
      </c>
      <c r="R13" s="17"/>
      <c r="S13" s="17">
        <v>1.6215188824254E-2</v>
      </c>
      <c r="T13" s="17">
        <v>6.82130256074531E-3</v>
      </c>
      <c r="U13" s="17">
        <v>1.80083029701638E-2</v>
      </c>
      <c r="V13" s="17">
        <v>2.42337328899783E-2</v>
      </c>
      <c r="W13" s="17">
        <v>1.15156577758182E-2</v>
      </c>
      <c r="X13" s="17">
        <v>1.54663036311857E-2</v>
      </c>
      <c r="Y13" s="17">
        <v>5.5983044708449101E-3</v>
      </c>
      <c r="Z13" s="17">
        <v>0</v>
      </c>
      <c r="AA13" s="17">
        <v>1.69068032074851E-2</v>
      </c>
      <c r="AB13" s="17">
        <v>2.8922517437214201E-2</v>
      </c>
      <c r="AC13" s="17">
        <v>3.64165759089198E-2</v>
      </c>
      <c r="AD13" s="17">
        <v>2.3737393664198699E-2</v>
      </c>
      <c r="AE13" s="17"/>
      <c r="AF13" s="17">
        <v>0</v>
      </c>
      <c r="AG13" s="17">
        <v>1.06816098038943E-2</v>
      </c>
      <c r="AH13" s="17">
        <v>3.6250007246525301E-2</v>
      </c>
      <c r="AI13" s="17">
        <v>1.5945554724200599E-2</v>
      </c>
      <c r="AJ13" s="17">
        <v>2.04646255723499E-2</v>
      </c>
      <c r="AK13" s="17">
        <v>1.8120220383527501E-2</v>
      </c>
      <c r="AL13" s="17">
        <v>1.5679645592195701E-2</v>
      </c>
      <c r="AM13" s="17">
        <v>5.5167846806010896E-3</v>
      </c>
      <c r="AN13" s="17">
        <v>1.6586337343555E-2</v>
      </c>
      <c r="AO13" s="17">
        <v>1.2995157254395401E-2</v>
      </c>
      <c r="AP13" s="17">
        <v>1.77796913194289E-2</v>
      </c>
      <c r="AQ13" s="17">
        <v>1.87202762252133E-2</v>
      </c>
      <c r="AR13" s="17">
        <v>9.4582670281001292E-3</v>
      </c>
      <c r="AS13" s="17">
        <v>1.6131139247868499E-2</v>
      </c>
      <c r="AT13" s="17">
        <v>0</v>
      </c>
      <c r="AU13" s="17">
        <v>2.1170316357363401E-2</v>
      </c>
      <c r="AV13" s="17"/>
      <c r="AW13" s="17">
        <v>1.39359531255913E-2</v>
      </c>
      <c r="AX13" s="17">
        <v>2.0151902196404E-2</v>
      </c>
      <c r="AY13" s="17"/>
      <c r="AZ13" s="17">
        <v>2.3112566527072002E-2</v>
      </c>
      <c r="BA13" s="17">
        <v>1.4930186344109499E-2</v>
      </c>
      <c r="BB13" s="17"/>
      <c r="BC13" s="17">
        <v>2.2808029780067799E-2</v>
      </c>
      <c r="BD13" s="17">
        <v>1.23550200474805E-2</v>
      </c>
      <c r="BE13" s="17"/>
      <c r="BF13" s="17">
        <v>1.9168128867115199E-2</v>
      </c>
      <c r="BG13" s="17">
        <v>1.6199837577089999E-2</v>
      </c>
      <c r="BH13" s="17"/>
      <c r="BI13" s="17">
        <v>1.5802108332283502E-2</v>
      </c>
      <c r="BJ13" s="17">
        <v>1.0462604239903301E-2</v>
      </c>
      <c r="BK13" s="17">
        <v>1.7989801154420601E-2</v>
      </c>
      <c r="BL13" s="17">
        <v>2.0840675487500501E-2</v>
      </c>
      <c r="BM13" s="17">
        <v>3.3923907117976798E-2</v>
      </c>
      <c r="BN13" s="17"/>
      <c r="BO13" s="17">
        <v>1.25457835802075E-2</v>
      </c>
      <c r="BP13" s="17">
        <v>7.9875573914567292E-3</v>
      </c>
      <c r="BQ13" s="17">
        <v>2.7710605871118999E-2</v>
      </c>
      <c r="BR13" s="17">
        <v>1.70122088619254E-2</v>
      </c>
      <c r="BS13" s="17">
        <v>5.6213659058808901E-2</v>
      </c>
      <c r="BT13" s="17">
        <v>9.2814277753919192E-3</v>
      </c>
      <c r="BU13" s="17"/>
      <c r="BV13" s="17">
        <v>1.22619207649319E-2</v>
      </c>
      <c r="BW13" s="17">
        <v>7.1253588113948003E-3</v>
      </c>
      <c r="BX13" s="17"/>
      <c r="BY13" s="17">
        <v>1.14133513493843E-2</v>
      </c>
      <c r="BZ13" s="17"/>
      <c r="CA13" s="17">
        <v>1.29860361792399E-2</v>
      </c>
      <c r="CB13" s="17"/>
      <c r="CC13" s="17">
        <v>7.9032550529116001E-3</v>
      </c>
    </row>
    <row r="14" spans="2:81" x14ac:dyDescent="0.3">
      <c r="B14" s="18" t="s">
        <v>92</v>
      </c>
      <c r="C14" s="17">
        <v>7.5911856376813594E-2</v>
      </c>
      <c r="D14" s="17">
        <v>3.7575954875709298E-2</v>
      </c>
      <c r="E14" s="17">
        <v>0.112607546896342</v>
      </c>
      <c r="F14" s="17"/>
      <c r="G14" s="17">
        <v>6.5239108307874799E-2</v>
      </c>
      <c r="H14" s="17">
        <v>6.5011399597154504E-2</v>
      </c>
      <c r="I14" s="17">
        <v>6.8432156104271794E-2</v>
      </c>
      <c r="J14" s="17">
        <v>8.5078040856958706E-2</v>
      </c>
      <c r="K14" s="17">
        <v>8.6909949569604197E-2</v>
      </c>
      <c r="L14" s="17">
        <v>8.3160363709053997E-2</v>
      </c>
      <c r="M14" s="17"/>
      <c r="N14" s="17">
        <v>4.76911838612026E-2</v>
      </c>
      <c r="O14" s="17">
        <v>7.84041398457236E-2</v>
      </c>
      <c r="P14" s="17">
        <v>8.7832210096626895E-2</v>
      </c>
      <c r="Q14" s="17">
        <v>9.3907217428536E-2</v>
      </c>
      <c r="R14" s="17"/>
      <c r="S14" s="17">
        <v>4.9007276480261298E-2</v>
      </c>
      <c r="T14" s="17">
        <v>7.6058254960133104E-2</v>
      </c>
      <c r="U14" s="17">
        <v>8.7134197318165504E-2</v>
      </c>
      <c r="V14" s="17">
        <v>0.101990485421523</v>
      </c>
      <c r="W14" s="17">
        <v>8.7953159326680103E-2</v>
      </c>
      <c r="X14" s="17">
        <v>0.10048392605258601</v>
      </c>
      <c r="Y14" s="17">
        <v>6.5495630946767303E-2</v>
      </c>
      <c r="Z14" s="17">
        <v>6.7310964102685195E-2</v>
      </c>
      <c r="AA14" s="17">
        <v>7.8566964558977895E-2</v>
      </c>
      <c r="AB14" s="17">
        <v>6.9450169491717506E-2</v>
      </c>
      <c r="AC14" s="17">
        <v>2.6687715718914099E-2</v>
      </c>
      <c r="AD14" s="17">
        <v>0.121436131913918</v>
      </c>
      <c r="AE14" s="17"/>
      <c r="AF14" s="17">
        <v>0</v>
      </c>
      <c r="AG14" s="17">
        <v>7.9568450663423801E-2</v>
      </c>
      <c r="AH14" s="17">
        <v>0.154123925152094</v>
      </c>
      <c r="AI14" s="17">
        <v>8.2827124828255605E-2</v>
      </c>
      <c r="AJ14" s="17">
        <v>8.3198154535263899E-2</v>
      </c>
      <c r="AK14" s="17">
        <v>7.1979802274871996E-2</v>
      </c>
      <c r="AL14" s="17">
        <v>9.2092218937557202E-2</v>
      </c>
      <c r="AM14" s="17">
        <v>4.98273208143356E-2</v>
      </c>
      <c r="AN14" s="17">
        <v>3.8578877368710698E-2</v>
      </c>
      <c r="AO14" s="17">
        <v>3.5736700132734001E-2</v>
      </c>
      <c r="AP14" s="17">
        <v>8.9079606263947494E-2</v>
      </c>
      <c r="AQ14" s="17">
        <v>4.5770337782369303E-2</v>
      </c>
      <c r="AR14" s="17">
        <v>3.8836454768867601E-2</v>
      </c>
      <c r="AS14" s="17">
        <v>0</v>
      </c>
      <c r="AT14" s="17">
        <v>8.8519177937812304E-2</v>
      </c>
      <c r="AU14" s="17">
        <v>4.3684228213119E-2</v>
      </c>
      <c r="AV14" s="17"/>
      <c r="AW14" s="17">
        <v>7.1387890947561497E-2</v>
      </c>
      <c r="AX14" s="17">
        <v>8.3040093721120298E-2</v>
      </c>
      <c r="AY14" s="17"/>
      <c r="AZ14" s="17">
        <v>9.5910216917648006E-2</v>
      </c>
      <c r="BA14" s="17">
        <v>7.1457808093033703E-2</v>
      </c>
      <c r="BB14" s="17"/>
      <c r="BC14" s="17">
        <v>8.5609402101547494E-2</v>
      </c>
      <c r="BD14" s="17">
        <v>6.9882076299033494E-2</v>
      </c>
      <c r="BE14" s="17"/>
      <c r="BF14" s="17">
        <v>6.2146316165239399E-2</v>
      </c>
      <c r="BG14" s="17">
        <v>7.7018023329302396E-2</v>
      </c>
      <c r="BH14" s="17"/>
      <c r="BI14" s="17">
        <v>5.87588913198447E-2</v>
      </c>
      <c r="BJ14" s="17">
        <v>5.8355428152680099E-2</v>
      </c>
      <c r="BK14" s="17">
        <v>6.3148685645911598E-2</v>
      </c>
      <c r="BL14" s="17">
        <v>7.0632537500322806E-2</v>
      </c>
      <c r="BM14" s="17">
        <v>9.3138878963915803E-2</v>
      </c>
      <c r="BN14" s="17"/>
      <c r="BO14" s="17">
        <v>6.4722646041599705E-2</v>
      </c>
      <c r="BP14" s="17">
        <v>5.5418488289597299E-2</v>
      </c>
      <c r="BQ14" s="17">
        <v>6.6349999716937294E-2</v>
      </c>
      <c r="BR14" s="17">
        <v>4.9562265609803299E-2</v>
      </c>
      <c r="BS14" s="17">
        <v>7.4912246161225396E-2</v>
      </c>
      <c r="BT14" s="17">
        <v>0.15492955525864999</v>
      </c>
      <c r="BU14" s="17"/>
      <c r="BV14" s="17">
        <v>6.2566896746290596E-2</v>
      </c>
      <c r="BW14" s="17">
        <v>5.0544293137894498E-2</v>
      </c>
      <c r="BX14" s="17"/>
      <c r="BY14" s="17">
        <v>2.72659512739599E-2</v>
      </c>
      <c r="BZ14" s="17"/>
      <c r="CA14" s="17">
        <v>5.0687064000237397E-2</v>
      </c>
      <c r="CB14" s="17"/>
      <c r="CC14" s="17">
        <v>6.1178430880071202E-2</v>
      </c>
    </row>
    <row r="15" spans="2:81" x14ac:dyDescent="0.3">
      <c r="B15" s="18" t="s">
        <v>192</v>
      </c>
      <c r="C15" s="21">
        <v>0.62947239854395398</v>
      </c>
      <c r="D15" s="21">
        <v>0.67620996738968897</v>
      </c>
      <c r="E15" s="21">
        <v>0.58631990383108301</v>
      </c>
      <c r="F15" s="21"/>
      <c r="G15" s="21">
        <v>0.57553307277224797</v>
      </c>
      <c r="H15" s="21">
        <v>0.66731275776040599</v>
      </c>
      <c r="I15" s="21">
        <v>0.66701864679329603</v>
      </c>
      <c r="J15" s="21">
        <v>0.60003629440199802</v>
      </c>
      <c r="K15" s="21">
        <v>0.60984007440166199</v>
      </c>
      <c r="L15" s="21">
        <v>0.64131011325271003</v>
      </c>
      <c r="M15" s="21"/>
      <c r="N15" s="21">
        <v>0.67305108984280904</v>
      </c>
      <c r="O15" s="21">
        <v>0.61770610461098296</v>
      </c>
      <c r="P15" s="21">
        <v>0.63154649055681</v>
      </c>
      <c r="Q15" s="21">
        <v>0.59579025673527697</v>
      </c>
      <c r="R15" s="21"/>
      <c r="S15" s="21">
        <v>0.65609671182156604</v>
      </c>
      <c r="T15" s="21">
        <v>0.60710056890926301</v>
      </c>
      <c r="U15" s="21">
        <v>0.57528113814939597</v>
      </c>
      <c r="V15" s="21">
        <v>0.59046278529909502</v>
      </c>
      <c r="W15" s="21">
        <v>0.65093310984623598</v>
      </c>
      <c r="X15" s="21">
        <v>0.64607191513951301</v>
      </c>
      <c r="Y15" s="21">
        <v>0.56879176858756098</v>
      </c>
      <c r="Z15" s="21">
        <v>0.64128208649171903</v>
      </c>
      <c r="AA15" s="21">
        <v>0.71747662408116497</v>
      </c>
      <c r="AB15" s="21">
        <v>0.61621213924025298</v>
      </c>
      <c r="AC15" s="21">
        <v>0.65316395794071902</v>
      </c>
      <c r="AD15" s="21">
        <v>0.58849730304899295</v>
      </c>
      <c r="AE15" s="21"/>
      <c r="AF15" s="21">
        <v>0.384041894136394</v>
      </c>
      <c r="AG15" s="21">
        <v>0.59613330268787501</v>
      </c>
      <c r="AH15" s="21">
        <v>0.49646985174383101</v>
      </c>
      <c r="AI15" s="21">
        <v>0.56445720299902102</v>
      </c>
      <c r="AJ15" s="21">
        <v>0.62751224932454697</v>
      </c>
      <c r="AK15" s="21">
        <v>0.66548997791648401</v>
      </c>
      <c r="AL15" s="21">
        <v>0.66926478408613799</v>
      </c>
      <c r="AM15" s="21">
        <v>0.65164442836279002</v>
      </c>
      <c r="AN15" s="21">
        <v>0.58579526528246595</v>
      </c>
      <c r="AO15" s="21">
        <v>0.64378605431340996</v>
      </c>
      <c r="AP15" s="21">
        <v>0.70273112762530299</v>
      </c>
      <c r="AQ15" s="21">
        <v>0.63382956084422604</v>
      </c>
      <c r="AR15" s="21">
        <v>0.65519013023400696</v>
      </c>
      <c r="AS15" s="21">
        <v>0.67040353509375505</v>
      </c>
      <c r="AT15" s="21">
        <v>0.686918395078017</v>
      </c>
      <c r="AU15" s="21">
        <v>0.73968659732551001</v>
      </c>
      <c r="AV15" s="21"/>
      <c r="AW15" s="21">
        <v>0.65477054065752605</v>
      </c>
      <c r="AX15" s="21">
        <v>0.59375228106848799</v>
      </c>
      <c r="AY15" s="21"/>
      <c r="AZ15" s="21">
        <v>0.61085692489277599</v>
      </c>
      <c r="BA15" s="21">
        <v>0.633618449331391</v>
      </c>
      <c r="BB15" s="21"/>
      <c r="BC15" s="21">
        <v>0.61597238073119598</v>
      </c>
      <c r="BD15" s="21">
        <v>0.63826424926413305</v>
      </c>
      <c r="BE15" s="21"/>
      <c r="BF15" s="21">
        <v>0.58911638464984795</v>
      </c>
      <c r="BG15" s="21">
        <v>0.63271531442068096</v>
      </c>
      <c r="BH15" s="21"/>
      <c r="BI15" s="21">
        <v>0.69477053980407799</v>
      </c>
      <c r="BJ15" s="21">
        <v>0.66703091163313599</v>
      </c>
      <c r="BK15" s="21">
        <v>0.61648680996528005</v>
      </c>
      <c r="BL15" s="21">
        <v>0.61945426047031105</v>
      </c>
      <c r="BM15" s="21">
        <v>0.51672281992512403</v>
      </c>
      <c r="BN15" s="21"/>
      <c r="BO15" s="21">
        <v>0.67768549845717596</v>
      </c>
      <c r="BP15" s="21">
        <v>0.70215608770372095</v>
      </c>
      <c r="BQ15" s="21">
        <v>0.61094993445567003</v>
      </c>
      <c r="BR15" s="21">
        <v>0.67501767627389297</v>
      </c>
      <c r="BS15" s="21">
        <v>0.46421132363995998</v>
      </c>
      <c r="BT15" s="21">
        <v>0.53129131876382096</v>
      </c>
      <c r="BU15" s="21"/>
      <c r="BV15" s="21">
        <v>0.68438245760593897</v>
      </c>
      <c r="BW15" s="21">
        <v>0.63484848754609602</v>
      </c>
      <c r="BX15" s="21"/>
      <c r="BY15" s="21">
        <v>0.75285670857224496</v>
      </c>
      <c r="BZ15" s="21"/>
      <c r="CA15" s="21">
        <v>0.68870535528030696</v>
      </c>
      <c r="CB15" s="21"/>
      <c r="CC15" s="21">
        <v>0.68884738317026795</v>
      </c>
    </row>
    <row r="16" spans="2:81" x14ac:dyDescent="0.3">
      <c r="B16" s="18" t="s">
        <v>193</v>
      </c>
      <c r="C16" s="21">
        <v>8.8196416940405503E-2</v>
      </c>
      <c r="D16" s="21">
        <v>9.8139723731831705E-2</v>
      </c>
      <c r="E16" s="21">
        <v>7.6810066428108406E-2</v>
      </c>
      <c r="F16" s="21"/>
      <c r="G16" s="21">
        <v>0.12963689543505599</v>
      </c>
      <c r="H16" s="21">
        <v>8.0632125699000898E-2</v>
      </c>
      <c r="I16" s="21">
        <v>7.9662166894163305E-2</v>
      </c>
      <c r="J16" s="21">
        <v>7.7300719484726096E-2</v>
      </c>
      <c r="K16" s="21">
        <v>0.108897399624487</v>
      </c>
      <c r="L16" s="21">
        <v>6.8554099347057695E-2</v>
      </c>
      <c r="M16" s="21"/>
      <c r="N16" s="21">
        <v>9.0244353811756703E-2</v>
      </c>
      <c r="O16" s="21">
        <v>0.100759571159119</v>
      </c>
      <c r="P16" s="21">
        <v>6.2411286222732697E-2</v>
      </c>
      <c r="Q16" s="21">
        <v>9.3960813612630104E-2</v>
      </c>
      <c r="R16" s="21"/>
      <c r="S16" s="21">
        <v>6.9563777560845599E-2</v>
      </c>
      <c r="T16" s="21">
        <v>9.3267578389376701E-2</v>
      </c>
      <c r="U16" s="21">
        <v>7.7487675233470096E-2</v>
      </c>
      <c r="V16" s="21">
        <v>0.11416453158331601</v>
      </c>
      <c r="W16" s="21">
        <v>7.3922037809540306E-2</v>
      </c>
      <c r="X16" s="21">
        <v>9.3479352741802996E-2</v>
      </c>
      <c r="Y16" s="21">
        <v>0.133798587676111</v>
      </c>
      <c r="Z16" s="21">
        <v>8.7420006430334707E-2</v>
      </c>
      <c r="AA16" s="21">
        <v>4.75912160503663E-2</v>
      </c>
      <c r="AB16" s="21">
        <v>0.12216145204519201</v>
      </c>
      <c r="AC16" s="21">
        <v>5.6224073756664397E-2</v>
      </c>
      <c r="AD16" s="21">
        <v>0.100219778879032</v>
      </c>
      <c r="AE16" s="21"/>
      <c r="AF16" s="21">
        <v>0.203725077807387</v>
      </c>
      <c r="AG16" s="21">
        <v>0.107039600835917</v>
      </c>
      <c r="AH16" s="21">
        <v>9.7546846931047496E-2</v>
      </c>
      <c r="AI16" s="21">
        <v>0.116170650162447</v>
      </c>
      <c r="AJ16" s="21">
        <v>7.3088347264604198E-2</v>
      </c>
      <c r="AK16" s="21">
        <v>8.1538478641871595E-2</v>
      </c>
      <c r="AL16" s="21">
        <v>9.6189228791709602E-2</v>
      </c>
      <c r="AM16" s="21">
        <v>6.3127644882046294E-2</v>
      </c>
      <c r="AN16" s="21">
        <v>0.101900431188393</v>
      </c>
      <c r="AO16" s="21">
        <v>0.10359116003445799</v>
      </c>
      <c r="AP16" s="21">
        <v>5.92541206360305E-2</v>
      </c>
      <c r="AQ16" s="21">
        <v>0.13098192113394599</v>
      </c>
      <c r="AR16" s="21">
        <v>9.0979111950514599E-2</v>
      </c>
      <c r="AS16" s="21">
        <v>7.1879685733902798E-2</v>
      </c>
      <c r="AT16" s="21">
        <v>0</v>
      </c>
      <c r="AU16" s="21">
        <v>0.11297135309779099</v>
      </c>
      <c r="AV16" s="21"/>
      <c r="AW16" s="21">
        <v>7.2779635368006496E-2</v>
      </c>
      <c r="AX16" s="21">
        <v>0.11001572806337399</v>
      </c>
      <c r="AY16" s="21"/>
      <c r="AZ16" s="21">
        <v>0.10551881404423499</v>
      </c>
      <c r="BA16" s="21">
        <v>8.4338361029585904E-2</v>
      </c>
      <c r="BB16" s="21"/>
      <c r="BC16" s="21">
        <v>8.8968038909301494E-2</v>
      </c>
      <c r="BD16" s="21">
        <v>8.7946441382357896E-2</v>
      </c>
      <c r="BE16" s="21"/>
      <c r="BF16" s="21">
        <v>9.8075096985008103E-2</v>
      </c>
      <c r="BG16" s="21">
        <v>8.7402589075200293E-2</v>
      </c>
      <c r="BH16" s="21"/>
      <c r="BI16" s="21">
        <v>6.0583715877550598E-2</v>
      </c>
      <c r="BJ16" s="21">
        <v>8.4703758818293104E-2</v>
      </c>
      <c r="BK16" s="21">
        <v>0.12668275787272101</v>
      </c>
      <c r="BL16" s="21">
        <v>0.10012386173556</v>
      </c>
      <c r="BM16" s="21">
        <v>9.3760627372252395E-2</v>
      </c>
      <c r="BN16" s="21"/>
      <c r="BO16" s="21">
        <v>7.9419903945136705E-2</v>
      </c>
      <c r="BP16" s="21">
        <v>6.1813747299471297E-2</v>
      </c>
      <c r="BQ16" s="21">
        <v>0.12599363503167799</v>
      </c>
      <c r="BR16" s="21">
        <v>8.9391019834633503E-2</v>
      </c>
      <c r="BS16" s="21">
        <v>0.15993556395310801</v>
      </c>
      <c r="BT16" s="21">
        <v>6.4126265863674203E-2</v>
      </c>
      <c r="BU16" s="21"/>
      <c r="BV16" s="21">
        <v>7.5449737522911703E-2</v>
      </c>
      <c r="BW16" s="21">
        <v>0.101867465055493</v>
      </c>
      <c r="BX16" s="21"/>
      <c r="BY16" s="21">
        <v>5.1211311405889103E-2</v>
      </c>
      <c r="BZ16" s="21"/>
      <c r="CA16" s="21">
        <v>0.101064077795948</v>
      </c>
      <c r="CB16" s="21"/>
      <c r="CC16" s="21">
        <v>7.9906183191554098E-2</v>
      </c>
    </row>
    <row r="17" spans="2:81" x14ac:dyDescent="0.3">
      <c r="B17" s="18" t="s">
        <v>194</v>
      </c>
      <c r="C17" s="22">
        <v>0.54127598160354795</v>
      </c>
      <c r="D17" s="22">
        <v>0.57807024365785697</v>
      </c>
      <c r="E17" s="22">
        <v>0.50950983740297395</v>
      </c>
      <c r="F17" s="22"/>
      <c r="G17" s="22">
        <v>0.445896177337192</v>
      </c>
      <c r="H17" s="22">
        <v>0.58668063206140497</v>
      </c>
      <c r="I17" s="22">
        <v>0.58735647989913298</v>
      </c>
      <c r="J17" s="22">
        <v>0.52273557491727196</v>
      </c>
      <c r="K17" s="22">
        <v>0.50094267477717502</v>
      </c>
      <c r="L17" s="22">
        <v>0.57275601390565301</v>
      </c>
      <c r="M17" s="22"/>
      <c r="N17" s="22">
        <v>0.58280673603105204</v>
      </c>
      <c r="O17" s="22">
        <v>0.51694653345186303</v>
      </c>
      <c r="P17" s="22">
        <v>0.56913520433407705</v>
      </c>
      <c r="Q17" s="22">
        <v>0.50182944312264699</v>
      </c>
      <c r="R17" s="22"/>
      <c r="S17" s="22">
        <v>0.58653293426071995</v>
      </c>
      <c r="T17" s="22">
        <v>0.51383299051988596</v>
      </c>
      <c r="U17" s="22">
        <v>0.49779346291592602</v>
      </c>
      <c r="V17" s="22">
        <v>0.476298253715779</v>
      </c>
      <c r="W17" s="22">
        <v>0.57701107203669599</v>
      </c>
      <c r="X17" s="22">
        <v>0.55259256239771004</v>
      </c>
      <c r="Y17" s="22">
        <v>0.43499318091145001</v>
      </c>
      <c r="Z17" s="22">
        <v>0.55386208006138404</v>
      </c>
      <c r="AA17" s="22">
        <v>0.66988540803079799</v>
      </c>
      <c r="AB17" s="22">
        <v>0.49405068719506101</v>
      </c>
      <c r="AC17" s="22">
        <v>0.59693988418405397</v>
      </c>
      <c r="AD17" s="22">
        <v>0.48827752416996101</v>
      </c>
      <c r="AE17" s="22"/>
      <c r="AF17" s="22">
        <v>0.18031681632900701</v>
      </c>
      <c r="AG17" s="22">
        <v>0.489093701851958</v>
      </c>
      <c r="AH17" s="22">
        <v>0.39892300481278298</v>
      </c>
      <c r="AI17" s="22">
        <v>0.44828655283657398</v>
      </c>
      <c r="AJ17" s="22">
        <v>0.55442390205994196</v>
      </c>
      <c r="AK17" s="22">
        <v>0.58395149927461298</v>
      </c>
      <c r="AL17" s="22">
        <v>0.573075555294428</v>
      </c>
      <c r="AM17" s="22">
        <v>0.58851678348074299</v>
      </c>
      <c r="AN17" s="22">
        <v>0.48389483409407402</v>
      </c>
      <c r="AO17" s="22">
        <v>0.54019489427895195</v>
      </c>
      <c r="AP17" s="22">
        <v>0.64347700698927202</v>
      </c>
      <c r="AQ17" s="22">
        <v>0.50284763971028001</v>
      </c>
      <c r="AR17" s="22">
        <v>0.56421101828349196</v>
      </c>
      <c r="AS17" s="22">
        <v>0.59852384935985303</v>
      </c>
      <c r="AT17" s="22">
        <v>0.686918395078017</v>
      </c>
      <c r="AU17" s="22">
        <v>0.62671524422771896</v>
      </c>
      <c r="AV17" s="22"/>
      <c r="AW17" s="22">
        <v>0.58199090528951902</v>
      </c>
      <c r="AX17" s="22">
        <v>0.48373655300511398</v>
      </c>
      <c r="AY17" s="22"/>
      <c r="AZ17" s="22">
        <v>0.50533811084853997</v>
      </c>
      <c r="BA17" s="22">
        <v>0.54928008830180497</v>
      </c>
      <c r="BB17" s="22"/>
      <c r="BC17" s="22">
        <v>0.52700434182189504</v>
      </c>
      <c r="BD17" s="22">
        <v>0.55031780788177598</v>
      </c>
      <c r="BE17" s="22"/>
      <c r="BF17" s="22">
        <v>0.49104128766484001</v>
      </c>
      <c r="BG17" s="22">
        <v>0.54531272534548103</v>
      </c>
      <c r="BH17" s="22"/>
      <c r="BI17" s="22">
        <v>0.63418682392652703</v>
      </c>
      <c r="BJ17" s="22">
        <v>0.58232715281484304</v>
      </c>
      <c r="BK17" s="22">
        <v>0.48980405209255901</v>
      </c>
      <c r="BL17" s="22">
        <v>0.51933039873475195</v>
      </c>
      <c r="BM17" s="22">
        <v>0.42296219255287199</v>
      </c>
      <c r="BN17" s="22"/>
      <c r="BO17" s="22">
        <v>0.59826559451203898</v>
      </c>
      <c r="BP17" s="22">
        <v>0.64034234040424898</v>
      </c>
      <c r="BQ17" s="22">
        <v>0.48495629942399299</v>
      </c>
      <c r="BR17" s="22">
        <v>0.58562665643926004</v>
      </c>
      <c r="BS17" s="22">
        <v>0.304275759686852</v>
      </c>
      <c r="BT17" s="22">
        <v>0.46716505290014598</v>
      </c>
      <c r="BU17" s="22"/>
      <c r="BV17" s="22">
        <v>0.60893272008302701</v>
      </c>
      <c r="BW17" s="22">
        <v>0.53298102249060297</v>
      </c>
      <c r="BX17" s="22"/>
      <c r="BY17" s="22">
        <v>0.70164539716635599</v>
      </c>
      <c r="BZ17" s="22"/>
      <c r="CA17" s="22">
        <v>0.58764127748435901</v>
      </c>
      <c r="CB17" s="22"/>
      <c r="CC17" s="22">
        <v>0.60894119997871399</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350</v>
      </c>
      <c r="C9" s="17">
        <v>0.35382669754229301</v>
      </c>
      <c r="D9" s="17">
        <v>0.42033144839217801</v>
      </c>
      <c r="E9" s="17">
        <v>0.29028602517524099</v>
      </c>
      <c r="F9" s="17"/>
      <c r="G9" s="17">
        <v>0.26493007507685701</v>
      </c>
      <c r="H9" s="17">
        <v>0.31640330804955502</v>
      </c>
      <c r="I9" s="17">
        <v>0.34591237701484101</v>
      </c>
      <c r="J9" s="17">
        <v>0.33269553229863003</v>
      </c>
      <c r="K9" s="17">
        <v>0.38805562954131601</v>
      </c>
      <c r="L9" s="17">
        <v>0.44417609664256302</v>
      </c>
      <c r="M9" s="17"/>
      <c r="N9" s="17">
        <v>0.43715112530029099</v>
      </c>
      <c r="O9" s="17">
        <v>0.35399945002934202</v>
      </c>
      <c r="P9" s="17">
        <v>0.31056297556111101</v>
      </c>
      <c r="Q9" s="17">
        <v>0.30280950149569602</v>
      </c>
      <c r="R9" s="17"/>
      <c r="S9" s="17">
        <v>0.38541258096705999</v>
      </c>
      <c r="T9" s="17">
        <v>0.36941548333965601</v>
      </c>
      <c r="U9" s="17">
        <v>0.334416077494188</v>
      </c>
      <c r="V9" s="17">
        <v>0.41853259649539898</v>
      </c>
      <c r="W9" s="17">
        <v>0.38674500405526402</v>
      </c>
      <c r="X9" s="17">
        <v>0.35005115137904103</v>
      </c>
      <c r="Y9" s="17">
        <v>0.29825902306199797</v>
      </c>
      <c r="Z9" s="17">
        <v>0.36147666569628301</v>
      </c>
      <c r="AA9" s="17">
        <v>0.32471999628183601</v>
      </c>
      <c r="AB9" s="17">
        <v>0.29181537992872603</v>
      </c>
      <c r="AC9" s="17">
        <v>0.369149221630581</v>
      </c>
      <c r="AD9" s="17">
        <v>0.33722392401015699</v>
      </c>
      <c r="AE9" s="17"/>
      <c r="AF9" s="17">
        <v>0.200589177773636</v>
      </c>
      <c r="AG9" s="17">
        <v>0.279170626423762</v>
      </c>
      <c r="AH9" s="17">
        <v>0.26128175024359002</v>
      </c>
      <c r="AI9" s="17">
        <v>0.28815244746169599</v>
      </c>
      <c r="AJ9" s="17">
        <v>0.30565900375886901</v>
      </c>
      <c r="AK9" s="17">
        <v>0.35836248073071703</v>
      </c>
      <c r="AL9" s="17">
        <v>0.34766683355472999</v>
      </c>
      <c r="AM9" s="17">
        <v>0.37461052817056401</v>
      </c>
      <c r="AN9" s="17">
        <v>0.385222528766624</v>
      </c>
      <c r="AO9" s="17">
        <v>0.336103098766808</v>
      </c>
      <c r="AP9" s="17">
        <v>0.38924990858795999</v>
      </c>
      <c r="AQ9" s="17">
        <v>0.40654146170948502</v>
      </c>
      <c r="AR9" s="17">
        <v>0.352636589840296</v>
      </c>
      <c r="AS9" s="17">
        <v>0.48962388050285499</v>
      </c>
      <c r="AT9" s="17">
        <v>0.55949515094936597</v>
      </c>
      <c r="AU9" s="17">
        <v>0.39892055068973298</v>
      </c>
      <c r="AV9" s="17"/>
      <c r="AW9" s="17">
        <v>0.33245758352885901</v>
      </c>
      <c r="AX9" s="17">
        <v>0.38500242242177501</v>
      </c>
      <c r="AY9" s="17"/>
      <c r="AZ9" s="17">
        <v>0.26392583081056498</v>
      </c>
      <c r="BA9" s="17">
        <v>0.373849478927755</v>
      </c>
      <c r="BB9" s="17"/>
      <c r="BC9" s="17">
        <v>0.29472603892003002</v>
      </c>
      <c r="BD9" s="17">
        <v>0.39645648300219799</v>
      </c>
      <c r="BE9" s="17"/>
      <c r="BF9" s="17">
        <v>0.28098407371108097</v>
      </c>
      <c r="BG9" s="17">
        <v>0.35968016220668098</v>
      </c>
      <c r="BH9" s="17"/>
      <c r="BI9" s="17">
        <v>0.48986434593813899</v>
      </c>
      <c r="BJ9" s="17">
        <v>0.28376950189439898</v>
      </c>
      <c r="BK9" s="17">
        <v>0.39672870467654098</v>
      </c>
      <c r="BL9" s="17">
        <v>0.46352776911106702</v>
      </c>
      <c r="BM9" s="17">
        <v>0.30719402683907898</v>
      </c>
      <c r="BN9" s="17"/>
      <c r="BO9" s="17">
        <v>0.32581097631059502</v>
      </c>
      <c r="BP9" s="17">
        <v>0.47376787342082599</v>
      </c>
      <c r="BQ9" s="17">
        <v>0.349166993676091</v>
      </c>
      <c r="BR9" s="17">
        <v>0.42040785951591397</v>
      </c>
      <c r="BS9" s="17">
        <v>0.19860777385848499</v>
      </c>
      <c r="BT9" s="17">
        <v>0.26050820728379198</v>
      </c>
      <c r="BU9" s="17"/>
      <c r="BV9" s="17">
        <v>0.31807750128956302</v>
      </c>
      <c r="BW9" s="17">
        <v>0.22013744352659201</v>
      </c>
      <c r="BX9" s="17"/>
      <c r="BY9" s="17">
        <v>0.26757221389629998</v>
      </c>
      <c r="BZ9" s="17"/>
      <c r="CA9" s="17">
        <v>0.25597010366793599</v>
      </c>
      <c r="CB9" s="17"/>
      <c r="CC9" s="17">
        <v>0.29832731032256699</v>
      </c>
    </row>
    <row r="10" spans="2:81" ht="57.6" x14ac:dyDescent="0.3">
      <c r="B10" s="18" t="s">
        <v>351</v>
      </c>
      <c r="C10" s="17">
        <v>0.48828590481497303</v>
      </c>
      <c r="D10" s="17">
        <v>0.46425055112131203</v>
      </c>
      <c r="E10" s="17">
        <v>0.50973607862584203</v>
      </c>
      <c r="F10" s="17"/>
      <c r="G10" s="17">
        <v>0.63047677177404604</v>
      </c>
      <c r="H10" s="17">
        <v>0.55130629309457002</v>
      </c>
      <c r="I10" s="17">
        <v>0.53067800182616598</v>
      </c>
      <c r="J10" s="17">
        <v>0.459793424360111</v>
      </c>
      <c r="K10" s="17">
        <v>0.400345016058968</v>
      </c>
      <c r="L10" s="17">
        <v>0.389808526098119</v>
      </c>
      <c r="M10" s="17"/>
      <c r="N10" s="17">
        <v>0.42261777820813201</v>
      </c>
      <c r="O10" s="17">
        <v>0.476248732525762</v>
      </c>
      <c r="P10" s="17">
        <v>0.52958446417534599</v>
      </c>
      <c r="Q10" s="17">
        <v>0.53689982700597805</v>
      </c>
      <c r="R10" s="17"/>
      <c r="S10" s="17">
        <v>0.48707613426832103</v>
      </c>
      <c r="T10" s="17">
        <v>0.45380554771019299</v>
      </c>
      <c r="U10" s="17">
        <v>0.47099815479142298</v>
      </c>
      <c r="V10" s="17">
        <v>0.42747941411162999</v>
      </c>
      <c r="W10" s="17">
        <v>0.45022155318374801</v>
      </c>
      <c r="X10" s="17">
        <v>0.47893546871706799</v>
      </c>
      <c r="Y10" s="17">
        <v>0.50514666101980998</v>
      </c>
      <c r="Z10" s="17">
        <v>0.52858512176124695</v>
      </c>
      <c r="AA10" s="17">
        <v>0.54438822752766303</v>
      </c>
      <c r="AB10" s="17">
        <v>0.56524085370257204</v>
      </c>
      <c r="AC10" s="17">
        <v>0.48637936213000998</v>
      </c>
      <c r="AD10" s="17">
        <v>0.45619167916522801</v>
      </c>
      <c r="AE10" s="17"/>
      <c r="AF10" s="17">
        <v>0.605296252016432</v>
      </c>
      <c r="AG10" s="17">
        <v>0.61681844276258702</v>
      </c>
      <c r="AH10" s="17">
        <v>0.53379097556078103</v>
      </c>
      <c r="AI10" s="17">
        <v>0.54902607656503799</v>
      </c>
      <c r="AJ10" s="17">
        <v>0.54312011136068605</v>
      </c>
      <c r="AK10" s="17">
        <v>0.47555689944944302</v>
      </c>
      <c r="AL10" s="17">
        <v>0.47894806771707799</v>
      </c>
      <c r="AM10" s="17">
        <v>0.46051601318067298</v>
      </c>
      <c r="AN10" s="17">
        <v>0.47733000045817697</v>
      </c>
      <c r="AO10" s="17">
        <v>0.54139139725943897</v>
      </c>
      <c r="AP10" s="17">
        <v>0.47955423016812698</v>
      </c>
      <c r="AQ10" s="17">
        <v>0.48059077838153402</v>
      </c>
      <c r="AR10" s="17">
        <v>0.49942959605251203</v>
      </c>
      <c r="AS10" s="17">
        <v>0.37415549725077202</v>
      </c>
      <c r="AT10" s="17">
        <v>0.33024530520122403</v>
      </c>
      <c r="AU10" s="17">
        <v>0.51870636070909104</v>
      </c>
      <c r="AV10" s="17"/>
      <c r="AW10" s="17">
        <v>0.50243484174360198</v>
      </c>
      <c r="AX10" s="17">
        <v>0.46875153005708797</v>
      </c>
      <c r="AY10" s="17"/>
      <c r="AZ10" s="17">
        <v>0.52912250822395301</v>
      </c>
      <c r="BA10" s="17">
        <v>0.47919074909169401</v>
      </c>
      <c r="BB10" s="17"/>
      <c r="BC10" s="17">
        <v>0.54629954169197303</v>
      </c>
      <c r="BD10" s="17">
        <v>0.44843539627344198</v>
      </c>
      <c r="BE10" s="17"/>
      <c r="BF10" s="17">
        <v>0.51678283673750203</v>
      </c>
      <c r="BG10" s="17">
        <v>0.48599595731886802</v>
      </c>
      <c r="BH10" s="17"/>
      <c r="BI10" s="17">
        <v>0.37693085289559303</v>
      </c>
      <c r="BJ10" s="17">
        <v>0.59323504078538702</v>
      </c>
      <c r="BK10" s="17">
        <v>0.390562146931065</v>
      </c>
      <c r="BL10" s="17">
        <v>0.38363110128147698</v>
      </c>
      <c r="BM10" s="17">
        <v>0.57030023759845005</v>
      </c>
      <c r="BN10" s="17"/>
      <c r="BO10" s="17">
        <v>0.56313660072741101</v>
      </c>
      <c r="BP10" s="17">
        <v>0.40530999610790802</v>
      </c>
      <c r="BQ10" s="17">
        <v>0.48744052953156097</v>
      </c>
      <c r="BR10" s="17">
        <v>0.44471807563187898</v>
      </c>
      <c r="BS10" s="17">
        <v>0.66711939407226195</v>
      </c>
      <c r="BT10" s="17">
        <v>0.38547866438259498</v>
      </c>
      <c r="BU10" s="17"/>
      <c r="BV10" s="17">
        <v>0.57123645039404503</v>
      </c>
      <c r="BW10" s="17">
        <v>0.63403647521670203</v>
      </c>
      <c r="BX10" s="17"/>
      <c r="BY10" s="17">
        <v>0.64238141432019003</v>
      </c>
      <c r="BZ10" s="17"/>
      <c r="CA10" s="17">
        <v>0.63996870590837296</v>
      </c>
      <c r="CB10" s="17"/>
      <c r="CC10" s="17">
        <v>0.60758876331257705</v>
      </c>
    </row>
    <row r="11" spans="2:81" x14ac:dyDescent="0.3">
      <c r="B11" s="18" t="s">
        <v>124</v>
      </c>
      <c r="C11" s="19">
        <v>0.15788739764273399</v>
      </c>
      <c r="D11" s="19">
        <v>0.11541800048651001</v>
      </c>
      <c r="E11" s="19">
        <v>0.19997789619891701</v>
      </c>
      <c r="F11" s="19"/>
      <c r="G11" s="19">
        <v>0.10459315314909701</v>
      </c>
      <c r="H11" s="19">
        <v>0.13229039885587501</v>
      </c>
      <c r="I11" s="19">
        <v>0.123409621158992</v>
      </c>
      <c r="J11" s="19">
        <v>0.207511043341259</v>
      </c>
      <c r="K11" s="19">
        <v>0.211599354399716</v>
      </c>
      <c r="L11" s="19">
        <v>0.166015377259319</v>
      </c>
      <c r="M11" s="19"/>
      <c r="N11" s="19">
        <v>0.140231096491577</v>
      </c>
      <c r="O11" s="19">
        <v>0.16975181744489701</v>
      </c>
      <c r="P11" s="19">
        <v>0.159852560263543</v>
      </c>
      <c r="Q11" s="19">
        <v>0.16029067149832599</v>
      </c>
      <c r="R11" s="19"/>
      <c r="S11" s="19">
        <v>0.12751128476461801</v>
      </c>
      <c r="T11" s="19">
        <v>0.17677896895015099</v>
      </c>
      <c r="U11" s="19">
        <v>0.19458576771438901</v>
      </c>
      <c r="V11" s="19">
        <v>0.15398798939297101</v>
      </c>
      <c r="W11" s="19">
        <v>0.163033442760987</v>
      </c>
      <c r="X11" s="19">
        <v>0.17101337990389101</v>
      </c>
      <c r="Y11" s="19">
        <v>0.19659431591819199</v>
      </c>
      <c r="Z11" s="19">
        <v>0.10993821254247001</v>
      </c>
      <c r="AA11" s="19">
        <v>0.13089177619050199</v>
      </c>
      <c r="AB11" s="19">
        <v>0.14294376636870201</v>
      </c>
      <c r="AC11" s="19">
        <v>0.14447141623940901</v>
      </c>
      <c r="AD11" s="19">
        <v>0.20658439682461499</v>
      </c>
      <c r="AE11" s="19"/>
      <c r="AF11" s="19">
        <v>0.194114570209932</v>
      </c>
      <c r="AG11" s="19">
        <v>0.104010930813651</v>
      </c>
      <c r="AH11" s="19">
        <v>0.20492727419562901</v>
      </c>
      <c r="AI11" s="19">
        <v>0.16282147597326499</v>
      </c>
      <c r="AJ11" s="19">
        <v>0.15122088488044599</v>
      </c>
      <c r="AK11" s="19">
        <v>0.16608061981983999</v>
      </c>
      <c r="AL11" s="19">
        <v>0.17338509872819199</v>
      </c>
      <c r="AM11" s="19">
        <v>0.16487345864876299</v>
      </c>
      <c r="AN11" s="19">
        <v>0.137447470775199</v>
      </c>
      <c r="AO11" s="19">
        <v>0.122505503973753</v>
      </c>
      <c r="AP11" s="19">
        <v>0.131195861243913</v>
      </c>
      <c r="AQ11" s="19">
        <v>0.112867759908981</v>
      </c>
      <c r="AR11" s="19">
        <v>0.147933814107192</v>
      </c>
      <c r="AS11" s="19">
        <v>0.13622062224637299</v>
      </c>
      <c r="AT11" s="19">
        <v>0.110259543849409</v>
      </c>
      <c r="AU11" s="19">
        <v>8.2373088601175301E-2</v>
      </c>
      <c r="AV11" s="19"/>
      <c r="AW11" s="19">
        <v>0.16510757472754001</v>
      </c>
      <c r="AX11" s="19">
        <v>0.14624604752113701</v>
      </c>
      <c r="AY11" s="19"/>
      <c r="AZ11" s="19">
        <v>0.20695166096548201</v>
      </c>
      <c r="BA11" s="19">
        <v>0.14695977198055199</v>
      </c>
      <c r="BB11" s="19"/>
      <c r="BC11" s="19">
        <v>0.158974419387997</v>
      </c>
      <c r="BD11" s="19">
        <v>0.15510812072436</v>
      </c>
      <c r="BE11" s="19"/>
      <c r="BF11" s="19">
        <v>0.202233089551417</v>
      </c>
      <c r="BG11" s="19">
        <v>0.154323880474451</v>
      </c>
      <c r="BH11" s="19"/>
      <c r="BI11" s="19">
        <v>0.13320480116626801</v>
      </c>
      <c r="BJ11" s="19">
        <v>0.122995457320214</v>
      </c>
      <c r="BK11" s="19">
        <v>0.21270914839239399</v>
      </c>
      <c r="BL11" s="19">
        <v>0.15284112960745599</v>
      </c>
      <c r="BM11" s="19">
        <v>0.12250573556247001</v>
      </c>
      <c r="BN11" s="19"/>
      <c r="BO11" s="19">
        <v>0.111052422961994</v>
      </c>
      <c r="BP11" s="19">
        <v>0.120922130471266</v>
      </c>
      <c r="BQ11" s="19">
        <v>0.163392476792348</v>
      </c>
      <c r="BR11" s="19">
        <v>0.13487406485220599</v>
      </c>
      <c r="BS11" s="19">
        <v>0.134272832069253</v>
      </c>
      <c r="BT11" s="19">
        <v>0.35401312833361298</v>
      </c>
      <c r="BU11" s="19"/>
      <c r="BV11" s="19">
        <v>0.110686048316393</v>
      </c>
      <c r="BW11" s="19">
        <v>0.14582608125670601</v>
      </c>
      <c r="BX11" s="19"/>
      <c r="BY11" s="19">
        <v>9.0046371783509202E-2</v>
      </c>
      <c r="BZ11" s="19"/>
      <c r="CA11" s="19">
        <v>0.104061190423692</v>
      </c>
      <c r="CB11" s="19"/>
      <c r="CC11" s="19">
        <v>9.4083926364855602E-2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C2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352</v>
      </c>
      <c r="C9" s="17">
        <v>0.32691458508989601</v>
      </c>
      <c r="D9" s="17">
        <v>0.30722923438280503</v>
      </c>
      <c r="E9" s="17">
        <v>0.34538322589638198</v>
      </c>
      <c r="F9" s="17"/>
      <c r="G9" s="17">
        <v>0.318794322859768</v>
      </c>
      <c r="H9" s="17">
        <v>0.31270333856586602</v>
      </c>
      <c r="I9" s="17">
        <v>0.34126591088886499</v>
      </c>
      <c r="J9" s="17">
        <v>0.32318072398380598</v>
      </c>
      <c r="K9" s="17">
        <v>0.31782772313534902</v>
      </c>
      <c r="L9" s="17">
        <v>0.341366509504063</v>
      </c>
      <c r="M9" s="17"/>
      <c r="N9" s="17">
        <v>0.33062719797939499</v>
      </c>
      <c r="O9" s="17">
        <v>0.36637442364856898</v>
      </c>
      <c r="P9" s="17">
        <v>0.284864881818928</v>
      </c>
      <c r="Q9" s="17">
        <v>0.32149438050654</v>
      </c>
      <c r="R9" s="17"/>
      <c r="S9" s="17">
        <v>0.27406488859918099</v>
      </c>
      <c r="T9" s="17">
        <v>0.36674166162484201</v>
      </c>
      <c r="U9" s="17">
        <v>0.32391514578582897</v>
      </c>
      <c r="V9" s="17">
        <v>0.31917921258523202</v>
      </c>
      <c r="W9" s="17">
        <v>0.300175946278261</v>
      </c>
      <c r="X9" s="17">
        <v>0.35242006496650402</v>
      </c>
      <c r="Y9" s="17">
        <v>0.34230962069577298</v>
      </c>
      <c r="Z9" s="17">
        <v>0.303929832896004</v>
      </c>
      <c r="AA9" s="17">
        <v>0.34705945009977801</v>
      </c>
      <c r="AB9" s="17">
        <v>0.33635531372288402</v>
      </c>
      <c r="AC9" s="17">
        <v>0.33628191920339101</v>
      </c>
      <c r="AD9" s="17">
        <v>0.28903551798243798</v>
      </c>
      <c r="AE9" s="17"/>
      <c r="AF9" s="17">
        <v>0.41641090746399401</v>
      </c>
      <c r="AG9" s="17">
        <v>0.25815669683294201</v>
      </c>
      <c r="AH9" s="17">
        <v>0.30967777668249702</v>
      </c>
      <c r="AI9" s="17">
        <v>0.34225618904742</v>
      </c>
      <c r="AJ9" s="17">
        <v>0.34055841554932598</v>
      </c>
      <c r="AK9" s="17">
        <v>0.38985787471584399</v>
      </c>
      <c r="AL9" s="17">
        <v>0.27732173811052402</v>
      </c>
      <c r="AM9" s="17">
        <v>0.308932777984889</v>
      </c>
      <c r="AN9" s="17">
        <v>0.28566042185745599</v>
      </c>
      <c r="AO9" s="17">
        <v>0.29890316805717998</v>
      </c>
      <c r="AP9" s="17">
        <v>0.34427425062612299</v>
      </c>
      <c r="AQ9" s="17">
        <v>0.34330851330766698</v>
      </c>
      <c r="AR9" s="17">
        <v>0.39075837298574601</v>
      </c>
      <c r="AS9" s="17">
        <v>0.29848270069475602</v>
      </c>
      <c r="AT9" s="17">
        <v>0.28090161397542701</v>
      </c>
      <c r="AU9" s="17">
        <v>0.419478892697564</v>
      </c>
      <c r="AV9" s="17"/>
      <c r="AW9" s="17">
        <v>0.32363210089753602</v>
      </c>
      <c r="AX9" s="17">
        <v>0.33150259628183998</v>
      </c>
      <c r="AY9" s="17"/>
      <c r="AZ9" s="17">
        <v>0.32748036129942898</v>
      </c>
      <c r="BA9" s="17">
        <v>0.32678857503272601</v>
      </c>
      <c r="BB9" s="17"/>
      <c r="BC9" s="17">
        <v>0.34816094257157898</v>
      </c>
      <c r="BD9" s="17">
        <v>0.31470232481517302</v>
      </c>
      <c r="BE9" s="17"/>
      <c r="BF9" s="17">
        <v>0.35972633915372099</v>
      </c>
      <c r="BG9" s="17">
        <v>0.32427790847272497</v>
      </c>
      <c r="BH9" s="17"/>
      <c r="BI9" s="17">
        <v>0.27824724347930202</v>
      </c>
      <c r="BJ9" s="17">
        <v>0.35995085099895402</v>
      </c>
      <c r="BK9" s="17">
        <v>0.42910784972730698</v>
      </c>
      <c r="BL9" s="17">
        <v>0.242480025199247</v>
      </c>
      <c r="BM9" s="17">
        <v>0.339623821891333</v>
      </c>
      <c r="BN9" s="17"/>
      <c r="BO9" s="17">
        <v>0.35901070360881698</v>
      </c>
      <c r="BP9" s="17">
        <v>0.30691664739096097</v>
      </c>
      <c r="BQ9" s="17">
        <v>0.386646674657599</v>
      </c>
      <c r="BR9" s="17">
        <v>0.26898480970729999</v>
      </c>
      <c r="BS9" s="17">
        <v>0.39096391957462401</v>
      </c>
      <c r="BT9" s="17">
        <v>0.296305101501668</v>
      </c>
      <c r="BU9" s="17"/>
      <c r="BV9" s="17">
        <v>0.36070704126782799</v>
      </c>
      <c r="BW9" s="17">
        <v>0.358548322603988</v>
      </c>
      <c r="BX9" s="17"/>
      <c r="BY9" s="17">
        <v>0.275165962552336</v>
      </c>
      <c r="BZ9" s="17"/>
      <c r="CA9" s="17">
        <v>0.37208344468090099</v>
      </c>
      <c r="CB9" s="17"/>
      <c r="CC9" s="17">
        <v>0.34489053130085701</v>
      </c>
    </row>
    <row r="10" spans="2:81" ht="28.8" x14ac:dyDescent="0.3">
      <c r="B10" s="18" t="s">
        <v>353</v>
      </c>
      <c r="C10" s="17">
        <v>0.31098174385043298</v>
      </c>
      <c r="D10" s="17">
        <v>0.30102433580200899</v>
      </c>
      <c r="E10" s="17">
        <v>0.31990546214765903</v>
      </c>
      <c r="F10" s="17"/>
      <c r="G10" s="17">
        <v>0.33233567360562399</v>
      </c>
      <c r="H10" s="17">
        <v>0.34928428835545799</v>
      </c>
      <c r="I10" s="17">
        <v>0.32208698626412802</v>
      </c>
      <c r="J10" s="17">
        <v>0.32577890149783301</v>
      </c>
      <c r="K10" s="17">
        <v>0.29817119186566998</v>
      </c>
      <c r="L10" s="17">
        <v>0.253203358000469</v>
      </c>
      <c r="M10" s="17"/>
      <c r="N10" s="17">
        <v>0.26977787011718102</v>
      </c>
      <c r="O10" s="17">
        <v>0.33674912341299401</v>
      </c>
      <c r="P10" s="17">
        <v>0.28951667182013602</v>
      </c>
      <c r="Q10" s="17">
        <v>0.345928018648964</v>
      </c>
      <c r="R10" s="17"/>
      <c r="S10" s="17">
        <v>0.27126991312960902</v>
      </c>
      <c r="T10" s="17">
        <v>0.30973412610797602</v>
      </c>
      <c r="U10" s="17">
        <v>0.28906987650100002</v>
      </c>
      <c r="V10" s="17">
        <v>0.31146531509449799</v>
      </c>
      <c r="W10" s="17">
        <v>0.26965493403111002</v>
      </c>
      <c r="X10" s="17">
        <v>0.365305177820826</v>
      </c>
      <c r="Y10" s="17">
        <v>0.29683805441662098</v>
      </c>
      <c r="Z10" s="17">
        <v>0.27679965612596302</v>
      </c>
      <c r="AA10" s="17">
        <v>0.33341227691571701</v>
      </c>
      <c r="AB10" s="17">
        <v>0.34086753669463099</v>
      </c>
      <c r="AC10" s="17">
        <v>0.33401851175289499</v>
      </c>
      <c r="AD10" s="17">
        <v>0.36462849005925602</v>
      </c>
      <c r="AE10" s="17"/>
      <c r="AF10" s="17">
        <v>0.52249975173590102</v>
      </c>
      <c r="AG10" s="17">
        <v>0.31710451987023502</v>
      </c>
      <c r="AH10" s="17">
        <v>0.35582187436460899</v>
      </c>
      <c r="AI10" s="17">
        <v>0.33583334250478603</v>
      </c>
      <c r="AJ10" s="17">
        <v>0.344489580261716</v>
      </c>
      <c r="AK10" s="17">
        <v>0.34743156108934498</v>
      </c>
      <c r="AL10" s="17">
        <v>0.35071206629292101</v>
      </c>
      <c r="AM10" s="17">
        <v>0.30594247372187999</v>
      </c>
      <c r="AN10" s="17">
        <v>0.341131472248204</v>
      </c>
      <c r="AO10" s="17">
        <v>0.30607777050631402</v>
      </c>
      <c r="AP10" s="17">
        <v>0.28744167688418099</v>
      </c>
      <c r="AQ10" s="17">
        <v>0.32372915627869497</v>
      </c>
      <c r="AR10" s="17">
        <v>0.24334274170077799</v>
      </c>
      <c r="AS10" s="17">
        <v>0.25943612079022998</v>
      </c>
      <c r="AT10" s="17">
        <v>0.17986875084941001</v>
      </c>
      <c r="AU10" s="17">
        <v>0.23868048017804</v>
      </c>
      <c r="AV10" s="17"/>
      <c r="AW10" s="17">
        <v>0.30398140102283999</v>
      </c>
      <c r="AX10" s="17">
        <v>0.323418675710891</v>
      </c>
      <c r="AY10" s="17"/>
      <c r="AZ10" s="17">
        <v>0.31559221398489501</v>
      </c>
      <c r="BA10" s="17">
        <v>0.30995489684725602</v>
      </c>
      <c r="BB10" s="17"/>
      <c r="BC10" s="17">
        <v>0.33128592777648302</v>
      </c>
      <c r="BD10" s="17">
        <v>0.29766285003455201</v>
      </c>
      <c r="BE10" s="17"/>
      <c r="BF10" s="17">
        <v>0.31227090965072202</v>
      </c>
      <c r="BG10" s="17">
        <v>0.31087814947036302</v>
      </c>
      <c r="BH10" s="17"/>
      <c r="BI10" s="17">
        <v>0.25039148707013498</v>
      </c>
      <c r="BJ10" s="17">
        <v>0.34256910316546402</v>
      </c>
      <c r="BK10" s="17">
        <v>0.303366811915322</v>
      </c>
      <c r="BL10" s="17">
        <v>0.30083217430783099</v>
      </c>
      <c r="BM10" s="17">
        <v>0.28704551168932901</v>
      </c>
      <c r="BN10" s="17"/>
      <c r="BO10" s="17">
        <v>0.31974046928362099</v>
      </c>
      <c r="BP10" s="17">
        <v>0.272860500135573</v>
      </c>
      <c r="BQ10" s="17">
        <v>0.31780397713429698</v>
      </c>
      <c r="BR10" s="17">
        <v>0.31502633691244503</v>
      </c>
      <c r="BS10" s="17">
        <v>0.34594701855479298</v>
      </c>
      <c r="BT10" s="17">
        <v>0.251108171995928</v>
      </c>
      <c r="BU10" s="17"/>
      <c r="BV10" s="17">
        <v>0.30578755411236203</v>
      </c>
      <c r="BW10" s="17">
        <v>0.41078892703940401</v>
      </c>
      <c r="BX10" s="17"/>
      <c r="BY10" s="17">
        <v>0.37532728004926902</v>
      </c>
      <c r="BZ10" s="17"/>
      <c r="CA10" s="17">
        <v>0.34920780064768903</v>
      </c>
      <c r="CB10" s="17"/>
      <c r="CC10" s="17">
        <v>0.352467880321083</v>
      </c>
    </row>
    <row r="11" spans="2:81" ht="57.6" x14ac:dyDescent="0.3">
      <c r="B11" s="18" t="s">
        <v>354</v>
      </c>
      <c r="C11" s="17">
        <v>0.25587244479590798</v>
      </c>
      <c r="D11" s="17">
        <v>0.207801123468107</v>
      </c>
      <c r="E11" s="17">
        <v>0.301916862374975</v>
      </c>
      <c r="F11" s="17"/>
      <c r="G11" s="17">
        <v>0.27212896800221797</v>
      </c>
      <c r="H11" s="17">
        <v>0.27375609818740598</v>
      </c>
      <c r="I11" s="17">
        <v>0.22083898382619599</v>
      </c>
      <c r="J11" s="17">
        <v>0.245851950047274</v>
      </c>
      <c r="K11" s="17">
        <v>0.24386364068091901</v>
      </c>
      <c r="L11" s="17">
        <v>0.27503412203324601</v>
      </c>
      <c r="M11" s="17"/>
      <c r="N11" s="17">
        <v>0.25455268389717201</v>
      </c>
      <c r="O11" s="17">
        <v>0.233628457449538</v>
      </c>
      <c r="P11" s="17">
        <v>0.28157890357875198</v>
      </c>
      <c r="Q11" s="17">
        <v>0.25365584582719702</v>
      </c>
      <c r="R11" s="17"/>
      <c r="S11" s="17">
        <v>0.249766400947839</v>
      </c>
      <c r="T11" s="17">
        <v>0.22988767005355801</v>
      </c>
      <c r="U11" s="17">
        <v>0.241695398038689</v>
      </c>
      <c r="V11" s="17">
        <v>0.220544944775348</v>
      </c>
      <c r="W11" s="17">
        <v>0.27705343350081701</v>
      </c>
      <c r="X11" s="17">
        <v>0.213162280725677</v>
      </c>
      <c r="Y11" s="17">
        <v>0.26531672595459899</v>
      </c>
      <c r="Z11" s="17">
        <v>0.30156101193056001</v>
      </c>
      <c r="AA11" s="17">
        <v>0.23897169956356901</v>
      </c>
      <c r="AB11" s="17">
        <v>0.285944094924723</v>
      </c>
      <c r="AC11" s="17">
        <v>0.350737699274211</v>
      </c>
      <c r="AD11" s="17">
        <v>0.34869997764194999</v>
      </c>
      <c r="AE11" s="17"/>
      <c r="AF11" s="17">
        <v>0.50447235982404304</v>
      </c>
      <c r="AG11" s="17">
        <v>0.29851860883387699</v>
      </c>
      <c r="AH11" s="17">
        <v>0.34374567363528402</v>
      </c>
      <c r="AI11" s="17">
        <v>0.266421125526285</v>
      </c>
      <c r="AJ11" s="17">
        <v>0.21643597836845899</v>
      </c>
      <c r="AK11" s="17">
        <v>0.20280910116946901</v>
      </c>
      <c r="AL11" s="17">
        <v>0.26391712842009402</v>
      </c>
      <c r="AM11" s="17">
        <v>0.261575589742777</v>
      </c>
      <c r="AN11" s="17">
        <v>0.211381109148774</v>
      </c>
      <c r="AO11" s="17">
        <v>0.22577125625609301</v>
      </c>
      <c r="AP11" s="17">
        <v>0.27818154274780699</v>
      </c>
      <c r="AQ11" s="17">
        <v>0.284405122646264</v>
      </c>
      <c r="AR11" s="17">
        <v>0.23110855907785599</v>
      </c>
      <c r="AS11" s="17">
        <v>0.188028290654528</v>
      </c>
      <c r="AT11" s="17">
        <v>0.27051266487097098</v>
      </c>
      <c r="AU11" s="17">
        <v>0.25879766234166102</v>
      </c>
      <c r="AV11" s="17"/>
      <c r="AW11" s="17">
        <v>0.27761671370180402</v>
      </c>
      <c r="AX11" s="17">
        <v>0.22506290990723499</v>
      </c>
      <c r="AY11" s="17"/>
      <c r="AZ11" s="17">
        <v>0.361980482897855</v>
      </c>
      <c r="BA11" s="17">
        <v>0.232239991323624</v>
      </c>
      <c r="BB11" s="17"/>
      <c r="BC11" s="17">
        <v>0.30668985443327301</v>
      </c>
      <c r="BD11" s="17">
        <v>0.22095281880060799</v>
      </c>
      <c r="BE11" s="17"/>
      <c r="BF11" s="17">
        <v>0.34401877899215699</v>
      </c>
      <c r="BG11" s="17">
        <v>0.248789209385434</v>
      </c>
      <c r="BH11" s="17"/>
      <c r="BI11" s="17">
        <v>0.22488706075242801</v>
      </c>
      <c r="BJ11" s="17">
        <v>0.27670520614808097</v>
      </c>
      <c r="BK11" s="17">
        <v>0.23215023586622299</v>
      </c>
      <c r="BL11" s="17">
        <v>0.213281106530889</v>
      </c>
      <c r="BM11" s="17">
        <v>0.23633544787249999</v>
      </c>
      <c r="BN11" s="17"/>
      <c r="BO11" s="17">
        <v>0.28678283781011699</v>
      </c>
      <c r="BP11" s="17">
        <v>0.23098796222735901</v>
      </c>
      <c r="BQ11" s="17">
        <v>0.282697672574312</v>
      </c>
      <c r="BR11" s="17">
        <v>0.21041589074255099</v>
      </c>
      <c r="BS11" s="17">
        <v>0.24128645164100301</v>
      </c>
      <c r="BT11" s="17">
        <v>0.269057770296392</v>
      </c>
      <c r="BU11" s="17"/>
      <c r="BV11" s="17">
        <v>0.28436551460716197</v>
      </c>
      <c r="BW11" s="17">
        <v>0.26249740611377298</v>
      </c>
      <c r="BX11" s="17"/>
      <c r="BY11" s="17">
        <v>0.21506694027448001</v>
      </c>
      <c r="BZ11" s="17"/>
      <c r="CA11" s="17">
        <v>0.27892448530383002</v>
      </c>
      <c r="CB11" s="17"/>
      <c r="CC11" s="17">
        <v>0.30196322768142803</v>
      </c>
    </row>
    <row r="12" spans="2:81" ht="28.8" x14ac:dyDescent="0.3">
      <c r="B12" s="18" t="s">
        <v>355</v>
      </c>
      <c r="C12" s="17">
        <v>0.243741267174722</v>
      </c>
      <c r="D12" s="17">
        <v>0.21212721629846901</v>
      </c>
      <c r="E12" s="17">
        <v>0.27366871059968501</v>
      </c>
      <c r="F12" s="17"/>
      <c r="G12" s="17">
        <v>0.207131342052292</v>
      </c>
      <c r="H12" s="17">
        <v>0.244880489326575</v>
      </c>
      <c r="I12" s="17">
        <v>0.19860206623062901</v>
      </c>
      <c r="J12" s="17">
        <v>0.237584956624634</v>
      </c>
      <c r="K12" s="17">
        <v>0.24800502548919101</v>
      </c>
      <c r="L12" s="17">
        <v>0.30595453608679801</v>
      </c>
      <c r="M12" s="17"/>
      <c r="N12" s="17">
        <v>0.26710851543755398</v>
      </c>
      <c r="O12" s="17">
        <v>0.27453100921686302</v>
      </c>
      <c r="P12" s="17">
        <v>0.21502782611087501</v>
      </c>
      <c r="Q12" s="17">
        <v>0.21371023978561199</v>
      </c>
      <c r="R12" s="17"/>
      <c r="S12" s="17">
        <v>0.20828532011769499</v>
      </c>
      <c r="T12" s="17">
        <v>0.230669795577018</v>
      </c>
      <c r="U12" s="17">
        <v>0.22841077050633701</v>
      </c>
      <c r="V12" s="17">
        <v>0.28820967484037502</v>
      </c>
      <c r="W12" s="17">
        <v>0.21786894553268901</v>
      </c>
      <c r="X12" s="17">
        <v>0.235401176487335</v>
      </c>
      <c r="Y12" s="17">
        <v>0.199063237010354</v>
      </c>
      <c r="Z12" s="17">
        <v>0.27293304251358602</v>
      </c>
      <c r="AA12" s="17">
        <v>0.27749153477295402</v>
      </c>
      <c r="AB12" s="17">
        <v>0.30486865565471299</v>
      </c>
      <c r="AC12" s="17">
        <v>0.27936177023630998</v>
      </c>
      <c r="AD12" s="17">
        <v>0.172048797203425</v>
      </c>
      <c r="AE12" s="17"/>
      <c r="AF12" s="17">
        <v>8.8927453862851502E-2</v>
      </c>
      <c r="AG12" s="17">
        <v>0.20669228569985701</v>
      </c>
      <c r="AH12" s="17">
        <v>0.25680803961113602</v>
      </c>
      <c r="AI12" s="17">
        <v>0.20966463023930601</v>
      </c>
      <c r="AJ12" s="17">
        <v>0.272378954717579</v>
      </c>
      <c r="AK12" s="17">
        <v>0.25430161476109697</v>
      </c>
      <c r="AL12" s="17">
        <v>0.28452701165010702</v>
      </c>
      <c r="AM12" s="17">
        <v>0.232998711605958</v>
      </c>
      <c r="AN12" s="17">
        <v>0.246922957279477</v>
      </c>
      <c r="AO12" s="17">
        <v>0.27544402980522897</v>
      </c>
      <c r="AP12" s="17">
        <v>0.257627136405506</v>
      </c>
      <c r="AQ12" s="17">
        <v>0.168422278546115</v>
      </c>
      <c r="AR12" s="17">
        <v>0.25127101536787499</v>
      </c>
      <c r="AS12" s="17">
        <v>0.20676538232469899</v>
      </c>
      <c r="AT12" s="17">
        <v>0.30511961050661801</v>
      </c>
      <c r="AU12" s="17">
        <v>0.20927156386010101</v>
      </c>
      <c r="AV12" s="17"/>
      <c r="AW12" s="17">
        <v>0.25121056732887298</v>
      </c>
      <c r="AX12" s="17">
        <v>0.23465516528546199</v>
      </c>
      <c r="AY12" s="17"/>
      <c r="AZ12" s="17">
        <v>0.25290855908174098</v>
      </c>
      <c r="BA12" s="17">
        <v>0.241699521767543</v>
      </c>
      <c r="BB12" s="17"/>
      <c r="BC12" s="17">
        <v>0.246983017524119</v>
      </c>
      <c r="BD12" s="17">
        <v>0.24297321855166801</v>
      </c>
      <c r="BE12" s="17"/>
      <c r="BF12" s="17">
        <v>0.28360225926612098</v>
      </c>
      <c r="BG12" s="17">
        <v>0.24053813010438399</v>
      </c>
      <c r="BH12" s="17"/>
      <c r="BI12" s="17">
        <v>0.217814233886647</v>
      </c>
      <c r="BJ12" s="17">
        <v>0.25279083515276601</v>
      </c>
      <c r="BK12" s="17">
        <v>0.29669462862432999</v>
      </c>
      <c r="BL12" s="17">
        <v>0.184763255771041</v>
      </c>
      <c r="BM12" s="17">
        <v>0.35145805584654699</v>
      </c>
      <c r="BN12" s="17"/>
      <c r="BO12" s="17">
        <v>0.261310619744137</v>
      </c>
      <c r="BP12" s="17">
        <v>0.23975060360981901</v>
      </c>
      <c r="BQ12" s="17">
        <v>0.29375413622014301</v>
      </c>
      <c r="BR12" s="17">
        <v>0.19576486977427399</v>
      </c>
      <c r="BS12" s="17">
        <v>0.36195504092428898</v>
      </c>
      <c r="BT12" s="17">
        <v>0.19086407488020399</v>
      </c>
      <c r="BU12" s="17"/>
      <c r="BV12" s="17">
        <v>0.25899226015062599</v>
      </c>
      <c r="BW12" s="17">
        <v>0.241288869302695</v>
      </c>
      <c r="BX12" s="17"/>
      <c r="BY12" s="17">
        <v>0.255429134305034</v>
      </c>
      <c r="BZ12" s="17"/>
      <c r="CA12" s="17">
        <v>0.26588826074959798</v>
      </c>
      <c r="CB12" s="17"/>
      <c r="CC12" s="17">
        <v>0.275347685330184</v>
      </c>
    </row>
    <row r="13" spans="2:81" ht="28.8" x14ac:dyDescent="0.3">
      <c r="B13" s="18" t="s">
        <v>356</v>
      </c>
      <c r="C13" s="17">
        <v>0.223415261686113</v>
      </c>
      <c r="D13" s="17">
        <v>0.239463358680824</v>
      </c>
      <c r="E13" s="17">
        <v>0.20762047627514801</v>
      </c>
      <c r="F13" s="17"/>
      <c r="G13" s="17">
        <v>0.22014354333778099</v>
      </c>
      <c r="H13" s="17">
        <v>0.221243347797768</v>
      </c>
      <c r="I13" s="17">
        <v>0.246183018167902</v>
      </c>
      <c r="J13" s="17">
        <v>0.27575043906183599</v>
      </c>
      <c r="K13" s="17">
        <v>0.19664882730206701</v>
      </c>
      <c r="L13" s="17">
        <v>0.18445209328023701</v>
      </c>
      <c r="M13" s="17"/>
      <c r="N13" s="17">
        <v>0.23651854180644799</v>
      </c>
      <c r="O13" s="17">
        <v>0.22066513279396499</v>
      </c>
      <c r="P13" s="17">
        <v>0.22367026123529499</v>
      </c>
      <c r="Q13" s="17">
        <v>0.21162487004911201</v>
      </c>
      <c r="R13" s="17"/>
      <c r="S13" s="17">
        <v>0.22430820421532299</v>
      </c>
      <c r="T13" s="17">
        <v>0.18659442532457099</v>
      </c>
      <c r="U13" s="17">
        <v>0.20829560939920699</v>
      </c>
      <c r="V13" s="17">
        <v>0.19536266715661199</v>
      </c>
      <c r="W13" s="17">
        <v>0.279087266918286</v>
      </c>
      <c r="X13" s="17">
        <v>0.167841520095596</v>
      </c>
      <c r="Y13" s="17">
        <v>0.21472962606693599</v>
      </c>
      <c r="Z13" s="17">
        <v>0.27652874880574901</v>
      </c>
      <c r="AA13" s="17">
        <v>0.26202121790395699</v>
      </c>
      <c r="AB13" s="17">
        <v>0.251634432592721</v>
      </c>
      <c r="AC13" s="17">
        <v>0.28369789713553401</v>
      </c>
      <c r="AD13" s="17">
        <v>0.16703941243737599</v>
      </c>
      <c r="AE13" s="17"/>
      <c r="AF13" s="17">
        <v>0.275128493303952</v>
      </c>
      <c r="AG13" s="17">
        <v>0.20878155809169999</v>
      </c>
      <c r="AH13" s="17">
        <v>0.233540784883745</v>
      </c>
      <c r="AI13" s="17">
        <v>0.211537046023824</v>
      </c>
      <c r="AJ13" s="17">
        <v>0.19877787619628501</v>
      </c>
      <c r="AK13" s="17">
        <v>0.206320072765484</v>
      </c>
      <c r="AL13" s="17">
        <v>0.21761973706710899</v>
      </c>
      <c r="AM13" s="17">
        <v>0.24687807772286699</v>
      </c>
      <c r="AN13" s="17">
        <v>0.27463459679708901</v>
      </c>
      <c r="AO13" s="17">
        <v>0.19730345318284101</v>
      </c>
      <c r="AP13" s="17">
        <v>0.27717450606231803</v>
      </c>
      <c r="AQ13" s="17">
        <v>0.24026108539094401</v>
      </c>
      <c r="AR13" s="17">
        <v>0.25002388897869499</v>
      </c>
      <c r="AS13" s="17">
        <v>0.185459699426159</v>
      </c>
      <c r="AT13" s="17">
        <v>0.175756924305285</v>
      </c>
      <c r="AU13" s="17">
        <v>0.19773158280485001</v>
      </c>
      <c r="AV13" s="17"/>
      <c r="AW13" s="17">
        <v>0.23033784130246701</v>
      </c>
      <c r="AX13" s="17">
        <v>0.21241598997314301</v>
      </c>
      <c r="AY13" s="17"/>
      <c r="AZ13" s="17">
        <v>0.228880869782356</v>
      </c>
      <c r="BA13" s="17">
        <v>0.222197957782067</v>
      </c>
      <c r="BB13" s="17"/>
      <c r="BC13" s="17">
        <v>0.23377999708709399</v>
      </c>
      <c r="BD13" s="17">
        <v>0.21734062797498599</v>
      </c>
      <c r="BE13" s="17"/>
      <c r="BF13" s="17">
        <v>0.21891341073795001</v>
      </c>
      <c r="BG13" s="17">
        <v>0.22377702000924099</v>
      </c>
      <c r="BH13" s="17"/>
      <c r="BI13" s="17">
        <v>0.157465687931823</v>
      </c>
      <c r="BJ13" s="17">
        <v>0.28097649889825599</v>
      </c>
      <c r="BK13" s="17">
        <v>0.27211094546290399</v>
      </c>
      <c r="BL13" s="17">
        <v>0.16650310648434799</v>
      </c>
      <c r="BM13" s="17">
        <v>0.20623981898185001</v>
      </c>
      <c r="BN13" s="17"/>
      <c r="BO13" s="17">
        <v>0.28435347855305798</v>
      </c>
      <c r="BP13" s="17">
        <v>0.17813792029928399</v>
      </c>
      <c r="BQ13" s="17">
        <v>0.23428739411475399</v>
      </c>
      <c r="BR13" s="17">
        <v>0.171513502081903</v>
      </c>
      <c r="BS13" s="17">
        <v>0.268219895407245</v>
      </c>
      <c r="BT13" s="17">
        <v>0.23916866941900999</v>
      </c>
      <c r="BU13" s="17"/>
      <c r="BV13" s="17">
        <v>0.29330184802354398</v>
      </c>
      <c r="BW13" s="17">
        <v>0.25811631034833898</v>
      </c>
      <c r="BX13" s="17"/>
      <c r="BY13" s="17">
        <v>0.231269958806709</v>
      </c>
      <c r="BZ13" s="17"/>
      <c r="CA13" s="17">
        <v>0.29267476222919803</v>
      </c>
      <c r="CB13" s="17"/>
      <c r="CC13" s="17">
        <v>0.29553310357901602</v>
      </c>
    </row>
    <row r="14" spans="2:81" ht="28.8" x14ac:dyDescent="0.3">
      <c r="B14" s="18" t="s">
        <v>357</v>
      </c>
      <c r="C14" s="17">
        <v>0.21048672447129299</v>
      </c>
      <c r="D14" s="17">
        <v>0.21803535096559401</v>
      </c>
      <c r="E14" s="17">
        <v>0.20394633551836899</v>
      </c>
      <c r="F14" s="17"/>
      <c r="G14" s="17">
        <v>0.202721246256402</v>
      </c>
      <c r="H14" s="17">
        <v>0.22330090394084201</v>
      </c>
      <c r="I14" s="17">
        <v>0.24099090442805499</v>
      </c>
      <c r="J14" s="17">
        <v>0.23246471716751199</v>
      </c>
      <c r="K14" s="17">
        <v>0.18341390969873</v>
      </c>
      <c r="L14" s="17">
        <v>0.18087606459416899</v>
      </c>
      <c r="M14" s="17"/>
      <c r="N14" s="17">
        <v>0.21537999802702201</v>
      </c>
      <c r="O14" s="17">
        <v>0.19392208454052501</v>
      </c>
      <c r="P14" s="17">
        <v>0.213114362633647</v>
      </c>
      <c r="Q14" s="17">
        <v>0.220028384917341</v>
      </c>
      <c r="R14" s="17"/>
      <c r="S14" s="17">
        <v>0.17190252315319299</v>
      </c>
      <c r="T14" s="17">
        <v>0.24232395010531799</v>
      </c>
      <c r="U14" s="17">
        <v>0.18657280563384501</v>
      </c>
      <c r="V14" s="17">
        <v>0.22837958975047301</v>
      </c>
      <c r="W14" s="17">
        <v>0.26195684728502</v>
      </c>
      <c r="X14" s="17">
        <v>0.20722347591863799</v>
      </c>
      <c r="Y14" s="17">
        <v>0.200104908128382</v>
      </c>
      <c r="Z14" s="17">
        <v>0.27744530747396301</v>
      </c>
      <c r="AA14" s="17">
        <v>0.23542557388079299</v>
      </c>
      <c r="AB14" s="17">
        <v>0.17428246455046201</v>
      </c>
      <c r="AC14" s="17">
        <v>0.23049435664321599</v>
      </c>
      <c r="AD14" s="17">
        <v>7.5219195732383004E-2</v>
      </c>
      <c r="AE14" s="17"/>
      <c r="AF14" s="17">
        <v>0.192558278689133</v>
      </c>
      <c r="AG14" s="17">
        <v>0.14884427306172901</v>
      </c>
      <c r="AH14" s="17">
        <v>0.23066444715735299</v>
      </c>
      <c r="AI14" s="17">
        <v>0.191381430757156</v>
      </c>
      <c r="AJ14" s="17">
        <v>0.30782431117834103</v>
      </c>
      <c r="AK14" s="17">
        <v>0.188387673707513</v>
      </c>
      <c r="AL14" s="17">
        <v>0.20222267653199599</v>
      </c>
      <c r="AM14" s="17">
        <v>0.184429286242135</v>
      </c>
      <c r="AN14" s="17">
        <v>0.18998766559630101</v>
      </c>
      <c r="AO14" s="17">
        <v>0.15409498165285601</v>
      </c>
      <c r="AP14" s="17">
        <v>0.191696432911343</v>
      </c>
      <c r="AQ14" s="17">
        <v>0.31262100556739397</v>
      </c>
      <c r="AR14" s="17">
        <v>0.205769515051373</v>
      </c>
      <c r="AS14" s="17">
        <v>0.24344284862085599</v>
      </c>
      <c r="AT14" s="17">
        <v>0.28774601039247599</v>
      </c>
      <c r="AU14" s="17">
        <v>0.23002895349681399</v>
      </c>
      <c r="AV14" s="17"/>
      <c r="AW14" s="17">
        <v>0.219646066971661</v>
      </c>
      <c r="AX14" s="17">
        <v>0.196141931589288</v>
      </c>
      <c r="AY14" s="17"/>
      <c r="AZ14" s="17">
        <v>0.23745905308831999</v>
      </c>
      <c r="BA14" s="17">
        <v>0.20447942933622901</v>
      </c>
      <c r="BB14" s="17"/>
      <c r="BC14" s="17">
        <v>0.23634610222219901</v>
      </c>
      <c r="BD14" s="17">
        <v>0.19266489772527001</v>
      </c>
      <c r="BE14" s="17"/>
      <c r="BF14" s="17">
        <v>0.272248875364479</v>
      </c>
      <c r="BG14" s="17">
        <v>0.205523660967601</v>
      </c>
      <c r="BH14" s="17"/>
      <c r="BI14" s="17">
        <v>0.203243106161767</v>
      </c>
      <c r="BJ14" s="17">
        <v>0.25233454128408001</v>
      </c>
      <c r="BK14" s="17">
        <v>0.172772771493372</v>
      </c>
      <c r="BL14" s="17">
        <v>0.18535346852599599</v>
      </c>
      <c r="BM14" s="17">
        <v>0.173398870980461</v>
      </c>
      <c r="BN14" s="17"/>
      <c r="BO14" s="17">
        <v>0.25360801611536798</v>
      </c>
      <c r="BP14" s="17">
        <v>0.218813577779221</v>
      </c>
      <c r="BQ14" s="17">
        <v>0.20424870714879001</v>
      </c>
      <c r="BR14" s="17">
        <v>0.192392246507364</v>
      </c>
      <c r="BS14" s="17">
        <v>0.19488588919029201</v>
      </c>
      <c r="BT14" s="17">
        <v>0.17531056882401999</v>
      </c>
      <c r="BU14" s="17"/>
      <c r="BV14" s="17">
        <v>0.25724176615215999</v>
      </c>
      <c r="BW14" s="17">
        <v>0.24323296658620799</v>
      </c>
      <c r="BX14" s="17"/>
      <c r="BY14" s="17">
        <v>0.21764675710067899</v>
      </c>
      <c r="BZ14" s="17"/>
      <c r="CA14" s="17">
        <v>0.23630184955456601</v>
      </c>
      <c r="CB14" s="17"/>
      <c r="CC14" s="17">
        <v>0.22184808617659199</v>
      </c>
    </row>
    <row r="15" spans="2:81" ht="43.2" x14ac:dyDescent="0.3">
      <c r="B15" s="18" t="s">
        <v>358</v>
      </c>
      <c r="C15" s="17">
        <v>0.20896937070319099</v>
      </c>
      <c r="D15" s="17">
        <v>0.18578048051770599</v>
      </c>
      <c r="E15" s="17">
        <v>0.230516783602842</v>
      </c>
      <c r="F15" s="17"/>
      <c r="G15" s="17">
        <v>0.21239605830087799</v>
      </c>
      <c r="H15" s="17">
        <v>0.248414302824498</v>
      </c>
      <c r="I15" s="17">
        <v>0.25664891475478102</v>
      </c>
      <c r="J15" s="17">
        <v>0.21884414622825801</v>
      </c>
      <c r="K15" s="17">
        <v>0.15949685852321699</v>
      </c>
      <c r="L15" s="17">
        <v>0.16114388469393301</v>
      </c>
      <c r="M15" s="17"/>
      <c r="N15" s="17">
        <v>0.227378226046593</v>
      </c>
      <c r="O15" s="17">
        <v>0.20891765531058101</v>
      </c>
      <c r="P15" s="17">
        <v>0.216633914925353</v>
      </c>
      <c r="Q15" s="17">
        <v>0.181705575367207</v>
      </c>
      <c r="R15" s="17"/>
      <c r="S15" s="17">
        <v>0.23136606874896401</v>
      </c>
      <c r="T15" s="17">
        <v>0.22893204758178401</v>
      </c>
      <c r="U15" s="17">
        <v>0.229433531174461</v>
      </c>
      <c r="V15" s="17">
        <v>0.216148869430702</v>
      </c>
      <c r="W15" s="17">
        <v>0.16890658359480001</v>
      </c>
      <c r="X15" s="17">
        <v>0.209256284223311</v>
      </c>
      <c r="Y15" s="17">
        <v>0.21335326658111101</v>
      </c>
      <c r="Z15" s="17">
        <v>0.23417991148040401</v>
      </c>
      <c r="AA15" s="17">
        <v>0.21203577687804401</v>
      </c>
      <c r="AB15" s="17">
        <v>0.17473620247948099</v>
      </c>
      <c r="AC15" s="17">
        <v>0.162824790140804</v>
      </c>
      <c r="AD15" s="17">
        <v>0.156795865551977</v>
      </c>
      <c r="AE15" s="17"/>
      <c r="AF15" s="17">
        <v>0.20510539145696299</v>
      </c>
      <c r="AG15" s="17">
        <v>0.16202156448223701</v>
      </c>
      <c r="AH15" s="17">
        <v>0.18215636279619901</v>
      </c>
      <c r="AI15" s="17">
        <v>0.104414861228528</v>
      </c>
      <c r="AJ15" s="17">
        <v>0.20862008292943501</v>
      </c>
      <c r="AK15" s="17">
        <v>0.227719966231413</v>
      </c>
      <c r="AL15" s="17">
        <v>0.172656777334488</v>
      </c>
      <c r="AM15" s="17">
        <v>0.180740606216797</v>
      </c>
      <c r="AN15" s="17">
        <v>0.196198867011387</v>
      </c>
      <c r="AO15" s="17">
        <v>0.28609524115117801</v>
      </c>
      <c r="AP15" s="17">
        <v>0.15769755641369501</v>
      </c>
      <c r="AQ15" s="17">
        <v>0.25338435141608601</v>
      </c>
      <c r="AR15" s="17">
        <v>0.28881482484985199</v>
      </c>
      <c r="AS15" s="17">
        <v>0.28953248355923999</v>
      </c>
      <c r="AT15" s="17">
        <v>0.20875844943883301</v>
      </c>
      <c r="AU15" s="17">
        <v>0.33127459818299299</v>
      </c>
      <c r="AV15" s="17"/>
      <c r="AW15" s="17">
        <v>0.21539973821403899</v>
      </c>
      <c r="AX15" s="17">
        <v>0.19884748999685101</v>
      </c>
      <c r="AY15" s="17"/>
      <c r="AZ15" s="17">
        <v>0.24878913339981401</v>
      </c>
      <c r="BA15" s="17">
        <v>0.20010068642593401</v>
      </c>
      <c r="BB15" s="17"/>
      <c r="BC15" s="17">
        <v>0.22648186742396201</v>
      </c>
      <c r="BD15" s="17">
        <v>0.197653890946073</v>
      </c>
      <c r="BE15" s="17"/>
      <c r="BF15" s="17">
        <v>0.26969024156725002</v>
      </c>
      <c r="BG15" s="17">
        <v>0.20408998205270501</v>
      </c>
      <c r="BH15" s="17"/>
      <c r="BI15" s="17">
        <v>0.16155731222849201</v>
      </c>
      <c r="BJ15" s="17">
        <v>0.24072119159105801</v>
      </c>
      <c r="BK15" s="17">
        <v>0.24216987884435201</v>
      </c>
      <c r="BL15" s="17">
        <v>0.17937301800866001</v>
      </c>
      <c r="BM15" s="17">
        <v>0.22517914006605999</v>
      </c>
      <c r="BN15" s="17"/>
      <c r="BO15" s="17">
        <v>0.242634629948279</v>
      </c>
      <c r="BP15" s="17">
        <v>0.18323911966177001</v>
      </c>
      <c r="BQ15" s="17">
        <v>0.20476430183378</v>
      </c>
      <c r="BR15" s="17">
        <v>0.199384758838513</v>
      </c>
      <c r="BS15" s="17">
        <v>0.197318753048179</v>
      </c>
      <c r="BT15" s="17">
        <v>0.258799831953546</v>
      </c>
      <c r="BU15" s="17"/>
      <c r="BV15" s="17">
        <v>0.241485885522362</v>
      </c>
      <c r="BW15" s="17">
        <v>0.239302891202577</v>
      </c>
      <c r="BX15" s="17"/>
      <c r="BY15" s="17">
        <v>0.29282724544555999</v>
      </c>
      <c r="BZ15" s="17"/>
      <c r="CA15" s="17">
        <v>0.286230827984081</v>
      </c>
      <c r="CB15" s="17"/>
      <c r="CC15" s="17">
        <v>0.28490381573407902</v>
      </c>
    </row>
    <row r="16" spans="2:81" ht="43.2" x14ac:dyDescent="0.3">
      <c r="B16" s="18" t="s">
        <v>359</v>
      </c>
      <c r="C16" s="17">
        <v>0.136461010933668</v>
      </c>
      <c r="D16" s="17">
        <v>0.15512947437131799</v>
      </c>
      <c r="E16" s="17">
        <v>0.118771073213411</v>
      </c>
      <c r="F16" s="17"/>
      <c r="G16" s="17">
        <v>0.176950347246871</v>
      </c>
      <c r="H16" s="17">
        <v>0.13058103313797101</v>
      </c>
      <c r="I16" s="17">
        <v>0.12605667292542</v>
      </c>
      <c r="J16" s="17">
        <v>0.13344986152619401</v>
      </c>
      <c r="K16" s="17">
        <v>0.15357560191188599</v>
      </c>
      <c r="L16" s="17">
        <v>0.113615349930501</v>
      </c>
      <c r="M16" s="17"/>
      <c r="N16" s="17">
        <v>0.13418219341659199</v>
      </c>
      <c r="O16" s="17">
        <v>0.123800094231505</v>
      </c>
      <c r="P16" s="17">
        <v>0.150434491611626</v>
      </c>
      <c r="Q16" s="17">
        <v>0.14087761193926401</v>
      </c>
      <c r="R16" s="17"/>
      <c r="S16" s="17">
        <v>0.125638999788838</v>
      </c>
      <c r="T16" s="17">
        <v>0.14200028080251101</v>
      </c>
      <c r="U16" s="17">
        <v>0.127506799327224</v>
      </c>
      <c r="V16" s="17">
        <v>0.133505981912142</v>
      </c>
      <c r="W16" s="17">
        <v>0.18167074577277001</v>
      </c>
      <c r="X16" s="17">
        <v>0.13438550353689099</v>
      </c>
      <c r="Y16" s="17">
        <v>0.13625486276014701</v>
      </c>
      <c r="Z16" s="17">
        <v>8.9148250607708701E-2</v>
      </c>
      <c r="AA16" s="17">
        <v>0.136034609545717</v>
      </c>
      <c r="AB16" s="17">
        <v>0.109337757839084</v>
      </c>
      <c r="AC16" s="17">
        <v>0.12199743678556001</v>
      </c>
      <c r="AD16" s="17">
        <v>0.26789437055334098</v>
      </c>
      <c r="AE16" s="17"/>
      <c r="AF16" s="17">
        <v>9.6165996511710802E-2</v>
      </c>
      <c r="AG16" s="17">
        <v>0.12666817170634301</v>
      </c>
      <c r="AH16" s="17">
        <v>0.122581733899956</v>
      </c>
      <c r="AI16" s="17">
        <v>0.13389987982622301</v>
      </c>
      <c r="AJ16" s="17">
        <v>0.157676835165667</v>
      </c>
      <c r="AK16" s="17">
        <v>0.14086955190923101</v>
      </c>
      <c r="AL16" s="17">
        <v>0.109347299055865</v>
      </c>
      <c r="AM16" s="17">
        <v>0.15054960776384799</v>
      </c>
      <c r="AN16" s="17">
        <v>0.12891963567020201</v>
      </c>
      <c r="AO16" s="17">
        <v>0.13524795075214499</v>
      </c>
      <c r="AP16" s="17">
        <v>0.17662118500284499</v>
      </c>
      <c r="AQ16" s="17">
        <v>8.9656776027535995E-2</v>
      </c>
      <c r="AR16" s="17">
        <v>0.166804772858722</v>
      </c>
      <c r="AS16" s="17">
        <v>0.188853541520145</v>
      </c>
      <c r="AT16" s="17">
        <v>7.0192775468011601E-2</v>
      </c>
      <c r="AU16" s="17">
        <v>0.15383647712367299</v>
      </c>
      <c r="AV16" s="17"/>
      <c r="AW16" s="17">
        <v>0.14365475280394399</v>
      </c>
      <c r="AX16" s="17">
        <v>0.12593522833184101</v>
      </c>
      <c r="AY16" s="17"/>
      <c r="AZ16" s="17">
        <v>0.152080910000013</v>
      </c>
      <c r="BA16" s="17">
        <v>0.13298213652857799</v>
      </c>
      <c r="BB16" s="17"/>
      <c r="BC16" s="17">
        <v>0.13954201724506199</v>
      </c>
      <c r="BD16" s="17">
        <v>0.134316054245043</v>
      </c>
      <c r="BE16" s="17"/>
      <c r="BF16" s="17">
        <v>0.15476658483272801</v>
      </c>
      <c r="BG16" s="17">
        <v>0.134990017381489</v>
      </c>
      <c r="BH16" s="17"/>
      <c r="BI16" s="17">
        <v>0.13460381798690699</v>
      </c>
      <c r="BJ16" s="17">
        <v>0.123819004634297</v>
      </c>
      <c r="BK16" s="17">
        <v>0.12715423739392001</v>
      </c>
      <c r="BL16" s="17">
        <v>0.21546638530114601</v>
      </c>
      <c r="BM16" s="17">
        <v>0.100483755415888</v>
      </c>
      <c r="BN16" s="17"/>
      <c r="BO16" s="17">
        <v>0.12849994275333901</v>
      </c>
      <c r="BP16" s="17">
        <v>0.130919157725714</v>
      </c>
      <c r="BQ16" s="17">
        <v>0.15442046716046801</v>
      </c>
      <c r="BR16" s="17">
        <v>0.19387089222131801</v>
      </c>
      <c r="BS16" s="17">
        <v>0.102312232075729</v>
      </c>
      <c r="BT16" s="17">
        <v>8.1963437421899807E-2</v>
      </c>
      <c r="BU16" s="17"/>
      <c r="BV16" s="17">
        <v>0.12255653546635201</v>
      </c>
      <c r="BW16" s="17">
        <v>0.12616054343569899</v>
      </c>
      <c r="BX16" s="17"/>
      <c r="BY16" s="17">
        <v>0.16379749916865299</v>
      </c>
      <c r="BZ16" s="17"/>
      <c r="CA16" s="17">
        <v>0.12151698280067399</v>
      </c>
      <c r="CB16" s="17"/>
      <c r="CC16" s="17">
        <v>0.12221559838479901</v>
      </c>
    </row>
    <row r="17" spans="2:81" ht="28.8" x14ac:dyDescent="0.3">
      <c r="B17" s="18" t="s">
        <v>360</v>
      </c>
      <c r="C17" s="17">
        <v>0.11130826822562299</v>
      </c>
      <c r="D17" s="17">
        <v>0.14436734215841601</v>
      </c>
      <c r="E17" s="17">
        <v>7.8432442286268403E-2</v>
      </c>
      <c r="F17" s="17"/>
      <c r="G17" s="17">
        <v>0.126734709759281</v>
      </c>
      <c r="H17" s="17">
        <v>0.13634744068653101</v>
      </c>
      <c r="I17" s="17">
        <v>0.11392778524014199</v>
      </c>
      <c r="J17" s="17">
        <v>8.5709389831631996E-2</v>
      </c>
      <c r="K17" s="17">
        <v>0.11844171992205001</v>
      </c>
      <c r="L17" s="17">
        <v>9.4502712180346504E-2</v>
      </c>
      <c r="M17" s="17"/>
      <c r="N17" s="17">
        <v>0.10032763669478</v>
      </c>
      <c r="O17" s="17">
        <v>0.113356700700397</v>
      </c>
      <c r="P17" s="17">
        <v>0.11043510982942301</v>
      </c>
      <c r="Q17" s="17">
        <v>0.12269266799836299</v>
      </c>
      <c r="R17" s="17"/>
      <c r="S17" s="17">
        <v>0.13281551410381401</v>
      </c>
      <c r="T17" s="17">
        <v>9.8448736639958706E-2</v>
      </c>
      <c r="U17" s="17">
        <v>0.124608679563776</v>
      </c>
      <c r="V17" s="17">
        <v>0.126887010859391</v>
      </c>
      <c r="W17" s="17">
        <v>0.12403861407866699</v>
      </c>
      <c r="X17" s="17">
        <v>6.5058628981785299E-2</v>
      </c>
      <c r="Y17" s="17">
        <v>0.14247088038678199</v>
      </c>
      <c r="Z17" s="17">
        <v>0.103657736026361</v>
      </c>
      <c r="AA17" s="17">
        <v>0.13121844748265701</v>
      </c>
      <c r="AB17" s="17">
        <v>0.101556950868359</v>
      </c>
      <c r="AC17" s="17">
        <v>6.1032818244267997E-2</v>
      </c>
      <c r="AD17" s="17">
        <v>6.0113595927642698E-2</v>
      </c>
      <c r="AE17" s="17"/>
      <c r="AF17" s="17">
        <v>0.100999870063611</v>
      </c>
      <c r="AG17" s="17">
        <v>8.3181705155903493E-2</v>
      </c>
      <c r="AH17" s="17">
        <v>0.118763743720241</v>
      </c>
      <c r="AI17" s="17">
        <v>8.8965741472339696E-2</v>
      </c>
      <c r="AJ17" s="17">
        <v>0.11981953157313301</v>
      </c>
      <c r="AK17" s="17">
        <v>0.11459758580915801</v>
      </c>
      <c r="AL17" s="17">
        <v>0.12434795980242</v>
      </c>
      <c r="AM17" s="17">
        <v>8.1140769443443297E-2</v>
      </c>
      <c r="AN17" s="17">
        <v>0.12794618009559899</v>
      </c>
      <c r="AO17" s="17">
        <v>0.12584807798567901</v>
      </c>
      <c r="AP17" s="17">
        <v>0.14143370465712701</v>
      </c>
      <c r="AQ17" s="17">
        <v>6.9274209909717499E-2</v>
      </c>
      <c r="AR17" s="17">
        <v>0.117206567816369</v>
      </c>
      <c r="AS17" s="17">
        <v>0.1963680342305</v>
      </c>
      <c r="AT17" s="17">
        <v>0.10078271238822301</v>
      </c>
      <c r="AU17" s="17">
        <v>0.109746238266519</v>
      </c>
      <c r="AV17" s="17"/>
      <c r="AW17" s="17">
        <v>0.11690314405708099</v>
      </c>
      <c r="AX17" s="17">
        <v>0.103984261436942</v>
      </c>
      <c r="AY17" s="17"/>
      <c r="AZ17" s="17">
        <v>9.64824440883775E-2</v>
      </c>
      <c r="BA17" s="17">
        <v>0.114610285729472</v>
      </c>
      <c r="BB17" s="17"/>
      <c r="BC17" s="17">
        <v>0.11699773469793499</v>
      </c>
      <c r="BD17" s="17">
        <v>0.107037157846342</v>
      </c>
      <c r="BE17" s="17"/>
      <c r="BF17" s="17">
        <v>0.13837930453945901</v>
      </c>
      <c r="BG17" s="17">
        <v>0.109132902400545</v>
      </c>
      <c r="BH17" s="17"/>
      <c r="BI17" s="17">
        <v>0.11893665851272101</v>
      </c>
      <c r="BJ17" s="17">
        <v>0.114900248584748</v>
      </c>
      <c r="BK17" s="17">
        <v>0.115034429300546</v>
      </c>
      <c r="BL17" s="17">
        <v>0.121705778155836</v>
      </c>
      <c r="BM17" s="17">
        <v>0.126632103540021</v>
      </c>
      <c r="BN17" s="17"/>
      <c r="BO17" s="17">
        <v>0.123600714935306</v>
      </c>
      <c r="BP17" s="17">
        <v>0.117661688739939</v>
      </c>
      <c r="BQ17" s="17">
        <v>7.5564812493494796E-2</v>
      </c>
      <c r="BR17" s="17">
        <v>0.14275896818101899</v>
      </c>
      <c r="BS17" s="17">
        <v>0.116444778453418</v>
      </c>
      <c r="BT17" s="17">
        <v>7.2472051488705905E-2</v>
      </c>
      <c r="BU17" s="17"/>
      <c r="BV17" s="17">
        <v>0.125458944498194</v>
      </c>
      <c r="BW17" s="17">
        <v>9.5316723852988394E-2</v>
      </c>
      <c r="BX17" s="17"/>
      <c r="BY17" s="17">
        <v>0.148388289238819</v>
      </c>
      <c r="BZ17" s="17"/>
      <c r="CA17" s="17">
        <v>0.11211513939654801</v>
      </c>
      <c r="CB17" s="17"/>
      <c r="CC17" s="17">
        <v>0.11810531416766799</v>
      </c>
    </row>
    <row r="18" spans="2:81" ht="43.2" x14ac:dyDescent="0.3">
      <c r="B18" s="18" t="s">
        <v>361</v>
      </c>
      <c r="C18" s="17">
        <v>0.10609334438498701</v>
      </c>
      <c r="D18" s="17">
        <v>0.117048704043307</v>
      </c>
      <c r="E18" s="17">
        <v>9.5814820748737095E-2</v>
      </c>
      <c r="F18" s="17"/>
      <c r="G18" s="17">
        <v>0.158462735535947</v>
      </c>
      <c r="H18" s="17">
        <v>0.13081690640261401</v>
      </c>
      <c r="I18" s="17">
        <v>0.13592783588391699</v>
      </c>
      <c r="J18" s="17">
        <v>8.5003811622582706E-2</v>
      </c>
      <c r="K18" s="17">
        <v>6.9232471353988995E-2</v>
      </c>
      <c r="L18" s="17">
        <v>6.8651783256389598E-2</v>
      </c>
      <c r="M18" s="17"/>
      <c r="N18" s="17">
        <v>0.119825020193173</v>
      </c>
      <c r="O18" s="17">
        <v>9.4847412699577097E-2</v>
      </c>
      <c r="P18" s="17">
        <v>0.12008418620841201</v>
      </c>
      <c r="Q18" s="17">
        <v>8.9431809577618204E-2</v>
      </c>
      <c r="R18" s="17"/>
      <c r="S18" s="17">
        <v>0.19233344385482801</v>
      </c>
      <c r="T18" s="17">
        <v>9.2274106953334004E-2</v>
      </c>
      <c r="U18" s="17">
        <v>0.11353195406040099</v>
      </c>
      <c r="V18" s="17">
        <v>7.1199167819766804E-2</v>
      </c>
      <c r="W18" s="17">
        <v>0.107265657082243</v>
      </c>
      <c r="X18" s="17">
        <v>7.87121664044729E-2</v>
      </c>
      <c r="Y18" s="17">
        <v>7.8362071192653093E-2</v>
      </c>
      <c r="Z18" s="17">
        <v>0.118277910145845</v>
      </c>
      <c r="AA18" s="17">
        <v>9.1429705946401194E-2</v>
      </c>
      <c r="AB18" s="17">
        <v>8.1518367692848301E-2</v>
      </c>
      <c r="AC18" s="17">
        <v>8.4681570778810597E-2</v>
      </c>
      <c r="AD18" s="17">
        <v>0.149510740913465</v>
      </c>
      <c r="AE18" s="17"/>
      <c r="AF18" s="17">
        <v>0</v>
      </c>
      <c r="AG18" s="17">
        <v>9.3935254579654598E-2</v>
      </c>
      <c r="AH18" s="17">
        <v>6.2134636764948202E-2</v>
      </c>
      <c r="AI18" s="17">
        <v>8.1013980341200206E-2</v>
      </c>
      <c r="AJ18" s="17">
        <v>8.7962688383403001E-2</v>
      </c>
      <c r="AK18" s="17">
        <v>0.13912316118593901</v>
      </c>
      <c r="AL18" s="17">
        <v>0.134588555454493</v>
      </c>
      <c r="AM18" s="17">
        <v>0.12134472836188399</v>
      </c>
      <c r="AN18" s="17">
        <v>0.133265801189829</v>
      </c>
      <c r="AO18" s="17">
        <v>0.119856920181307</v>
      </c>
      <c r="AP18" s="17">
        <v>8.2176924493598397E-2</v>
      </c>
      <c r="AQ18" s="17">
        <v>2.62430282017506E-2</v>
      </c>
      <c r="AR18" s="17">
        <v>6.6879424922137401E-2</v>
      </c>
      <c r="AS18" s="17">
        <v>0.14332365921420101</v>
      </c>
      <c r="AT18" s="17">
        <v>0.10127536423792501</v>
      </c>
      <c r="AU18" s="17">
        <v>0.19721686724006701</v>
      </c>
      <c r="AV18" s="17"/>
      <c r="AW18" s="17">
        <v>0.112256663322834</v>
      </c>
      <c r="AX18" s="17">
        <v>9.7905093461548007E-2</v>
      </c>
      <c r="AY18" s="17"/>
      <c r="AZ18" s="17">
        <v>0.12013513039967499</v>
      </c>
      <c r="BA18" s="17">
        <v>0.10296594837808801</v>
      </c>
      <c r="BB18" s="17"/>
      <c r="BC18" s="17">
        <v>0.10902250204078499</v>
      </c>
      <c r="BD18" s="17">
        <v>0.10431284083659199</v>
      </c>
      <c r="BE18" s="17"/>
      <c r="BF18" s="17">
        <v>9.2059147705308306E-2</v>
      </c>
      <c r="BG18" s="17">
        <v>0.107221099949475</v>
      </c>
      <c r="BH18" s="17"/>
      <c r="BI18" s="17">
        <v>8.7373004870776705E-2</v>
      </c>
      <c r="BJ18" s="17">
        <v>0.128221799782132</v>
      </c>
      <c r="BK18" s="17">
        <v>7.2105277016978706E-2</v>
      </c>
      <c r="BL18" s="17">
        <v>0.11018155265991</v>
      </c>
      <c r="BM18" s="17">
        <v>0.107511539665922</v>
      </c>
      <c r="BN18" s="17"/>
      <c r="BO18" s="17">
        <v>0.15520540475981801</v>
      </c>
      <c r="BP18" s="17">
        <v>0.10174616516200399</v>
      </c>
      <c r="BQ18" s="17">
        <v>6.6015439045243804E-2</v>
      </c>
      <c r="BR18" s="17">
        <v>9.6567722504153006E-2</v>
      </c>
      <c r="BS18" s="17">
        <v>0.110038668289846</v>
      </c>
      <c r="BT18" s="17">
        <v>5.95444895405726E-2</v>
      </c>
      <c r="BU18" s="17"/>
      <c r="BV18" s="17">
        <v>0.151865576262774</v>
      </c>
      <c r="BW18" s="17">
        <v>8.4368990187420903E-2</v>
      </c>
      <c r="BX18" s="17"/>
      <c r="BY18" s="17">
        <v>0.15223121687083399</v>
      </c>
      <c r="BZ18" s="17"/>
      <c r="CA18" s="17">
        <v>0.111088865174086</v>
      </c>
      <c r="CB18" s="17"/>
      <c r="CC18" s="17">
        <v>0.119369024795597</v>
      </c>
    </row>
    <row r="19" spans="2:81" ht="28.8" x14ac:dyDescent="0.3">
      <c r="B19" s="18" t="s">
        <v>362</v>
      </c>
      <c r="C19" s="17">
        <v>9.37414270309926E-2</v>
      </c>
      <c r="D19" s="17">
        <v>0.116241764866966</v>
      </c>
      <c r="E19" s="17">
        <v>7.2141494618342503E-2</v>
      </c>
      <c r="F19" s="17"/>
      <c r="G19" s="17">
        <v>0.13953550379409199</v>
      </c>
      <c r="H19" s="17">
        <v>0.14780098278224399</v>
      </c>
      <c r="I19" s="17">
        <v>0.116040259327299</v>
      </c>
      <c r="J19" s="17">
        <v>6.3545984369397596E-2</v>
      </c>
      <c r="K19" s="17">
        <v>6.1898365646445297E-2</v>
      </c>
      <c r="L19" s="17">
        <v>4.69736115404236E-2</v>
      </c>
      <c r="M19" s="17"/>
      <c r="N19" s="17">
        <v>0.121407906621158</v>
      </c>
      <c r="O19" s="17">
        <v>9.38576426358569E-2</v>
      </c>
      <c r="P19" s="17">
        <v>8.6210723980901002E-2</v>
      </c>
      <c r="Q19" s="17">
        <v>7.1122448476830594E-2</v>
      </c>
      <c r="R19" s="17"/>
      <c r="S19" s="17">
        <v>0.133966707929391</v>
      </c>
      <c r="T19" s="17">
        <v>6.9523790034681607E-2</v>
      </c>
      <c r="U19" s="17">
        <v>0.11177273244337101</v>
      </c>
      <c r="V19" s="17">
        <v>7.8697474985523902E-2</v>
      </c>
      <c r="W19" s="17">
        <v>7.8972174638285902E-2</v>
      </c>
      <c r="X19" s="17">
        <v>8.7704616520640793E-2</v>
      </c>
      <c r="Y19" s="17">
        <v>8.7723315728365905E-2</v>
      </c>
      <c r="Z19" s="17">
        <v>6.85068095517085E-2</v>
      </c>
      <c r="AA19" s="17">
        <v>9.0268179875063206E-2</v>
      </c>
      <c r="AB19" s="17">
        <v>0.12057512124855101</v>
      </c>
      <c r="AC19" s="17">
        <v>8.1849218167057397E-2</v>
      </c>
      <c r="AD19" s="17">
        <v>6.1842754322118901E-2</v>
      </c>
      <c r="AE19" s="17"/>
      <c r="AF19" s="17">
        <v>0.103767187117801</v>
      </c>
      <c r="AG19" s="17">
        <v>8.9776376597229104E-2</v>
      </c>
      <c r="AH19" s="17">
        <v>4.7317655418643197E-2</v>
      </c>
      <c r="AI19" s="17">
        <v>0.103018653291062</v>
      </c>
      <c r="AJ19" s="17">
        <v>0.123269005224698</v>
      </c>
      <c r="AK19" s="17">
        <v>0.100029477233376</v>
      </c>
      <c r="AL19" s="17">
        <v>0.10308238514246799</v>
      </c>
      <c r="AM19" s="17">
        <v>5.1237186395677599E-2</v>
      </c>
      <c r="AN19" s="17">
        <v>6.19732014769937E-2</v>
      </c>
      <c r="AO19" s="17">
        <v>0.122587850595801</v>
      </c>
      <c r="AP19" s="17">
        <v>0.123182823309162</v>
      </c>
      <c r="AQ19" s="17">
        <v>6.1924476769856303E-2</v>
      </c>
      <c r="AR19" s="17">
        <v>0.11736887753001</v>
      </c>
      <c r="AS19" s="17">
        <v>0.19260501101776301</v>
      </c>
      <c r="AT19" s="17">
        <v>7.2228078614891597E-2</v>
      </c>
      <c r="AU19" s="17">
        <v>0.116266405792534</v>
      </c>
      <c r="AV19" s="17"/>
      <c r="AW19" s="17">
        <v>9.2366191303360698E-2</v>
      </c>
      <c r="AX19" s="17">
        <v>9.6422030492731403E-2</v>
      </c>
      <c r="AY19" s="17"/>
      <c r="AZ19" s="17">
        <v>6.1264843553535703E-2</v>
      </c>
      <c r="BA19" s="17">
        <v>0.100974633503365</v>
      </c>
      <c r="BB19" s="17"/>
      <c r="BC19" s="17">
        <v>9.1152079663510396E-2</v>
      </c>
      <c r="BD19" s="17">
        <v>9.1196196211325298E-2</v>
      </c>
      <c r="BE19" s="17"/>
      <c r="BF19" s="17">
        <v>8.3603750395076004E-2</v>
      </c>
      <c r="BG19" s="17">
        <v>9.4556067262854995E-2</v>
      </c>
      <c r="BH19" s="17"/>
      <c r="BI19" s="17">
        <v>8.5613873040879904E-2</v>
      </c>
      <c r="BJ19" s="17">
        <v>0.118873544520681</v>
      </c>
      <c r="BK19" s="17">
        <v>9.0744320921938695E-2</v>
      </c>
      <c r="BL19" s="17">
        <v>8.4975963267213503E-2</v>
      </c>
      <c r="BM19" s="17">
        <v>7.4616855916416702E-2</v>
      </c>
      <c r="BN19" s="17"/>
      <c r="BO19" s="17">
        <v>0.118694277306399</v>
      </c>
      <c r="BP19" s="17">
        <v>0.105166673773472</v>
      </c>
      <c r="BQ19" s="17">
        <v>0.10759634472796201</v>
      </c>
      <c r="BR19" s="17">
        <v>9.2329877535375499E-2</v>
      </c>
      <c r="BS19" s="17">
        <v>7.7160950092892797E-2</v>
      </c>
      <c r="BT19" s="17">
        <v>7.1113017899913394E-2</v>
      </c>
      <c r="BU19" s="17"/>
      <c r="BV19" s="17">
        <v>0.127502418081683</v>
      </c>
      <c r="BW19" s="17">
        <v>0.102869318224716</v>
      </c>
      <c r="BX19" s="17"/>
      <c r="BY19" s="17">
        <v>0.16171200680122599</v>
      </c>
      <c r="BZ19" s="17"/>
      <c r="CA19" s="17">
        <v>0.14376964995293301</v>
      </c>
      <c r="CB19" s="17"/>
      <c r="CC19" s="17">
        <v>0.11964714078567899</v>
      </c>
    </row>
    <row r="20" spans="2:81" ht="57.6" x14ac:dyDescent="0.3">
      <c r="B20" s="18" t="s">
        <v>363</v>
      </c>
      <c r="C20" s="17">
        <v>9.1145077219472806E-2</v>
      </c>
      <c r="D20" s="17">
        <v>9.5272123234980299E-2</v>
      </c>
      <c r="E20" s="17">
        <v>8.7474862596277195E-2</v>
      </c>
      <c r="F20" s="17"/>
      <c r="G20" s="17">
        <v>1.4253069580977501E-2</v>
      </c>
      <c r="H20" s="17">
        <v>2.66636866282303E-2</v>
      </c>
      <c r="I20" s="17">
        <v>5.3533490295401498E-2</v>
      </c>
      <c r="J20" s="17">
        <v>9.5253834571242493E-2</v>
      </c>
      <c r="K20" s="17">
        <v>0.15568860087231601</v>
      </c>
      <c r="L20" s="17">
        <v>0.178773278260277</v>
      </c>
      <c r="M20" s="17"/>
      <c r="N20" s="17">
        <v>9.4717694403283301E-2</v>
      </c>
      <c r="O20" s="17">
        <v>7.7445752541967505E-2</v>
      </c>
      <c r="P20" s="17">
        <v>9.47125729978541E-2</v>
      </c>
      <c r="Q20" s="17">
        <v>9.7325601850806007E-2</v>
      </c>
      <c r="R20" s="17"/>
      <c r="S20" s="17">
        <v>6.8040263172933602E-2</v>
      </c>
      <c r="T20" s="17">
        <v>0.130792572391697</v>
      </c>
      <c r="U20" s="17">
        <v>0.114703309717645</v>
      </c>
      <c r="V20" s="17">
        <v>0.111264150544719</v>
      </c>
      <c r="W20" s="17">
        <v>9.16093129914438E-2</v>
      </c>
      <c r="X20" s="17">
        <v>0.113638247747407</v>
      </c>
      <c r="Y20" s="17">
        <v>0.101378945611414</v>
      </c>
      <c r="Z20" s="17">
        <v>5.5581176247586003E-2</v>
      </c>
      <c r="AA20" s="17">
        <v>5.9302840712800897E-2</v>
      </c>
      <c r="AB20" s="17">
        <v>6.0294215152472901E-2</v>
      </c>
      <c r="AC20" s="17">
        <v>9.3005681049994293E-2</v>
      </c>
      <c r="AD20" s="17">
        <v>6.1242369488228802E-2</v>
      </c>
      <c r="AE20" s="17"/>
      <c r="AF20" s="17">
        <v>0.104423181261926</v>
      </c>
      <c r="AG20" s="17">
        <v>5.5666069665220801E-2</v>
      </c>
      <c r="AH20" s="17">
        <v>6.3279451063734907E-2</v>
      </c>
      <c r="AI20" s="17">
        <v>0.10746525335953</v>
      </c>
      <c r="AJ20" s="17">
        <v>4.9498360119298999E-2</v>
      </c>
      <c r="AK20" s="17">
        <v>0.112925171561767</v>
      </c>
      <c r="AL20" s="17">
        <v>0.10331664514143001</v>
      </c>
      <c r="AM20" s="17">
        <v>0.129133475600794</v>
      </c>
      <c r="AN20" s="17">
        <v>0.10350706325866001</v>
      </c>
      <c r="AO20" s="17">
        <v>9.7666308542869507E-2</v>
      </c>
      <c r="AP20" s="17">
        <v>8.7609514116444506E-2</v>
      </c>
      <c r="AQ20" s="17">
        <v>7.8206085845692302E-2</v>
      </c>
      <c r="AR20" s="17">
        <v>6.1308013635915697E-2</v>
      </c>
      <c r="AS20" s="17">
        <v>6.2295369874503299E-2</v>
      </c>
      <c r="AT20" s="17">
        <v>0.10199710729167499</v>
      </c>
      <c r="AU20" s="17">
        <v>7.6999469095880305E-2</v>
      </c>
      <c r="AV20" s="17"/>
      <c r="AW20" s="17">
        <v>9.5511632227451002E-2</v>
      </c>
      <c r="AX20" s="17">
        <v>8.4404401761962594E-2</v>
      </c>
      <c r="AY20" s="17"/>
      <c r="AZ20" s="17">
        <v>6.3525972872899295E-2</v>
      </c>
      <c r="BA20" s="17">
        <v>9.7296422679177194E-2</v>
      </c>
      <c r="BB20" s="17"/>
      <c r="BC20" s="17">
        <v>5.50645356700349E-2</v>
      </c>
      <c r="BD20" s="17">
        <v>0.11763665338833899</v>
      </c>
      <c r="BE20" s="17"/>
      <c r="BF20" s="17">
        <v>3.4411042976497497E-2</v>
      </c>
      <c r="BG20" s="17">
        <v>9.5704092906207905E-2</v>
      </c>
      <c r="BH20" s="17"/>
      <c r="BI20" s="17">
        <v>0.191164437861051</v>
      </c>
      <c r="BJ20" s="17">
        <v>2.96584399151067E-2</v>
      </c>
      <c r="BK20" s="17">
        <v>4.89652364581541E-2</v>
      </c>
      <c r="BL20" s="17">
        <v>0.15320003966870799</v>
      </c>
      <c r="BM20" s="17">
        <v>8.2789340284519494E-2</v>
      </c>
      <c r="BN20" s="17"/>
      <c r="BO20" s="17">
        <v>2.3816223045746401E-2</v>
      </c>
      <c r="BP20" s="17">
        <v>0.15343588830691299</v>
      </c>
      <c r="BQ20" s="17">
        <v>6.0512443844478001E-2</v>
      </c>
      <c r="BR20" s="17">
        <v>0.14042759302468799</v>
      </c>
      <c r="BS20" s="17">
        <v>5.2072049480345398E-2</v>
      </c>
      <c r="BT20" s="17">
        <v>8.34576687557015E-2</v>
      </c>
      <c r="BU20" s="17"/>
      <c r="BV20" s="17">
        <v>2.53874950925458E-2</v>
      </c>
      <c r="BW20" s="17">
        <v>3.7579887245935001E-2</v>
      </c>
      <c r="BX20" s="17"/>
      <c r="BY20" s="17">
        <v>3.1203504524741899E-2</v>
      </c>
      <c r="BZ20" s="17"/>
      <c r="CA20" s="17">
        <v>2.51654554624847E-2</v>
      </c>
      <c r="CB20" s="17"/>
      <c r="CC20" s="17">
        <v>2.5832032500262499E-2</v>
      </c>
    </row>
    <row r="21" spans="2:81" ht="28.8" x14ac:dyDescent="0.3">
      <c r="B21" s="18" t="s">
        <v>364</v>
      </c>
      <c r="C21" s="17">
        <v>7.7473607920474405E-2</v>
      </c>
      <c r="D21" s="17">
        <v>9.5469834463259698E-2</v>
      </c>
      <c r="E21" s="17">
        <v>6.0207393820322898E-2</v>
      </c>
      <c r="F21" s="17"/>
      <c r="G21" s="17">
        <v>0.113505556161584</v>
      </c>
      <c r="H21" s="17">
        <v>8.66189725508303E-2</v>
      </c>
      <c r="I21" s="17">
        <v>7.9593073807852396E-2</v>
      </c>
      <c r="J21" s="17">
        <v>4.6032337994221101E-2</v>
      </c>
      <c r="K21" s="17">
        <v>7.9565691281093406E-2</v>
      </c>
      <c r="L21" s="17">
        <v>6.8342140713423094E-2</v>
      </c>
      <c r="M21" s="17"/>
      <c r="N21" s="17">
        <v>8.5240276697852196E-2</v>
      </c>
      <c r="O21" s="17">
        <v>6.5574065795291805E-2</v>
      </c>
      <c r="P21" s="17">
        <v>8.7517836243875394E-2</v>
      </c>
      <c r="Q21" s="17">
        <v>7.3238644747196394E-2</v>
      </c>
      <c r="R21" s="17"/>
      <c r="S21" s="17">
        <v>0.110278608980729</v>
      </c>
      <c r="T21" s="17">
        <v>7.7648878083401401E-2</v>
      </c>
      <c r="U21" s="17">
        <v>7.1276410654262504E-2</v>
      </c>
      <c r="V21" s="17">
        <v>6.3249440662329501E-2</v>
      </c>
      <c r="W21" s="17">
        <v>6.9248898069049394E-2</v>
      </c>
      <c r="X21" s="17">
        <v>5.8057540972273398E-2</v>
      </c>
      <c r="Y21" s="17">
        <v>7.4741669167458502E-2</v>
      </c>
      <c r="Z21" s="17">
        <v>9.8950007267699494E-2</v>
      </c>
      <c r="AA21" s="17">
        <v>6.1650109862756597E-2</v>
      </c>
      <c r="AB21" s="17">
        <v>7.3455357647192798E-2</v>
      </c>
      <c r="AC21" s="17">
        <v>9.2599179276240604E-2</v>
      </c>
      <c r="AD21" s="17">
        <v>8.4278181889727702E-2</v>
      </c>
      <c r="AE21" s="17"/>
      <c r="AF21" s="17">
        <v>0</v>
      </c>
      <c r="AG21" s="17">
        <v>8.5547245052572704E-2</v>
      </c>
      <c r="AH21" s="17">
        <v>6.4185261649620295E-2</v>
      </c>
      <c r="AI21" s="17">
        <v>7.4441929163524503E-2</v>
      </c>
      <c r="AJ21" s="17">
        <v>8.2420521009810802E-2</v>
      </c>
      <c r="AK21" s="17">
        <v>8.0487719338457095E-2</v>
      </c>
      <c r="AL21" s="17">
        <v>7.3453627978176395E-2</v>
      </c>
      <c r="AM21" s="17">
        <v>8.36628046192123E-2</v>
      </c>
      <c r="AN21" s="17">
        <v>8.9853548342550701E-2</v>
      </c>
      <c r="AO21" s="17">
        <v>5.4043405539485001E-2</v>
      </c>
      <c r="AP21" s="17">
        <v>6.32979576897061E-2</v>
      </c>
      <c r="AQ21" s="17">
        <v>0.13117346568469601</v>
      </c>
      <c r="AR21" s="17">
        <v>2.9271785399014601E-2</v>
      </c>
      <c r="AS21" s="17">
        <v>0.13449276699663901</v>
      </c>
      <c r="AT21" s="17">
        <v>8.6234633485932702E-2</v>
      </c>
      <c r="AU21" s="17">
        <v>7.6575602913246998E-2</v>
      </c>
      <c r="AV21" s="17"/>
      <c r="AW21" s="17">
        <v>8.1264225652415298E-2</v>
      </c>
      <c r="AX21" s="17">
        <v>7.2526454941363602E-2</v>
      </c>
      <c r="AY21" s="17"/>
      <c r="AZ21" s="17">
        <v>6.6286340858251497E-2</v>
      </c>
      <c r="BA21" s="17">
        <v>7.9965243550151999E-2</v>
      </c>
      <c r="BB21" s="17"/>
      <c r="BC21" s="17">
        <v>7.2842005115713093E-2</v>
      </c>
      <c r="BD21" s="17">
        <v>7.4892938552727106E-2</v>
      </c>
      <c r="BE21" s="17"/>
      <c r="BF21" s="17">
        <v>8.7904371370670906E-2</v>
      </c>
      <c r="BG21" s="17">
        <v>7.6635415910535395E-2</v>
      </c>
      <c r="BH21" s="17"/>
      <c r="BI21" s="17">
        <v>8.07831898027669E-2</v>
      </c>
      <c r="BJ21" s="17">
        <v>9.4340784354477597E-2</v>
      </c>
      <c r="BK21" s="17">
        <v>5.2907895505671203E-2</v>
      </c>
      <c r="BL21" s="17">
        <v>5.5739380895501803E-2</v>
      </c>
      <c r="BM21" s="17">
        <v>0.100935986471672</v>
      </c>
      <c r="BN21" s="17"/>
      <c r="BO21" s="17">
        <v>0.121557818155485</v>
      </c>
      <c r="BP21" s="17">
        <v>5.9076160785021398E-2</v>
      </c>
      <c r="BQ21" s="17">
        <v>7.0210423279026601E-2</v>
      </c>
      <c r="BR21" s="17">
        <v>6.5398477947859399E-2</v>
      </c>
      <c r="BS21" s="17">
        <v>9.2872825792196703E-2</v>
      </c>
      <c r="BT21" s="17">
        <v>4.5633376985531098E-2</v>
      </c>
      <c r="BU21" s="17"/>
      <c r="BV21" s="17">
        <v>0.120873696516499</v>
      </c>
      <c r="BW21" s="17">
        <v>4.5129409598546402E-2</v>
      </c>
      <c r="BX21" s="17"/>
      <c r="BY21" s="17">
        <v>9.7115816477344699E-2</v>
      </c>
      <c r="BZ21" s="17"/>
      <c r="CA21" s="17">
        <v>0.104279129926551</v>
      </c>
      <c r="CB21" s="17"/>
      <c r="CC21" s="17">
        <v>8.7562044953618107E-2</v>
      </c>
    </row>
    <row r="22" spans="2:81" x14ac:dyDescent="0.3">
      <c r="B22" s="18" t="s">
        <v>92</v>
      </c>
      <c r="C22" s="19">
        <v>6.5599045345469606E-2</v>
      </c>
      <c r="D22" s="19">
        <v>5.9157709148742799E-2</v>
      </c>
      <c r="E22" s="19">
        <v>7.2147199120925695E-2</v>
      </c>
      <c r="F22" s="19"/>
      <c r="G22" s="19">
        <v>5.4082291960440697E-2</v>
      </c>
      <c r="H22" s="19">
        <v>4.6477351187141601E-2</v>
      </c>
      <c r="I22" s="19">
        <v>6.21441136582703E-2</v>
      </c>
      <c r="J22" s="19">
        <v>7.9494811946507205E-2</v>
      </c>
      <c r="K22" s="19">
        <v>6.41725074303061E-2</v>
      </c>
      <c r="L22" s="19">
        <v>8.1321300093013499E-2</v>
      </c>
      <c r="M22" s="19"/>
      <c r="N22" s="19">
        <v>4.88500117113237E-2</v>
      </c>
      <c r="O22" s="19">
        <v>7.8356796964060296E-2</v>
      </c>
      <c r="P22" s="19">
        <v>6.3783409310637404E-2</v>
      </c>
      <c r="Q22" s="19">
        <v>7.2540223740089393E-2</v>
      </c>
      <c r="R22" s="19"/>
      <c r="S22" s="19">
        <v>7.1823726417933595E-2</v>
      </c>
      <c r="T22" s="19">
        <v>4.9637584920776599E-2</v>
      </c>
      <c r="U22" s="19">
        <v>7.5742318409646806E-2</v>
      </c>
      <c r="V22" s="19">
        <v>5.1407513480012802E-2</v>
      </c>
      <c r="W22" s="19">
        <v>5.5569029464147102E-2</v>
      </c>
      <c r="X22" s="19">
        <v>6.4469442841761995E-2</v>
      </c>
      <c r="Y22" s="19">
        <v>6.3238958293364303E-2</v>
      </c>
      <c r="Z22" s="19">
        <v>7.2474974376305901E-2</v>
      </c>
      <c r="AA22" s="19">
        <v>7.2241609844933802E-2</v>
      </c>
      <c r="AB22" s="19">
        <v>6.8374572924563601E-2</v>
      </c>
      <c r="AC22" s="19">
        <v>5.7996674345818899E-2</v>
      </c>
      <c r="AD22" s="19">
        <v>0.12527994559563399</v>
      </c>
      <c r="AE22" s="19"/>
      <c r="AF22" s="19">
        <v>0</v>
      </c>
      <c r="AG22" s="19">
        <v>9.8539932575647707E-2</v>
      </c>
      <c r="AH22" s="19">
        <v>0.102830422838614</v>
      </c>
      <c r="AI22" s="19">
        <v>8.2309544943448998E-2</v>
      </c>
      <c r="AJ22" s="19">
        <v>5.0584355228234901E-2</v>
      </c>
      <c r="AK22" s="19">
        <v>3.0245496823219101E-2</v>
      </c>
      <c r="AL22" s="19">
        <v>5.85326265337981E-2</v>
      </c>
      <c r="AM22" s="19">
        <v>8.6657801942722198E-2</v>
      </c>
      <c r="AN22" s="19">
        <v>5.0308326293150199E-2</v>
      </c>
      <c r="AO22" s="19">
        <v>5.4928279112567001E-2</v>
      </c>
      <c r="AP22" s="19">
        <v>4.9322465439424999E-2</v>
      </c>
      <c r="AQ22" s="19">
        <v>4.2984105949320901E-2</v>
      </c>
      <c r="AR22" s="19">
        <v>7.1221268846396402E-2</v>
      </c>
      <c r="AS22" s="19">
        <v>2.0009626592882999E-2</v>
      </c>
      <c r="AT22" s="19">
        <v>0.11286748751129699</v>
      </c>
      <c r="AU22" s="19">
        <v>2.7802892995847799E-2</v>
      </c>
      <c r="AV22" s="19"/>
      <c r="AW22" s="19">
        <v>5.6431171845695897E-2</v>
      </c>
      <c r="AX22" s="19">
        <v>7.8042724157417295E-2</v>
      </c>
      <c r="AY22" s="19"/>
      <c r="AZ22" s="19">
        <v>4.9099280561116003E-2</v>
      </c>
      <c r="BA22" s="19">
        <v>6.9273884033894201E-2</v>
      </c>
      <c r="BB22" s="19"/>
      <c r="BC22" s="19">
        <v>4.6570717694817999E-2</v>
      </c>
      <c r="BD22" s="19">
        <v>7.8207939762859793E-2</v>
      </c>
      <c r="BE22" s="19"/>
      <c r="BF22" s="19">
        <v>2.61002172684907E-2</v>
      </c>
      <c r="BG22" s="19">
        <v>6.8773079753799995E-2</v>
      </c>
      <c r="BH22" s="19"/>
      <c r="BI22" s="19">
        <v>6.9764498076883605E-2</v>
      </c>
      <c r="BJ22" s="19">
        <v>3.9939502270315702E-2</v>
      </c>
      <c r="BK22" s="19">
        <v>7.3566390453420505E-2</v>
      </c>
      <c r="BL22" s="19">
        <v>7.8765071071960902E-2</v>
      </c>
      <c r="BM22" s="19">
        <v>6.4183409543315195E-2</v>
      </c>
      <c r="BN22" s="19"/>
      <c r="BO22" s="19">
        <v>3.1536064899827597E-2</v>
      </c>
      <c r="BP22" s="19">
        <v>4.8014791151912303E-2</v>
      </c>
      <c r="BQ22" s="19">
        <v>7.9457794145083499E-2</v>
      </c>
      <c r="BR22" s="19">
        <v>5.7994300485802099E-2</v>
      </c>
      <c r="BS22" s="19">
        <v>3.9029615272324902E-2</v>
      </c>
      <c r="BT22" s="19">
        <v>0.15639792671524599</v>
      </c>
      <c r="BU22" s="19"/>
      <c r="BV22" s="19">
        <v>2.8538039654341402E-2</v>
      </c>
      <c r="BW22" s="19">
        <v>6.10861312620464E-2</v>
      </c>
      <c r="BX22" s="19"/>
      <c r="BY22" s="19">
        <v>3.1228256970191701E-2</v>
      </c>
      <c r="BZ22" s="19"/>
      <c r="CA22" s="19">
        <v>2.76244916428303E-2</v>
      </c>
      <c r="CB22" s="19"/>
      <c r="CC22" s="19">
        <v>2.7449530224046101E-2</v>
      </c>
    </row>
    <row r="23" spans="2:81" x14ac:dyDescent="0.3">
      <c r="B23" s="16"/>
    </row>
    <row r="24" spans="2:81" x14ac:dyDescent="0.3">
      <c r="B24" t="s">
        <v>95</v>
      </c>
    </row>
    <row r="25" spans="2:81" x14ac:dyDescent="0.3">
      <c r="B25" t="s">
        <v>96</v>
      </c>
    </row>
    <row r="27" spans="2:81" x14ac:dyDescent="0.3">
      <c r="B2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C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366</v>
      </c>
      <c r="C9" s="17">
        <v>0.36927481202185802</v>
      </c>
      <c r="D9" s="17">
        <v>0.36671144354402602</v>
      </c>
      <c r="E9" s="17">
        <v>0.37323422022256297</v>
      </c>
      <c r="F9" s="17"/>
      <c r="G9" s="17">
        <v>0.34384748807919202</v>
      </c>
      <c r="H9" s="17">
        <v>0.38652028764558799</v>
      </c>
      <c r="I9" s="17">
        <v>0.37050047695339999</v>
      </c>
      <c r="J9" s="17">
        <v>0.3301632396484</v>
      </c>
      <c r="K9" s="17">
        <v>0.34755540681254299</v>
      </c>
      <c r="L9" s="17">
        <v>0.41747498595895699</v>
      </c>
      <c r="M9" s="17"/>
      <c r="N9" s="17">
        <v>0.41731846881982698</v>
      </c>
      <c r="O9" s="17">
        <v>0.38707606072985501</v>
      </c>
      <c r="P9" s="17">
        <v>0.33042393956954502</v>
      </c>
      <c r="Q9" s="17">
        <v>0.33190122611985501</v>
      </c>
      <c r="R9" s="17"/>
      <c r="S9" s="17">
        <v>0.34679491941037699</v>
      </c>
      <c r="T9" s="17">
        <v>0.40500515321080699</v>
      </c>
      <c r="U9" s="17">
        <v>0.34412070407933598</v>
      </c>
      <c r="V9" s="17">
        <v>0.47618142260949398</v>
      </c>
      <c r="W9" s="17">
        <v>0.32897623776761598</v>
      </c>
      <c r="X9" s="17">
        <v>0.30573524621331499</v>
      </c>
      <c r="Y9" s="17">
        <v>0.435721330414712</v>
      </c>
      <c r="Z9" s="17">
        <v>0.36913369621787101</v>
      </c>
      <c r="AA9" s="17">
        <v>0.33778822344353499</v>
      </c>
      <c r="AB9" s="17">
        <v>0.34923295206057298</v>
      </c>
      <c r="AC9" s="17">
        <v>0.33269456903503702</v>
      </c>
      <c r="AD9" s="17">
        <v>0.40912414613175002</v>
      </c>
      <c r="AE9" s="17"/>
      <c r="AF9" s="17">
        <v>0.40379462372841701</v>
      </c>
      <c r="AG9" s="17">
        <v>0.26760957639503802</v>
      </c>
      <c r="AH9" s="17">
        <v>0.34103819926967299</v>
      </c>
      <c r="AI9" s="17">
        <v>0.35317030270239902</v>
      </c>
      <c r="AJ9" s="17">
        <v>0.35534774752114401</v>
      </c>
      <c r="AK9" s="17">
        <v>0.39339631593216801</v>
      </c>
      <c r="AL9" s="17">
        <v>0.32615497334115201</v>
      </c>
      <c r="AM9" s="17">
        <v>0.390354526590935</v>
      </c>
      <c r="AN9" s="17">
        <v>0.43999269518302903</v>
      </c>
      <c r="AO9" s="17">
        <v>0.375586259880546</v>
      </c>
      <c r="AP9" s="17">
        <v>0.38428315485611497</v>
      </c>
      <c r="AQ9" s="17">
        <v>0.39172614663315097</v>
      </c>
      <c r="AR9" s="17">
        <v>0.361630993683765</v>
      </c>
      <c r="AS9" s="17">
        <v>0.41227590470340603</v>
      </c>
      <c r="AT9" s="17">
        <v>0.327844551120476</v>
      </c>
      <c r="AU9" s="17">
        <v>0.47008520068403697</v>
      </c>
      <c r="AV9" s="17"/>
      <c r="AW9" s="17">
        <v>0.35821644400256197</v>
      </c>
      <c r="AX9" s="17">
        <v>0.38680167619628297</v>
      </c>
      <c r="AY9" s="17"/>
      <c r="AZ9" s="17">
        <v>0.33645046672560802</v>
      </c>
      <c r="BA9" s="17">
        <v>0.37658547223995098</v>
      </c>
      <c r="BB9" s="17"/>
      <c r="BC9" s="17">
        <v>0.33674265271350301</v>
      </c>
      <c r="BD9" s="17">
        <v>0.391783320079855</v>
      </c>
      <c r="BE9" s="17"/>
      <c r="BF9" s="17">
        <v>0.385492291343349</v>
      </c>
      <c r="BG9" s="17">
        <v>0.367971612917254</v>
      </c>
      <c r="BH9" s="17"/>
      <c r="BI9" s="17">
        <v>0.47300181091469501</v>
      </c>
      <c r="BJ9" s="17">
        <v>0.33540351148071001</v>
      </c>
      <c r="BK9" s="17">
        <v>0.399107760111785</v>
      </c>
      <c r="BL9" s="17">
        <v>0.34409287968875901</v>
      </c>
      <c r="BM9" s="17">
        <v>0.30679123469888903</v>
      </c>
      <c r="BN9" s="17"/>
      <c r="BO9" s="17">
        <v>0.36137119308722498</v>
      </c>
      <c r="BP9" s="17">
        <v>0.45483528939643902</v>
      </c>
      <c r="BQ9" s="17">
        <v>0.36363932468448301</v>
      </c>
      <c r="BR9" s="17">
        <v>0.357500909855893</v>
      </c>
      <c r="BS9" s="17">
        <v>0.282441732733763</v>
      </c>
      <c r="BT9" s="17">
        <v>0.35894603859482399</v>
      </c>
      <c r="BU9" s="17"/>
      <c r="BV9" s="17">
        <v>0.33443880457723402</v>
      </c>
      <c r="BW9" s="17">
        <v>0.33719278182791901</v>
      </c>
      <c r="BX9" s="17"/>
      <c r="BY9" s="17">
        <v>0.32541207583843901</v>
      </c>
      <c r="BZ9" s="17"/>
      <c r="CA9" s="17">
        <v>0.34354088226195101</v>
      </c>
      <c r="CB9" s="17"/>
      <c r="CC9" s="17">
        <v>0.34425910906902102</v>
      </c>
    </row>
    <row r="10" spans="2:81" ht="57.6" x14ac:dyDescent="0.3">
      <c r="B10" s="18" t="s">
        <v>367</v>
      </c>
      <c r="C10" s="17">
        <v>0.30530612279083702</v>
      </c>
      <c r="D10" s="17">
        <v>0.29960046129793699</v>
      </c>
      <c r="E10" s="17">
        <v>0.31119809272006999</v>
      </c>
      <c r="F10" s="17"/>
      <c r="G10" s="17">
        <v>0.35379814463174802</v>
      </c>
      <c r="H10" s="17">
        <v>0.32643231483136498</v>
      </c>
      <c r="I10" s="17">
        <v>0.30503547950690402</v>
      </c>
      <c r="J10" s="17">
        <v>0.26066399042183402</v>
      </c>
      <c r="K10" s="17">
        <v>0.30993792937617398</v>
      </c>
      <c r="L10" s="17">
        <v>0.289051576903812</v>
      </c>
      <c r="M10" s="17"/>
      <c r="N10" s="17">
        <v>0.30604682331850702</v>
      </c>
      <c r="O10" s="17">
        <v>0.28238323357048101</v>
      </c>
      <c r="P10" s="17">
        <v>0.36586075794795297</v>
      </c>
      <c r="Q10" s="17">
        <v>0.27332323967975403</v>
      </c>
      <c r="R10" s="17"/>
      <c r="S10" s="17">
        <v>0.30620807703671898</v>
      </c>
      <c r="T10" s="17">
        <v>0.34858776835837801</v>
      </c>
      <c r="U10" s="17">
        <v>0.331244993132018</v>
      </c>
      <c r="V10" s="17">
        <v>0.27035899397767399</v>
      </c>
      <c r="W10" s="17">
        <v>0.32163627480010298</v>
      </c>
      <c r="X10" s="17">
        <v>0.28947311245398</v>
      </c>
      <c r="Y10" s="17">
        <v>0.32576901767551403</v>
      </c>
      <c r="Z10" s="17">
        <v>0.34931275306331699</v>
      </c>
      <c r="AA10" s="17">
        <v>0.271083417135285</v>
      </c>
      <c r="AB10" s="17">
        <v>0.26393611787558502</v>
      </c>
      <c r="AC10" s="17">
        <v>0.33013896769944001</v>
      </c>
      <c r="AD10" s="17">
        <v>0.25416524657512701</v>
      </c>
      <c r="AE10" s="17"/>
      <c r="AF10" s="17">
        <v>0.41586703992917701</v>
      </c>
      <c r="AG10" s="17">
        <v>0.31443446595888802</v>
      </c>
      <c r="AH10" s="17">
        <v>0.21250307454287101</v>
      </c>
      <c r="AI10" s="17">
        <v>0.27249461234740402</v>
      </c>
      <c r="AJ10" s="17">
        <v>0.29599343356156899</v>
      </c>
      <c r="AK10" s="17">
        <v>0.34176967903475902</v>
      </c>
      <c r="AL10" s="17">
        <v>0.29698851214481597</v>
      </c>
      <c r="AM10" s="17">
        <v>0.246602587953653</v>
      </c>
      <c r="AN10" s="17">
        <v>0.312535181667079</v>
      </c>
      <c r="AO10" s="17">
        <v>0.30448060136633998</v>
      </c>
      <c r="AP10" s="17">
        <v>0.40905163800476602</v>
      </c>
      <c r="AQ10" s="17">
        <v>0.31870074376087099</v>
      </c>
      <c r="AR10" s="17">
        <v>0.32872004773512498</v>
      </c>
      <c r="AS10" s="17">
        <v>0.27058811638234498</v>
      </c>
      <c r="AT10" s="17">
        <v>0.33562433465258001</v>
      </c>
      <c r="AU10" s="17">
        <v>0.31023746155719401</v>
      </c>
      <c r="AV10" s="17"/>
      <c r="AW10" s="17">
        <v>0.290281161073972</v>
      </c>
      <c r="AX10" s="17">
        <v>0.327078447988632</v>
      </c>
      <c r="AY10" s="17"/>
      <c r="AZ10" s="17">
        <v>0.27988242657809498</v>
      </c>
      <c r="BA10" s="17">
        <v>0.310968505477282</v>
      </c>
      <c r="BB10" s="17"/>
      <c r="BC10" s="17">
        <v>0.29696139943391098</v>
      </c>
      <c r="BD10" s="17">
        <v>0.30948431394502901</v>
      </c>
      <c r="BE10" s="17"/>
      <c r="BF10" s="17">
        <v>0.29174739414787598</v>
      </c>
      <c r="BG10" s="17">
        <v>0.30639567084431601</v>
      </c>
      <c r="BH10" s="17"/>
      <c r="BI10" s="17">
        <v>0.33782165371316902</v>
      </c>
      <c r="BJ10" s="17">
        <v>0.27614865620325901</v>
      </c>
      <c r="BK10" s="17">
        <v>0.34211788070669302</v>
      </c>
      <c r="BL10" s="17">
        <v>0.32990910455810402</v>
      </c>
      <c r="BM10" s="17">
        <v>0.29286667438769698</v>
      </c>
      <c r="BN10" s="17"/>
      <c r="BO10" s="17">
        <v>0.27853421173206999</v>
      </c>
      <c r="BP10" s="17">
        <v>0.36198489189968602</v>
      </c>
      <c r="BQ10" s="17">
        <v>0.347430299920923</v>
      </c>
      <c r="BR10" s="17">
        <v>0.32217581696701397</v>
      </c>
      <c r="BS10" s="17">
        <v>0.25478901587425001</v>
      </c>
      <c r="BT10" s="17">
        <v>0.255630383616196</v>
      </c>
      <c r="BU10" s="17"/>
      <c r="BV10" s="17">
        <v>0.281822202832335</v>
      </c>
      <c r="BW10" s="17">
        <v>0.26562576193316201</v>
      </c>
      <c r="BX10" s="17"/>
      <c r="BY10" s="17">
        <v>0.29325950127562</v>
      </c>
      <c r="BZ10" s="17"/>
      <c r="CA10" s="17">
        <v>0.25811405952913102</v>
      </c>
      <c r="CB10" s="17"/>
      <c r="CC10" s="17">
        <v>0.28601797505912102</v>
      </c>
    </row>
    <row r="11" spans="2:81" ht="43.2" x14ac:dyDescent="0.3">
      <c r="B11" s="18" t="s">
        <v>368</v>
      </c>
      <c r="C11" s="17">
        <v>0.29999254145339299</v>
      </c>
      <c r="D11" s="17">
        <v>0.31554759429116602</v>
      </c>
      <c r="E11" s="17">
        <v>0.284968544252378</v>
      </c>
      <c r="F11" s="17"/>
      <c r="G11" s="17">
        <v>0.30270328978391298</v>
      </c>
      <c r="H11" s="17">
        <v>0.33280257459562002</v>
      </c>
      <c r="I11" s="17">
        <v>0.33878533983689202</v>
      </c>
      <c r="J11" s="17">
        <v>0.26711414112985399</v>
      </c>
      <c r="K11" s="17">
        <v>0.26884420008388998</v>
      </c>
      <c r="L11" s="17">
        <v>0.28759472178027701</v>
      </c>
      <c r="M11" s="17"/>
      <c r="N11" s="17">
        <v>0.34784003642196099</v>
      </c>
      <c r="O11" s="17">
        <v>0.30277181954404098</v>
      </c>
      <c r="P11" s="17">
        <v>0.24886780400421801</v>
      </c>
      <c r="Q11" s="17">
        <v>0.29106395214540098</v>
      </c>
      <c r="R11" s="17"/>
      <c r="S11" s="17">
        <v>0.30398980165461198</v>
      </c>
      <c r="T11" s="17">
        <v>0.358475524886813</v>
      </c>
      <c r="U11" s="17">
        <v>0.26916891399402398</v>
      </c>
      <c r="V11" s="17">
        <v>0.359031407508005</v>
      </c>
      <c r="W11" s="17">
        <v>0.265949843868938</v>
      </c>
      <c r="X11" s="17">
        <v>0.310641031351028</v>
      </c>
      <c r="Y11" s="17">
        <v>0.29544906311976998</v>
      </c>
      <c r="Z11" s="17">
        <v>0.25121660323672201</v>
      </c>
      <c r="AA11" s="17">
        <v>0.28621065568465698</v>
      </c>
      <c r="AB11" s="17">
        <v>0.266384661896576</v>
      </c>
      <c r="AC11" s="17">
        <v>0.24164523035462701</v>
      </c>
      <c r="AD11" s="17">
        <v>0.30541582642482601</v>
      </c>
      <c r="AE11" s="17"/>
      <c r="AF11" s="17">
        <v>0</v>
      </c>
      <c r="AG11" s="17">
        <v>0.23436959943095201</v>
      </c>
      <c r="AH11" s="17">
        <v>0.26696056431911802</v>
      </c>
      <c r="AI11" s="17">
        <v>0.24539476188349499</v>
      </c>
      <c r="AJ11" s="17">
        <v>0.29636106743582902</v>
      </c>
      <c r="AK11" s="17">
        <v>0.33455468193117699</v>
      </c>
      <c r="AL11" s="17">
        <v>0.30131738660912299</v>
      </c>
      <c r="AM11" s="17">
        <v>0.329561868944243</v>
      </c>
      <c r="AN11" s="17">
        <v>0.29688952653127798</v>
      </c>
      <c r="AO11" s="17">
        <v>0.284151142647179</v>
      </c>
      <c r="AP11" s="17">
        <v>0.32722339813804902</v>
      </c>
      <c r="AQ11" s="17">
        <v>0.32265779615830498</v>
      </c>
      <c r="AR11" s="17">
        <v>0.27821342771635499</v>
      </c>
      <c r="AS11" s="17">
        <v>0.311904257851365</v>
      </c>
      <c r="AT11" s="17">
        <v>0.36152351095594798</v>
      </c>
      <c r="AU11" s="17">
        <v>0.38477859135605702</v>
      </c>
      <c r="AV11" s="17"/>
      <c r="AW11" s="17">
        <v>0.300580057911155</v>
      </c>
      <c r="AX11" s="17">
        <v>0.30026358981032802</v>
      </c>
      <c r="AY11" s="17"/>
      <c r="AZ11" s="17">
        <v>0.31316156880394502</v>
      </c>
      <c r="BA11" s="17">
        <v>0.29705952684202003</v>
      </c>
      <c r="BB11" s="17"/>
      <c r="BC11" s="17">
        <v>0.29682868740570101</v>
      </c>
      <c r="BD11" s="17">
        <v>0.29902835342469097</v>
      </c>
      <c r="BE11" s="17"/>
      <c r="BF11" s="17">
        <v>0.28056366990512099</v>
      </c>
      <c r="BG11" s="17">
        <v>0.301553800604907</v>
      </c>
      <c r="BH11" s="17"/>
      <c r="BI11" s="17">
        <v>0.34828352356735498</v>
      </c>
      <c r="BJ11" s="17">
        <v>0.30093949079818999</v>
      </c>
      <c r="BK11" s="17">
        <v>0.30019484892600201</v>
      </c>
      <c r="BL11" s="17">
        <v>0.27940149521528701</v>
      </c>
      <c r="BM11" s="17">
        <v>0.24302485665461199</v>
      </c>
      <c r="BN11" s="17"/>
      <c r="BO11" s="17">
        <v>0.31292924879230999</v>
      </c>
      <c r="BP11" s="17">
        <v>0.35987033863402701</v>
      </c>
      <c r="BQ11" s="17">
        <v>0.32556450963044697</v>
      </c>
      <c r="BR11" s="17">
        <v>0.28450820237278501</v>
      </c>
      <c r="BS11" s="17">
        <v>0.22247733794841801</v>
      </c>
      <c r="BT11" s="17">
        <v>0.260302805254852</v>
      </c>
      <c r="BU11" s="17"/>
      <c r="BV11" s="17">
        <v>0.31556584512552699</v>
      </c>
      <c r="BW11" s="17">
        <v>0.27381156003355001</v>
      </c>
      <c r="BX11" s="17"/>
      <c r="BY11" s="17">
        <v>0.308973007509935</v>
      </c>
      <c r="BZ11" s="17"/>
      <c r="CA11" s="17">
        <v>0.337800021155374</v>
      </c>
      <c r="CB11" s="17"/>
      <c r="CC11" s="17">
        <v>0.324717001727094</v>
      </c>
    </row>
    <row r="12" spans="2:81" ht="43.2" x14ac:dyDescent="0.3">
      <c r="B12" s="18" t="s">
        <v>369</v>
      </c>
      <c r="C12" s="17">
        <v>0.256956228885933</v>
      </c>
      <c r="D12" s="17">
        <v>0.25858462323828102</v>
      </c>
      <c r="E12" s="17">
        <v>0.25549641439682202</v>
      </c>
      <c r="F12" s="17"/>
      <c r="G12" s="17">
        <v>0.26540166284671202</v>
      </c>
      <c r="H12" s="17">
        <v>0.26045354060144099</v>
      </c>
      <c r="I12" s="17">
        <v>0.24062569218367499</v>
      </c>
      <c r="J12" s="17">
        <v>0.24438261433514</v>
      </c>
      <c r="K12" s="17">
        <v>0.216499878004172</v>
      </c>
      <c r="L12" s="17">
        <v>0.29899231727151898</v>
      </c>
      <c r="M12" s="17"/>
      <c r="N12" s="17">
        <v>0.27866405769418101</v>
      </c>
      <c r="O12" s="17">
        <v>0.26948913492416599</v>
      </c>
      <c r="P12" s="17">
        <v>0.26253107575555901</v>
      </c>
      <c r="Q12" s="17">
        <v>0.21406321728469399</v>
      </c>
      <c r="R12" s="17"/>
      <c r="S12" s="17">
        <v>0.219874211610884</v>
      </c>
      <c r="T12" s="17">
        <v>0.25138213295328798</v>
      </c>
      <c r="U12" s="17">
        <v>0.255217758918656</v>
      </c>
      <c r="V12" s="17">
        <v>0.33426363260790198</v>
      </c>
      <c r="W12" s="17">
        <v>0.31908211716756801</v>
      </c>
      <c r="X12" s="17">
        <v>0.23274734112599699</v>
      </c>
      <c r="Y12" s="17">
        <v>0.221027115729097</v>
      </c>
      <c r="Z12" s="17">
        <v>0.27796346165108599</v>
      </c>
      <c r="AA12" s="17">
        <v>0.22907078466042799</v>
      </c>
      <c r="AB12" s="17">
        <v>0.249794493992095</v>
      </c>
      <c r="AC12" s="17">
        <v>0.33545605798257599</v>
      </c>
      <c r="AD12" s="17">
        <v>0.21627652855880899</v>
      </c>
      <c r="AE12" s="17"/>
      <c r="AF12" s="17">
        <v>0.104423181261926</v>
      </c>
      <c r="AG12" s="17">
        <v>0.141342588433921</v>
      </c>
      <c r="AH12" s="17">
        <v>0.213738641064038</v>
      </c>
      <c r="AI12" s="17">
        <v>0.237826081486952</v>
      </c>
      <c r="AJ12" s="17">
        <v>0.23456889265988601</v>
      </c>
      <c r="AK12" s="17">
        <v>0.312909472420839</v>
      </c>
      <c r="AL12" s="17">
        <v>0.32837011091054902</v>
      </c>
      <c r="AM12" s="17">
        <v>0.23460950431573699</v>
      </c>
      <c r="AN12" s="17">
        <v>0.30633067729256702</v>
      </c>
      <c r="AO12" s="17">
        <v>0.21494924701557</v>
      </c>
      <c r="AP12" s="17">
        <v>0.23571355383376799</v>
      </c>
      <c r="AQ12" s="17">
        <v>0.182435030446253</v>
      </c>
      <c r="AR12" s="17">
        <v>0.29930390810025798</v>
      </c>
      <c r="AS12" s="17">
        <v>0.271591618730744</v>
      </c>
      <c r="AT12" s="17">
        <v>0.41018744477399499</v>
      </c>
      <c r="AU12" s="17">
        <v>0.249724176495664</v>
      </c>
      <c r="AV12" s="17"/>
      <c r="AW12" s="17">
        <v>0.26841553672000601</v>
      </c>
      <c r="AX12" s="17">
        <v>0.24080565213021801</v>
      </c>
      <c r="AY12" s="17"/>
      <c r="AZ12" s="17">
        <v>0.25722069550793702</v>
      </c>
      <c r="BA12" s="17">
        <v>0.25689732670235399</v>
      </c>
      <c r="BB12" s="17"/>
      <c r="BC12" s="17">
        <v>0.24337789159595</v>
      </c>
      <c r="BD12" s="17">
        <v>0.26740967429095802</v>
      </c>
      <c r="BE12" s="17"/>
      <c r="BF12" s="17">
        <v>0.265644089811715</v>
      </c>
      <c r="BG12" s="17">
        <v>0.25625809248908898</v>
      </c>
      <c r="BH12" s="17"/>
      <c r="BI12" s="17">
        <v>0.31085806020707701</v>
      </c>
      <c r="BJ12" s="17">
        <v>0.263853592490633</v>
      </c>
      <c r="BK12" s="17">
        <v>0.20301565060288099</v>
      </c>
      <c r="BL12" s="17">
        <v>0.226782643206699</v>
      </c>
      <c r="BM12" s="17">
        <v>0.27843967647886703</v>
      </c>
      <c r="BN12" s="17"/>
      <c r="BO12" s="17">
        <v>0.268655357982378</v>
      </c>
      <c r="BP12" s="17">
        <v>0.30178470356707199</v>
      </c>
      <c r="BQ12" s="17">
        <v>0.218053870205481</v>
      </c>
      <c r="BR12" s="17">
        <v>0.234800729349293</v>
      </c>
      <c r="BS12" s="17">
        <v>0.27698577411125802</v>
      </c>
      <c r="BT12" s="17">
        <v>0.27869120204704301</v>
      </c>
      <c r="BU12" s="17"/>
      <c r="BV12" s="17">
        <v>0.27226220686114</v>
      </c>
      <c r="BW12" s="17">
        <v>0.24825788741166199</v>
      </c>
      <c r="BX12" s="17"/>
      <c r="BY12" s="17">
        <v>0.20637121003663</v>
      </c>
      <c r="BZ12" s="17"/>
      <c r="CA12" s="17">
        <v>0.260820925762419</v>
      </c>
      <c r="CB12" s="17"/>
      <c r="CC12" s="17">
        <v>0.26879450537632699</v>
      </c>
    </row>
    <row r="13" spans="2:81" ht="43.2" x14ac:dyDescent="0.3">
      <c r="B13" s="18" t="s">
        <v>370</v>
      </c>
      <c r="C13" s="17">
        <v>0.243550862185277</v>
      </c>
      <c r="D13" s="17">
        <v>0.25605183065942999</v>
      </c>
      <c r="E13" s="17">
        <v>0.232305343914262</v>
      </c>
      <c r="F13" s="17"/>
      <c r="G13" s="17">
        <v>0.20826710318220801</v>
      </c>
      <c r="H13" s="17">
        <v>0.25986312437571002</v>
      </c>
      <c r="I13" s="17">
        <v>0.28503479682570398</v>
      </c>
      <c r="J13" s="17">
        <v>0.243712951521798</v>
      </c>
      <c r="K13" s="17">
        <v>0.24827536690718399</v>
      </c>
      <c r="L13" s="17">
        <v>0.21694519941041701</v>
      </c>
      <c r="M13" s="17"/>
      <c r="N13" s="17">
        <v>0.240214430910513</v>
      </c>
      <c r="O13" s="17">
        <v>0.25562351669316002</v>
      </c>
      <c r="P13" s="17">
        <v>0.26219094835175499</v>
      </c>
      <c r="Q13" s="17">
        <v>0.22013585657006199</v>
      </c>
      <c r="R13" s="17"/>
      <c r="S13" s="17">
        <v>0.26938736934463398</v>
      </c>
      <c r="T13" s="17">
        <v>0.246350029556274</v>
      </c>
      <c r="U13" s="17">
        <v>0.218864020886917</v>
      </c>
      <c r="V13" s="17">
        <v>0.21703678038452701</v>
      </c>
      <c r="W13" s="17">
        <v>0.24411807065813601</v>
      </c>
      <c r="X13" s="17">
        <v>0.23393058490538601</v>
      </c>
      <c r="Y13" s="17">
        <v>0.26989222848267003</v>
      </c>
      <c r="Z13" s="17">
        <v>0.28843576538321603</v>
      </c>
      <c r="AA13" s="17">
        <v>0.22397701005120099</v>
      </c>
      <c r="AB13" s="17">
        <v>0.237469912054666</v>
      </c>
      <c r="AC13" s="17">
        <v>0.25461045605152499</v>
      </c>
      <c r="AD13" s="17">
        <v>0.225784240545302</v>
      </c>
      <c r="AE13" s="17"/>
      <c r="AF13" s="17">
        <v>0.204767057181412</v>
      </c>
      <c r="AG13" s="17">
        <v>0.19784421523597301</v>
      </c>
      <c r="AH13" s="17">
        <v>0.20580243168311799</v>
      </c>
      <c r="AI13" s="17">
        <v>0.228267267179489</v>
      </c>
      <c r="AJ13" s="17">
        <v>0.29044472580125502</v>
      </c>
      <c r="AK13" s="17">
        <v>0.206345432971446</v>
      </c>
      <c r="AL13" s="17">
        <v>0.22626910570707801</v>
      </c>
      <c r="AM13" s="17">
        <v>0.23171054208526401</v>
      </c>
      <c r="AN13" s="17">
        <v>0.211153475333484</v>
      </c>
      <c r="AO13" s="17">
        <v>0.28073714119843701</v>
      </c>
      <c r="AP13" s="17">
        <v>0.315573547460272</v>
      </c>
      <c r="AQ13" s="17">
        <v>0.25117578694924397</v>
      </c>
      <c r="AR13" s="17">
        <v>0.24578822162227801</v>
      </c>
      <c r="AS13" s="17">
        <v>0.31018369817407099</v>
      </c>
      <c r="AT13" s="17">
        <v>0.186447351378111</v>
      </c>
      <c r="AU13" s="17">
        <v>0.31782092220817998</v>
      </c>
      <c r="AV13" s="17"/>
      <c r="AW13" s="17">
        <v>0.25495108323891602</v>
      </c>
      <c r="AX13" s="17">
        <v>0.22633305041146301</v>
      </c>
      <c r="AY13" s="17"/>
      <c r="AZ13" s="17">
        <v>0.24756035875228699</v>
      </c>
      <c r="BA13" s="17">
        <v>0.242657864418452</v>
      </c>
      <c r="BB13" s="17"/>
      <c r="BC13" s="17">
        <v>0.239794685658407</v>
      </c>
      <c r="BD13" s="17">
        <v>0.242235145296224</v>
      </c>
      <c r="BE13" s="17"/>
      <c r="BF13" s="17">
        <v>0.208548908046089</v>
      </c>
      <c r="BG13" s="17">
        <v>0.24636353821151399</v>
      </c>
      <c r="BH13" s="17"/>
      <c r="BI13" s="17">
        <v>0.249259343286754</v>
      </c>
      <c r="BJ13" s="17">
        <v>0.25086800071194099</v>
      </c>
      <c r="BK13" s="17">
        <v>0.23114008084182999</v>
      </c>
      <c r="BL13" s="17">
        <v>0.23867184452075299</v>
      </c>
      <c r="BM13" s="17">
        <v>0.24901232168861001</v>
      </c>
      <c r="BN13" s="17"/>
      <c r="BO13" s="17">
        <v>0.25620954664242201</v>
      </c>
      <c r="BP13" s="17">
        <v>0.24540190258976399</v>
      </c>
      <c r="BQ13" s="17">
        <v>0.240842813124271</v>
      </c>
      <c r="BR13" s="17">
        <v>0.263933442909209</v>
      </c>
      <c r="BS13" s="17">
        <v>0.22189768162503501</v>
      </c>
      <c r="BT13" s="17">
        <v>0.239335898717047</v>
      </c>
      <c r="BU13" s="17"/>
      <c r="BV13" s="17">
        <v>0.252746240404221</v>
      </c>
      <c r="BW13" s="17">
        <v>0.24738437415734901</v>
      </c>
      <c r="BX13" s="17"/>
      <c r="BY13" s="17">
        <v>0.32994476088328301</v>
      </c>
      <c r="BZ13" s="17"/>
      <c r="CA13" s="17">
        <v>0.25734210500647797</v>
      </c>
      <c r="CB13" s="17"/>
      <c r="CC13" s="17">
        <v>0.26785069259074201</v>
      </c>
    </row>
    <row r="14" spans="2:81" ht="28.8" x14ac:dyDescent="0.3">
      <c r="B14" s="18" t="s">
        <v>371</v>
      </c>
      <c r="C14" s="17">
        <v>0.20977129963699301</v>
      </c>
      <c r="D14" s="17">
        <v>0.21372201646379499</v>
      </c>
      <c r="E14" s="17">
        <v>0.20585782739552</v>
      </c>
      <c r="F14" s="17"/>
      <c r="G14" s="17">
        <v>0.26085776563872398</v>
      </c>
      <c r="H14" s="17">
        <v>0.26916930966176</v>
      </c>
      <c r="I14" s="17">
        <v>0.21508767302991999</v>
      </c>
      <c r="J14" s="17">
        <v>0.186357012673074</v>
      </c>
      <c r="K14" s="17">
        <v>0.16932949793455701</v>
      </c>
      <c r="L14" s="17">
        <v>0.16915810701558001</v>
      </c>
      <c r="M14" s="17"/>
      <c r="N14" s="17">
        <v>0.21667197247225201</v>
      </c>
      <c r="O14" s="17">
        <v>0.20779071723828399</v>
      </c>
      <c r="P14" s="17">
        <v>0.21866816743687201</v>
      </c>
      <c r="Q14" s="17">
        <v>0.19642749124596401</v>
      </c>
      <c r="R14" s="17"/>
      <c r="S14" s="17">
        <v>0.24942131010795199</v>
      </c>
      <c r="T14" s="17">
        <v>0.21821501846486599</v>
      </c>
      <c r="U14" s="17">
        <v>0.199052700946307</v>
      </c>
      <c r="V14" s="17">
        <v>0.205710282866404</v>
      </c>
      <c r="W14" s="17">
        <v>0.257517315267285</v>
      </c>
      <c r="X14" s="17">
        <v>0.26443958777515603</v>
      </c>
      <c r="Y14" s="17">
        <v>0.249371292432429</v>
      </c>
      <c r="Z14" s="17">
        <v>0.15622089970301101</v>
      </c>
      <c r="AA14" s="17">
        <v>0.18591308778367599</v>
      </c>
      <c r="AB14" s="17">
        <v>0.156568873668326</v>
      </c>
      <c r="AC14" s="17">
        <v>0.13907755993575199</v>
      </c>
      <c r="AD14" s="17">
        <v>8.3380091053141495E-2</v>
      </c>
      <c r="AE14" s="17"/>
      <c r="AF14" s="17">
        <v>0.19335063512477699</v>
      </c>
      <c r="AG14" s="17">
        <v>0.20423642495047301</v>
      </c>
      <c r="AH14" s="17">
        <v>0.16580367549994399</v>
      </c>
      <c r="AI14" s="17">
        <v>0.221093306779551</v>
      </c>
      <c r="AJ14" s="17">
        <v>0.15848133397861799</v>
      </c>
      <c r="AK14" s="17">
        <v>0.181415278545456</v>
      </c>
      <c r="AL14" s="17">
        <v>0.210228790065906</v>
      </c>
      <c r="AM14" s="17">
        <v>0.182337031802353</v>
      </c>
      <c r="AN14" s="17">
        <v>0.20998643279854401</v>
      </c>
      <c r="AO14" s="17">
        <v>0.187593155592467</v>
      </c>
      <c r="AP14" s="17">
        <v>0.22654419524823599</v>
      </c>
      <c r="AQ14" s="17">
        <v>0.29607323750056902</v>
      </c>
      <c r="AR14" s="17">
        <v>0.20491061092760199</v>
      </c>
      <c r="AS14" s="17">
        <v>0.25878271138262798</v>
      </c>
      <c r="AT14" s="17">
        <v>0.111229463378961</v>
      </c>
      <c r="AU14" s="17">
        <v>0.35111225774163302</v>
      </c>
      <c r="AV14" s="17"/>
      <c r="AW14" s="17">
        <v>0.21575634327058299</v>
      </c>
      <c r="AX14" s="17">
        <v>0.20259588804266701</v>
      </c>
      <c r="AY14" s="17"/>
      <c r="AZ14" s="17">
        <v>0.25443096201959697</v>
      </c>
      <c r="BA14" s="17">
        <v>0.19982466965283699</v>
      </c>
      <c r="BB14" s="17"/>
      <c r="BC14" s="17">
        <v>0.23203642653371401</v>
      </c>
      <c r="BD14" s="17">
        <v>0.194972555647794</v>
      </c>
      <c r="BE14" s="17"/>
      <c r="BF14" s="17">
        <v>0.26529541252592898</v>
      </c>
      <c r="BG14" s="17">
        <v>0.20530951043003101</v>
      </c>
      <c r="BH14" s="17"/>
      <c r="BI14" s="17">
        <v>0.25226524891431401</v>
      </c>
      <c r="BJ14" s="17">
        <v>0.2166696589223</v>
      </c>
      <c r="BK14" s="17">
        <v>0.19678411624564601</v>
      </c>
      <c r="BL14" s="17">
        <v>0.25635033139438201</v>
      </c>
      <c r="BM14" s="17">
        <v>0.21977272224309899</v>
      </c>
      <c r="BN14" s="17"/>
      <c r="BO14" s="17">
        <v>0.20727251729615001</v>
      </c>
      <c r="BP14" s="17">
        <v>0.24686418241154501</v>
      </c>
      <c r="BQ14" s="17">
        <v>0.201691306676514</v>
      </c>
      <c r="BR14" s="17">
        <v>0.255502171784948</v>
      </c>
      <c r="BS14" s="17">
        <v>0.20914117577174601</v>
      </c>
      <c r="BT14" s="17">
        <v>0.17309926591013999</v>
      </c>
      <c r="BU14" s="17"/>
      <c r="BV14" s="17">
        <v>0.20440752967693099</v>
      </c>
      <c r="BW14" s="17">
        <v>0.23941259169630699</v>
      </c>
      <c r="BX14" s="17"/>
      <c r="BY14" s="17">
        <v>0.28434717004697702</v>
      </c>
      <c r="BZ14" s="17"/>
      <c r="CA14" s="17">
        <v>0.26018203553745201</v>
      </c>
      <c r="CB14" s="17"/>
      <c r="CC14" s="17">
        <v>0.24236776772720001</v>
      </c>
    </row>
    <row r="15" spans="2:81" ht="57.6" x14ac:dyDescent="0.3">
      <c r="B15" s="18" t="s">
        <v>372</v>
      </c>
      <c r="C15" s="17">
        <v>0.15409354334463199</v>
      </c>
      <c r="D15" s="17">
        <v>0.15721481487195299</v>
      </c>
      <c r="E15" s="17">
        <v>0.14961181321352199</v>
      </c>
      <c r="F15" s="17"/>
      <c r="G15" s="17">
        <v>0.104697736926357</v>
      </c>
      <c r="H15" s="17">
        <v>0.11720881069873</v>
      </c>
      <c r="I15" s="17">
        <v>0.14145299980314399</v>
      </c>
      <c r="J15" s="17">
        <v>0.165498327388552</v>
      </c>
      <c r="K15" s="17">
        <v>0.20885440966263899</v>
      </c>
      <c r="L15" s="17">
        <v>0.18135673518946699</v>
      </c>
      <c r="M15" s="17"/>
      <c r="N15" s="17">
        <v>0.13515932947890999</v>
      </c>
      <c r="O15" s="17">
        <v>0.14347594256923801</v>
      </c>
      <c r="P15" s="17">
        <v>0.14301557350782901</v>
      </c>
      <c r="Q15" s="17">
        <v>0.19656248215183</v>
      </c>
      <c r="R15" s="17"/>
      <c r="S15" s="17">
        <v>0.125501235967797</v>
      </c>
      <c r="T15" s="17">
        <v>0.16407314541120299</v>
      </c>
      <c r="U15" s="17">
        <v>0.17687984956582101</v>
      </c>
      <c r="V15" s="17">
        <v>0.10648654694849501</v>
      </c>
      <c r="W15" s="17">
        <v>0.15746286105360999</v>
      </c>
      <c r="X15" s="17">
        <v>0.163518960323913</v>
      </c>
      <c r="Y15" s="17">
        <v>0.109138558305823</v>
      </c>
      <c r="Z15" s="17">
        <v>0.12854383521587201</v>
      </c>
      <c r="AA15" s="17">
        <v>0.170032255837549</v>
      </c>
      <c r="AB15" s="17">
        <v>0.24421238476465601</v>
      </c>
      <c r="AC15" s="17">
        <v>0.14623995448889701</v>
      </c>
      <c r="AD15" s="17">
        <v>0.12797383556542699</v>
      </c>
      <c r="AE15" s="17"/>
      <c r="AF15" s="17">
        <v>0.30043494185391501</v>
      </c>
      <c r="AG15" s="17">
        <v>0.20180809103813799</v>
      </c>
      <c r="AH15" s="17">
        <v>0.179037979764264</v>
      </c>
      <c r="AI15" s="17">
        <v>0.18078415544713899</v>
      </c>
      <c r="AJ15" s="17">
        <v>0.181072009817691</v>
      </c>
      <c r="AK15" s="17">
        <v>0.15487713769674499</v>
      </c>
      <c r="AL15" s="17">
        <v>0.16238660836504301</v>
      </c>
      <c r="AM15" s="17">
        <v>0.15330559091569901</v>
      </c>
      <c r="AN15" s="17">
        <v>0.117086919598103</v>
      </c>
      <c r="AO15" s="17">
        <v>0.168329133076937</v>
      </c>
      <c r="AP15" s="17">
        <v>0.13247833035720299</v>
      </c>
      <c r="AQ15" s="17">
        <v>0.14653246912229301</v>
      </c>
      <c r="AR15" s="17">
        <v>0.154655228970316</v>
      </c>
      <c r="AS15" s="17">
        <v>0.206826259059846</v>
      </c>
      <c r="AT15" s="17">
        <v>0.11020100388837301</v>
      </c>
      <c r="AU15" s="17">
        <v>8.4749883190674294E-2</v>
      </c>
      <c r="AV15" s="17"/>
      <c r="AW15" s="17">
        <v>0.17185471356079801</v>
      </c>
      <c r="AX15" s="17">
        <v>0.12799007937818899</v>
      </c>
      <c r="AY15" s="17"/>
      <c r="AZ15" s="17">
        <v>0.18250923998065299</v>
      </c>
      <c r="BA15" s="17">
        <v>0.1477647803155</v>
      </c>
      <c r="BB15" s="17"/>
      <c r="BC15" s="17">
        <v>0.18106434455970699</v>
      </c>
      <c r="BD15" s="17">
        <v>0.13753849294359199</v>
      </c>
      <c r="BE15" s="17"/>
      <c r="BF15" s="17">
        <v>0.17941423909684001</v>
      </c>
      <c r="BG15" s="17">
        <v>0.152058830836105</v>
      </c>
      <c r="BH15" s="17"/>
      <c r="BI15" s="17">
        <v>0.122573726965824</v>
      </c>
      <c r="BJ15" s="17">
        <v>0.16404207860651901</v>
      </c>
      <c r="BK15" s="17">
        <v>0.15597345989952199</v>
      </c>
      <c r="BL15" s="17">
        <v>0.140822060506434</v>
      </c>
      <c r="BM15" s="17">
        <v>0.221954074076395</v>
      </c>
      <c r="BN15" s="17"/>
      <c r="BO15" s="17">
        <v>0.15626410996894</v>
      </c>
      <c r="BP15" s="17">
        <v>0.13020604100137201</v>
      </c>
      <c r="BQ15" s="17">
        <v>0.12599859203654101</v>
      </c>
      <c r="BR15" s="17">
        <v>0.158240537072871</v>
      </c>
      <c r="BS15" s="17">
        <v>0.239085248791963</v>
      </c>
      <c r="BT15" s="17">
        <v>0.110902274500032</v>
      </c>
      <c r="BU15" s="17"/>
      <c r="BV15" s="17">
        <v>0.15705893690817099</v>
      </c>
      <c r="BW15" s="17">
        <v>0.17699391747715301</v>
      </c>
      <c r="BX15" s="17"/>
      <c r="BY15" s="17">
        <v>0.14052309830211501</v>
      </c>
      <c r="BZ15" s="17"/>
      <c r="CA15" s="17">
        <v>0.15949741234574299</v>
      </c>
      <c r="CB15" s="17"/>
      <c r="CC15" s="17">
        <v>0.15267982714424799</v>
      </c>
    </row>
    <row r="16" spans="2:81" ht="43.2" x14ac:dyDescent="0.3">
      <c r="B16" s="18" t="s">
        <v>373</v>
      </c>
      <c r="C16" s="17">
        <v>0.11410799606607901</v>
      </c>
      <c r="D16" s="17">
        <v>0.13033322245941101</v>
      </c>
      <c r="E16" s="17">
        <v>9.8715506783202497E-2</v>
      </c>
      <c r="F16" s="17"/>
      <c r="G16" s="17">
        <v>0.16643965770292901</v>
      </c>
      <c r="H16" s="17">
        <v>0.16560586126628701</v>
      </c>
      <c r="I16" s="17">
        <v>0.12985262046204801</v>
      </c>
      <c r="J16" s="17">
        <v>0.122368274002921</v>
      </c>
      <c r="K16" s="17">
        <v>5.3577722534678997E-2</v>
      </c>
      <c r="L16" s="17">
        <v>5.8431238687101802E-2</v>
      </c>
      <c r="M16" s="17"/>
      <c r="N16" s="17">
        <v>9.9973988836625602E-2</v>
      </c>
      <c r="O16" s="17">
        <v>0.107615993909584</v>
      </c>
      <c r="P16" s="17">
        <v>0.14346229171625099</v>
      </c>
      <c r="Q16" s="17">
        <v>0.11119386264454099</v>
      </c>
      <c r="R16" s="17"/>
      <c r="S16" s="17">
        <v>0.17002223357153201</v>
      </c>
      <c r="T16" s="17">
        <v>8.3014945015899594E-2</v>
      </c>
      <c r="U16" s="17">
        <v>0.10073786871420801</v>
      </c>
      <c r="V16" s="17">
        <v>8.69351629659324E-2</v>
      </c>
      <c r="W16" s="17">
        <v>0.13958713632101399</v>
      </c>
      <c r="X16" s="17">
        <v>0.102667030816156</v>
      </c>
      <c r="Y16" s="17">
        <v>0.10290121081895599</v>
      </c>
      <c r="Z16" s="17">
        <v>0.133274605779206</v>
      </c>
      <c r="AA16" s="17">
        <v>0.136998888200594</v>
      </c>
      <c r="AB16" s="17">
        <v>0.120277890247179</v>
      </c>
      <c r="AC16" s="17">
        <v>8.8327147383083393E-2</v>
      </c>
      <c r="AD16" s="17">
        <v>2.4982477325900899E-2</v>
      </c>
      <c r="AE16" s="17"/>
      <c r="AF16" s="17">
        <v>0.104423181261926</v>
      </c>
      <c r="AG16" s="17">
        <v>7.5679510959728497E-2</v>
      </c>
      <c r="AH16" s="17">
        <v>0.107022634946648</v>
      </c>
      <c r="AI16" s="17">
        <v>8.7255500862985197E-2</v>
      </c>
      <c r="AJ16" s="17">
        <v>0.149263881116735</v>
      </c>
      <c r="AK16" s="17">
        <v>0.103933313142671</v>
      </c>
      <c r="AL16" s="17">
        <v>0.114965960430015</v>
      </c>
      <c r="AM16" s="17">
        <v>0.116936083725001</v>
      </c>
      <c r="AN16" s="17">
        <v>0.12247029162081501</v>
      </c>
      <c r="AO16" s="17">
        <v>4.2726236267399999E-2</v>
      </c>
      <c r="AP16" s="17">
        <v>0.17684292762324899</v>
      </c>
      <c r="AQ16" s="17">
        <v>9.4151992868111004E-2</v>
      </c>
      <c r="AR16" s="17">
        <v>0.115610949782623</v>
      </c>
      <c r="AS16" s="17">
        <v>8.9845096081232603E-2</v>
      </c>
      <c r="AT16" s="17">
        <v>0.20999630439859801</v>
      </c>
      <c r="AU16" s="17">
        <v>9.08469862050197E-2</v>
      </c>
      <c r="AV16" s="17"/>
      <c r="AW16" s="17">
        <v>0.10634069635906999</v>
      </c>
      <c r="AX16" s="17">
        <v>0.124868323236207</v>
      </c>
      <c r="AY16" s="17"/>
      <c r="AZ16" s="17">
        <v>0.125367680949177</v>
      </c>
      <c r="BA16" s="17">
        <v>0.111600231490725</v>
      </c>
      <c r="BB16" s="17"/>
      <c r="BC16" s="17">
        <v>0.12618006822348199</v>
      </c>
      <c r="BD16" s="17">
        <v>0.105369557910934</v>
      </c>
      <c r="BE16" s="17"/>
      <c r="BF16" s="17">
        <v>0.126885925672589</v>
      </c>
      <c r="BG16" s="17">
        <v>0.113081191216092</v>
      </c>
      <c r="BH16" s="17"/>
      <c r="BI16" s="17">
        <v>0.10798767939868301</v>
      </c>
      <c r="BJ16" s="17">
        <v>0.12523363758658099</v>
      </c>
      <c r="BK16" s="17">
        <v>0.100080658123519</v>
      </c>
      <c r="BL16" s="17">
        <v>0.12945031886605099</v>
      </c>
      <c r="BM16" s="17">
        <v>0.13960287410282099</v>
      </c>
      <c r="BN16" s="17"/>
      <c r="BO16" s="17">
        <v>0.139741187529794</v>
      </c>
      <c r="BP16" s="17">
        <v>0.13658762479544201</v>
      </c>
      <c r="BQ16" s="17">
        <v>0.102685272203103</v>
      </c>
      <c r="BR16" s="17">
        <v>0.107165222438577</v>
      </c>
      <c r="BS16" s="17">
        <v>0.116962718987051</v>
      </c>
      <c r="BT16" s="17">
        <v>6.8687646410984002E-2</v>
      </c>
      <c r="BU16" s="17"/>
      <c r="BV16" s="17">
        <v>0.128909030694868</v>
      </c>
      <c r="BW16" s="17">
        <v>0.118416777585582</v>
      </c>
      <c r="BX16" s="17"/>
      <c r="BY16" s="17">
        <v>0.18365766789574001</v>
      </c>
      <c r="BZ16" s="17"/>
      <c r="CA16" s="17">
        <v>0.148255584941308</v>
      </c>
      <c r="CB16" s="17"/>
      <c r="CC16" s="17">
        <v>0.12853283538475399</v>
      </c>
    </row>
    <row r="17" spans="2:81" x14ac:dyDescent="0.3">
      <c r="B17" s="18" t="s">
        <v>92</v>
      </c>
      <c r="C17" s="19">
        <v>9.9584144351200193E-2</v>
      </c>
      <c r="D17" s="19">
        <v>8.3857699569521896E-2</v>
      </c>
      <c r="E17" s="19">
        <v>0.115332462029978</v>
      </c>
      <c r="F17" s="19"/>
      <c r="G17" s="19">
        <v>9.2186387348682994E-2</v>
      </c>
      <c r="H17" s="19">
        <v>7.4488094806516705E-2</v>
      </c>
      <c r="I17" s="19">
        <v>7.6257046213972696E-2</v>
      </c>
      <c r="J17" s="19">
        <v>0.111324719485713</v>
      </c>
      <c r="K17" s="19">
        <v>0.14147157735451901</v>
      </c>
      <c r="L17" s="19">
        <v>0.106243111679321</v>
      </c>
      <c r="M17" s="19"/>
      <c r="N17" s="19">
        <v>8.2695299610950804E-2</v>
      </c>
      <c r="O17" s="19">
        <v>0.111651694643952</v>
      </c>
      <c r="P17" s="19">
        <v>9.5631160802280901E-2</v>
      </c>
      <c r="Q17" s="19">
        <v>0.10748661677259699</v>
      </c>
      <c r="R17" s="19"/>
      <c r="S17" s="19">
        <v>7.7992352855258906E-2</v>
      </c>
      <c r="T17" s="19">
        <v>7.5914781991452102E-2</v>
      </c>
      <c r="U17" s="19">
        <v>0.107061787921992</v>
      </c>
      <c r="V17" s="19">
        <v>0.11067373720307</v>
      </c>
      <c r="W17" s="19">
        <v>9.7204823324057998E-2</v>
      </c>
      <c r="X17" s="19">
        <v>9.4712899266914896E-2</v>
      </c>
      <c r="Y17" s="19">
        <v>8.3488610559802306E-2</v>
      </c>
      <c r="Z17" s="19">
        <v>0.119799442455257</v>
      </c>
      <c r="AA17" s="19">
        <v>0.12151920268635701</v>
      </c>
      <c r="AB17" s="19">
        <v>7.6758015270745397E-2</v>
      </c>
      <c r="AC17" s="19">
        <v>0.11274254432832399</v>
      </c>
      <c r="AD17" s="19">
        <v>0.25275941040525002</v>
      </c>
      <c r="AE17" s="19"/>
      <c r="AF17" s="19">
        <v>9.0347383092131098E-2</v>
      </c>
      <c r="AG17" s="19">
        <v>0.12639448591807401</v>
      </c>
      <c r="AH17" s="19">
        <v>0.18314082351955099</v>
      </c>
      <c r="AI17" s="19">
        <v>0.122166282204155</v>
      </c>
      <c r="AJ17" s="19">
        <v>7.2164257972322093E-2</v>
      </c>
      <c r="AK17" s="19">
        <v>6.11881697626738E-2</v>
      </c>
      <c r="AL17" s="19">
        <v>8.8807610987506003E-2</v>
      </c>
      <c r="AM17" s="19">
        <v>0.12186193460733</v>
      </c>
      <c r="AN17" s="19">
        <v>9.4973837309728804E-2</v>
      </c>
      <c r="AO17" s="19">
        <v>6.2403655786698202E-2</v>
      </c>
      <c r="AP17" s="19">
        <v>8.2317811868609203E-2</v>
      </c>
      <c r="AQ17" s="19">
        <v>9.5338167507989305E-2</v>
      </c>
      <c r="AR17" s="19">
        <v>8.1387089873924207E-2</v>
      </c>
      <c r="AS17" s="19">
        <v>7.5027058731345603E-2</v>
      </c>
      <c r="AT17" s="19">
        <v>0.114022529920749</v>
      </c>
      <c r="AU17" s="19">
        <v>4.0439043282551303E-2</v>
      </c>
      <c r="AV17" s="19"/>
      <c r="AW17" s="19">
        <v>9.2134527525867996E-2</v>
      </c>
      <c r="AX17" s="19">
        <v>0.108921461642749</v>
      </c>
      <c r="AY17" s="19"/>
      <c r="AZ17" s="19">
        <v>9.2007078852319901E-2</v>
      </c>
      <c r="BA17" s="19">
        <v>0.101271713465302</v>
      </c>
      <c r="BB17" s="19"/>
      <c r="BC17" s="19">
        <v>8.3480385477165103E-2</v>
      </c>
      <c r="BD17" s="19">
        <v>0.111702710019265</v>
      </c>
      <c r="BE17" s="19"/>
      <c r="BF17" s="19">
        <v>7.3604123335459695E-2</v>
      </c>
      <c r="BG17" s="19">
        <v>0.101671838711965</v>
      </c>
      <c r="BH17" s="19"/>
      <c r="BI17" s="19">
        <v>6.6651634919586894E-2</v>
      </c>
      <c r="BJ17" s="19">
        <v>8.4277568815098902E-2</v>
      </c>
      <c r="BK17" s="19">
        <v>9.5604336112427898E-2</v>
      </c>
      <c r="BL17" s="19">
        <v>0.11178843595329301</v>
      </c>
      <c r="BM17" s="19">
        <v>4.7666175217287797E-2</v>
      </c>
      <c r="BN17" s="19"/>
      <c r="BO17" s="19">
        <v>7.4287596940430495E-2</v>
      </c>
      <c r="BP17" s="19">
        <v>5.4856464847695602E-2</v>
      </c>
      <c r="BQ17" s="19">
        <v>0.106022436261645</v>
      </c>
      <c r="BR17" s="19">
        <v>9.0589627270567005E-2</v>
      </c>
      <c r="BS17" s="19">
        <v>6.3840626985642093E-2</v>
      </c>
      <c r="BT17" s="19">
        <v>0.18515141692874701</v>
      </c>
      <c r="BU17" s="19"/>
      <c r="BV17" s="19">
        <v>8.0259923631665703E-2</v>
      </c>
      <c r="BW17" s="19">
        <v>9.1729213834347498E-2</v>
      </c>
      <c r="BX17" s="19"/>
      <c r="BY17" s="19">
        <v>5.9571047796316397E-2</v>
      </c>
      <c r="BZ17" s="19"/>
      <c r="CA17" s="19">
        <v>4.8018525777212898E-2</v>
      </c>
      <c r="CB17" s="19"/>
      <c r="CC17" s="19">
        <v>5.44528563465888E-2</v>
      </c>
    </row>
    <row r="18" spans="2:81" x14ac:dyDescent="0.3">
      <c r="B18" s="16"/>
    </row>
    <row r="19" spans="2:81" x14ac:dyDescent="0.3">
      <c r="B19" t="s">
        <v>95</v>
      </c>
    </row>
    <row r="20" spans="2:81" x14ac:dyDescent="0.3">
      <c r="B20" t="s">
        <v>96</v>
      </c>
    </row>
    <row r="22" spans="2:81" x14ac:dyDescent="0.3">
      <c r="B22"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C2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375</v>
      </c>
      <c r="C9" s="17">
        <v>0.25815195763517701</v>
      </c>
      <c r="D9" s="17">
        <v>0.227189483428964</v>
      </c>
      <c r="E9" s="17">
        <v>0.287376966623406</v>
      </c>
      <c r="F9" s="17"/>
      <c r="G9" s="17">
        <v>0.18130849462395099</v>
      </c>
      <c r="H9" s="17">
        <v>0.24122823141003</v>
      </c>
      <c r="I9" s="17">
        <v>0.30263102836058697</v>
      </c>
      <c r="J9" s="17">
        <v>0.29050922829737602</v>
      </c>
      <c r="K9" s="17">
        <v>0.25809646583321599</v>
      </c>
      <c r="L9" s="17">
        <v>0.26098772314756702</v>
      </c>
      <c r="M9" s="17"/>
      <c r="N9" s="17">
        <v>0.23552723730502101</v>
      </c>
      <c r="O9" s="17">
        <v>0.28636086320868098</v>
      </c>
      <c r="P9" s="17">
        <v>0.23682553490869299</v>
      </c>
      <c r="Q9" s="17">
        <v>0.27231361653721198</v>
      </c>
      <c r="R9" s="17"/>
      <c r="S9" s="17">
        <v>0.17063618802967201</v>
      </c>
      <c r="T9" s="17">
        <v>0.26725031485051698</v>
      </c>
      <c r="U9" s="17">
        <v>0.26342159683747102</v>
      </c>
      <c r="V9" s="17">
        <v>0.26404731141933402</v>
      </c>
      <c r="W9" s="17">
        <v>0.31618022786286398</v>
      </c>
      <c r="X9" s="17">
        <v>0.245671492241855</v>
      </c>
      <c r="Y9" s="17">
        <v>0.25627003895748601</v>
      </c>
      <c r="Z9" s="17">
        <v>0.30103809268104198</v>
      </c>
      <c r="AA9" s="17">
        <v>0.29042561766616198</v>
      </c>
      <c r="AB9" s="17">
        <v>0.306146911792605</v>
      </c>
      <c r="AC9" s="17">
        <v>0.18640651903903699</v>
      </c>
      <c r="AD9" s="17">
        <v>0.30252345115770102</v>
      </c>
      <c r="AE9" s="17"/>
      <c r="AF9" s="17">
        <v>0.27526485559547098</v>
      </c>
      <c r="AG9" s="17">
        <v>0.257035752042725</v>
      </c>
      <c r="AH9" s="17">
        <v>0.25369774611489498</v>
      </c>
      <c r="AI9" s="17">
        <v>0.30377439505103798</v>
      </c>
      <c r="AJ9" s="17">
        <v>0.26774882962493601</v>
      </c>
      <c r="AK9" s="17">
        <v>0.26953556478249002</v>
      </c>
      <c r="AL9" s="17">
        <v>0.27217203677782298</v>
      </c>
      <c r="AM9" s="17">
        <v>0.24326681993841701</v>
      </c>
      <c r="AN9" s="17">
        <v>0.22748770660832801</v>
      </c>
      <c r="AO9" s="17">
        <v>0.31172537367015601</v>
      </c>
      <c r="AP9" s="17">
        <v>0.20569323256532099</v>
      </c>
      <c r="AQ9" s="17">
        <v>0.28369568252403898</v>
      </c>
      <c r="AR9" s="17">
        <v>0.2490840936566</v>
      </c>
      <c r="AS9" s="17">
        <v>0.18740856577972301</v>
      </c>
      <c r="AT9" s="17">
        <v>0.29353200492039999</v>
      </c>
      <c r="AU9" s="17">
        <v>0.23025479522662001</v>
      </c>
      <c r="AV9" s="17"/>
      <c r="AW9" s="17">
        <v>0.26946710439087201</v>
      </c>
      <c r="AX9" s="17">
        <v>0.239786918580951</v>
      </c>
      <c r="AY9" s="17"/>
      <c r="AZ9" s="17">
        <v>0.35601693243952098</v>
      </c>
      <c r="BA9" s="17">
        <v>0.236355404753784</v>
      </c>
      <c r="BB9" s="17"/>
      <c r="BC9" s="17">
        <v>0.31304267959028997</v>
      </c>
      <c r="BD9" s="17">
        <v>0.22344888432719701</v>
      </c>
      <c r="BE9" s="17"/>
      <c r="BF9" s="17">
        <v>0.36129754906329098</v>
      </c>
      <c r="BG9" s="17">
        <v>0.24986341662777301</v>
      </c>
      <c r="BH9" s="17"/>
      <c r="BI9" s="17">
        <v>0.23424320382817199</v>
      </c>
      <c r="BJ9" s="17">
        <v>0.26594607387781999</v>
      </c>
      <c r="BK9" s="17">
        <v>0.28555781807713998</v>
      </c>
      <c r="BL9" s="17">
        <v>0.19735848774074699</v>
      </c>
      <c r="BM9" s="17">
        <v>0.24018936640258101</v>
      </c>
      <c r="BN9" s="17"/>
      <c r="BO9" s="17">
        <v>0.24228027969499399</v>
      </c>
      <c r="BP9" s="17">
        <v>0.26104984696151301</v>
      </c>
      <c r="BQ9" s="17">
        <v>0.26496858233652298</v>
      </c>
      <c r="BR9" s="17">
        <v>0.23934082150115801</v>
      </c>
      <c r="BS9" s="17">
        <v>0.25811086084924501</v>
      </c>
      <c r="BT9" s="17">
        <v>0.28683449138682499</v>
      </c>
      <c r="BU9" s="17"/>
      <c r="BV9" s="17">
        <v>0.24608306312390599</v>
      </c>
      <c r="BW9" s="17">
        <v>0.30278658576822398</v>
      </c>
      <c r="BX9" s="17"/>
      <c r="BY9" s="17">
        <v>0.25788945372100103</v>
      </c>
      <c r="BZ9" s="17"/>
      <c r="CA9" s="17">
        <v>0.280047300510747</v>
      </c>
      <c r="CB9" s="17"/>
      <c r="CC9" s="17">
        <v>0.30172555220147701</v>
      </c>
    </row>
    <row r="10" spans="2:81" ht="57.6" x14ac:dyDescent="0.3">
      <c r="B10" s="18" t="s">
        <v>376</v>
      </c>
      <c r="C10" s="17">
        <v>0.20910270770735301</v>
      </c>
      <c r="D10" s="17">
        <v>0.19136155507699901</v>
      </c>
      <c r="E10" s="17">
        <v>0.225347823053272</v>
      </c>
      <c r="F10" s="17"/>
      <c r="G10" s="17">
        <v>0.241577650435464</v>
      </c>
      <c r="H10" s="17">
        <v>0.2257002833465</v>
      </c>
      <c r="I10" s="17">
        <v>0.198799033170833</v>
      </c>
      <c r="J10" s="17">
        <v>0.199008547448392</v>
      </c>
      <c r="K10" s="17">
        <v>0.198687646189949</v>
      </c>
      <c r="L10" s="17">
        <v>0.19744026485744001</v>
      </c>
      <c r="M10" s="17"/>
      <c r="N10" s="17">
        <v>0.19380905516741601</v>
      </c>
      <c r="O10" s="17">
        <v>0.24885006178212599</v>
      </c>
      <c r="P10" s="17">
        <v>0.176031884670414</v>
      </c>
      <c r="Q10" s="17">
        <v>0.213002913407248</v>
      </c>
      <c r="R10" s="17"/>
      <c r="S10" s="17">
        <v>0.20481509295759601</v>
      </c>
      <c r="T10" s="17">
        <v>0.211572392252766</v>
      </c>
      <c r="U10" s="17">
        <v>0.23114433577159699</v>
      </c>
      <c r="V10" s="17">
        <v>0.215221122828364</v>
      </c>
      <c r="W10" s="17">
        <v>0.22297098193735601</v>
      </c>
      <c r="X10" s="17">
        <v>0.166433565561768</v>
      </c>
      <c r="Y10" s="17">
        <v>0.21359250988713499</v>
      </c>
      <c r="Z10" s="17">
        <v>0.21280816856909901</v>
      </c>
      <c r="AA10" s="17">
        <v>0.17803428795780599</v>
      </c>
      <c r="AB10" s="17">
        <v>0.23375180438054</v>
      </c>
      <c r="AC10" s="17">
        <v>0.24544939853631401</v>
      </c>
      <c r="AD10" s="17">
        <v>0.199709221290157</v>
      </c>
      <c r="AE10" s="17"/>
      <c r="AF10" s="17">
        <v>0.100999870063611</v>
      </c>
      <c r="AG10" s="17">
        <v>0.19736546717837</v>
      </c>
      <c r="AH10" s="17">
        <v>0.25230626379443999</v>
      </c>
      <c r="AI10" s="17">
        <v>0.22108252393088701</v>
      </c>
      <c r="AJ10" s="17">
        <v>0.15310511664068099</v>
      </c>
      <c r="AK10" s="17">
        <v>0.186356204488589</v>
      </c>
      <c r="AL10" s="17">
        <v>0.26690171401754997</v>
      </c>
      <c r="AM10" s="17">
        <v>0.25374082310658203</v>
      </c>
      <c r="AN10" s="17">
        <v>0.207827312734717</v>
      </c>
      <c r="AO10" s="17">
        <v>0.16381596689117101</v>
      </c>
      <c r="AP10" s="17">
        <v>0.214826980886302</v>
      </c>
      <c r="AQ10" s="17">
        <v>0.27527217116553998</v>
      </c>
      <c r="AR10" s="17">
        <v>0.21969252987740001</v>
      </c>
      <c r="AS10" s="17">
        <v>0.13347612421789001</v>
      </c>
      <c r="AT10" s="17">
        <v>0.21806365904092401</v>
      </c>
      <c r="AU10" s="17">
        <v>0.142687032444927</v>
      </c>
      <c r="AV10" s="17"/>
      <c r="AW10" s="17">
        <v>0.209193085655554</v>
      </c>
      <c r="AX10" s="17">
        <v>0.210491393546201</v>
      </c>
      <c r="AY10" s="17"/>
      <c r="AZ10" s="17">
        <v>0.26334654004712599</v>
      </c>
      <c r="BA10" s="17">
        <v>0.19702148495685401</v>
      </c>
      <c r="BB10" s="17"/>
      <c r="BC10" s="17">
        <v>0.243576881710974</v>
      </c>
      <c r="BD10" s="17">
        <v>0.184989075004549</v>
      </c>
      <c r="BE10" s="17"/>
      <c r="BF10" s="17">
        <v>0.25495499148427397</v>
      </c>
      <c r="BG10" s="17">
        <v>0.20541812430338899</v>
      </c>
      <c r="BH10" s="17"/>
      <c r="BI10" s="17">
        <v>0.142254092571656</v>
      </c>
      <c r="BJ10" s="17">
        <v>0.23998758217389901</v>
      </c>
      <c r="BK10" s="17">
        <v>0.298972145966583</v>
      </c>
      <c r="BL10" s="17">
        <v>0.13816959189299399</v>
      </c>
      <c r="BM10" s="17">
        <v>0.220532912172693</v>
      </c>
      <c r="BN10" s="17"/>
      <c r="BO10" s="17">
        <v>0.235570241162432</v>
      </c>
      <c r="BP10" s="17">
        <v>0.160779061058127</v>
      </c>
      <c r="BQ10" s="17">
        <v>0.316784432467343</v>
      </c>
      <c r="BR10" s="17">
        <v>0.167302640618466</v>
      </c>
      <c r="BS10" s="17">
        <v>0.19019958683128799</v>
      </c>
      <c r="BT10" s="17">
        <v>0.23254055444194399</v>
      </c>
      <c r="BU10" s="17"/>
      <c r="BV10" s="17">
        <v>0.24269982243698199</v>
      </c>
      <c r="BW10" s="17">
        <v>0.23495711016239701</v>
      </c>
      <c r="BX10" s="17"/>
      <c r="BY10" s="17">
        <v>0.188531330177829</v>
      </c>
      <c r="BZ10" s="17"/>
      <c r="CA10" s="17">
        <v>0.25408410548694998</v>
      </c>
      <c r="CB10" s="17"/>
      <c r="CC10" s="17">
        <v>0.280528133799546</v>
      </c>
    </row>
    <row r="11" spans="2:81" ht="57.6" x14ac:dyDescent="0.3">
      <c r="B11" s="18" t="s">
        <v>377</v>
      </c>
      <c r="C11" s="17">
        <v>0.161198455461454</v>
      </c>
      <c r="D11" s="17">
        <v>0.14638727274236699</v>
      </c>
      <c r="E11" s="17">
        <v>0.17629611716509</v>
      </c>
      <c r="F11" s="17"/>
      <c r="G11" s="17">
        <v>0.218282003570547</v>
      </c>
      <c r="H11" s="17">
        <v>0.202778341704236</v>
      </c>
      <c r="I11" s="17">
        <v>0.12844295501425501</v>
      </c>
      <c r="J11" s="17">
        <v>0.149389317117055</v>
      </c>
      <c r="K11" s="17">
        <v>0.124357218437772</v>
      </c>
      <c r="L11" s="17">
        <v>0.150090843626172</v>
      </c>
      <c r="M11" s="17"/>
      <c r="N11" s="17">
        <v>0.17080497936170599</v>
      </c>
      <c r="O11" s="17">
        <v>0.17969155135753401</v>
      </c>
      <c r="P11" s="17">
        <v>0.14450129655564201</v>
      </c>
      <c r="Q11" s="17">
        <v>0.14551796304911099</v>
      </c>
      <c r="R11" s="17"/>
      <c r="S11" s="17">
        <v>0.15640328351240301</v>
      </c>
      <c r="T11" s="17">
        <v>0.18065909454197601</v>
      </c>
      <c r="U11" s="17">
        <v>0.16058735068725799</v>
      </c>
      <c r="V11" s="17">
        <v>0.126638033878675</v>
      </c>
      <c r="W11" s="17">
        <v>0.13906894537990799</v>
      </c>
      <c r="X11" s="17">
        <v>0.152034058228143</v>
      </c>
      <c r="Y11" s="17">
        <v>0.155422845678375</v>
      </c>
      <c r="Z11" s="17">
        <v>0.23069983811693601</v>
      </c>
      <c r="AA11" s="17">
        <v>0.16538530424567299</v>
      </c>
      <c r="AB11" s="17">
        <v>0.125847658460922</v>
      </c>
      <c r="AC11" s="17">
        <v>0.23096161724104999</v>
      </c>
      <c r="AD11" s="17">
        <v>0.18195387742459701</v>
      </c>
      <c r="AE11" s="17"/>
      <c r="AF11" s="17">
        <v>0.28872427520084398</v>
      </c>
      <c r="AG11" s="17">
        <v>0.18818284828154599</v>
      </c>
      <c r="AH11" s="17">
        <v>0.17865120334901799</v>
      </c>
      <c r="AI11" s="17">
        <v>0.18350489187246399</v>
      </c>
      <c r="AJ11" s="17">
        <v>0.13843342034042599</v>
      </c>
      <c r="AK11" s="17">
        <v>0.17420620852201801</v>
      </c>
      <c r="AL11" s="17">
        <v>0.15242692235547101</v>
      </c>
      <c r="AM11" s="17">
        <v>0.15478091992005399</v>
      </c>
      <c r="AN11" s="17">
        <v>0.16199433463351601</v>
      </c>
      <c r="AO11" s="17">
        <v>0.142980948078898</v>
      </c>
      <c r="AP11" s="17">
        <v>0.201535956308211</v>
      </c>
      <c r="AQ11" s="17">
        <v>0.16761366566555699</v>
      </c>
      <c r="AR11" s="17">
        <v>0.16979538232930599</v>
      </c>
      <c r="AS11" s="17">
        <v>0.144824762627145</v>
      </c>
      <c r="AT11" s="17">
        <v>0.144410638196034</v>
      </c>
      <c r="AU11" s="17">
        <v>0.130008460149688</v>
      </c>
      <c r="AV11" s="17"/>
      <c r="AW11" s="17">
        <v>0.15745299614602601</v>
      </c>
      <c r="AX11" s="17">
        <v>0.16781498263751399</v>
      </c>
      <c r="AY11" s="17"/>
      <c r="AZ11" s="17">
        <v>0.13670261417438401</v>
      </c>
      <c r="BA11" s="17">
        <v>0.16665418567602</v>
      </c>
      <c r="BB11" s="17"/>
      <c r="BC11" s="17">
        <v>0.15283367847898099</v>
      </c>
      <c r="BD11" s="17">
        <v>0.165126138956431</v>
      </c>
      <c r="BE11" s="17"/>
      <c r="BF11" s="17">
        <v>0.13008727005021301</v>
      </c>
      <c r="BG11" s="17">
        <v>0.16369847831749301</v>
      </c>
      <c r="BH11" s="17"/>
      <c r="BI11" s="17">
        <v>0.12599592896855</v>
      </c>
      <c r="BJ11" s="17">
        <v>0.196755579026758</v>
      </c>
      <c r="BK11" s="17">
        <v>0.15563157443615999</v>
      </c>
      <c r="BL11" s="17">
        <v>0.15043575728050301</v>
      </c>
      <c r="BM11" s="17">
        <v>0.16135383930372099</v>
      </c>
      <c r="BN11" s="17"/>
      <c r="BO11" s="17">
        <v>0.21188011261851999</v>
      </c>
      <c r="BP11" s="17">
        <v>0.13462817512186701</v>
      </c>
      <c r="BQ11" s="17">
        <v>0.12131337418495799</v>
      </c>
      <c r="BR11" s="17">
        <v>0.143978300949646</v>
      </c>
      <c r="BS11" s="17">
        <v>0.179540183755246</v>
      </c>
      <c r="BT11" s="17">
        <v>0.167373323350266</v>
      </c>
      <c r="BU11" s="17"/>
      <c r="BV11" s="17">
        <v>0.21148942157400399</v>
      </c>
      <c r="BW11" s="17">
        <v>0.169428286690365</v>
      </c>
      <c r="BX11" s="17"/>
      <c r="BY11" s="17">
        <v>0.18072585302563299</v>
      </c>
      <c r="BZ11" s="17"/>
      <c r="CA11" s="17">
        <v>0.20670880683198101</v>
      </c>
      <c r="CB11" s="17"/>
      <c r="CC11" s="17">
        <v>0.222125377588828</v>
      </c>
    </row>
    <row r="12" spans="2:81" ht="57.6" x14ac:dyDescent="0.3">
      <c r="B12" s="18" t="s">
        <v>378</v>
      </c>
      <c r="C12" s="17">
        <v>0.160430209806252</v>
      </c>
      <c r="D12" s="17">
        <v>0.16135731478694401</v>
      </c>
      <c r="E12" s="17">
        <v>0.16015774069052999</v>
      </c>
      <c r="F12" s="17"/>
      <c r="G12" s="17">
        <v>0.16250712220108901</v>
      </c>
      <c r="H12" s="17">
        <v>0.190404625405801</v>
      </c>
      <c r="I12" s="17">
        <v>0.15943154596211001</v>
      </c>
      <c r="J12" s="17">
        <v>0.14143765210838699</v>
      </c>
      <c r="K12" s="17">
        <v>0.14504053580041101</v>
      </c>
      <c r="L12" s="17">
        <v>0.16119239261100099</v>
      </c>
      <c r="M12" s="17"/>
      <c r="N12" s="17">
        <v>0.19451174899569099</v>
      </c>
      <c r="O12" s="17">
        <v>0.17067666172037699</v>
      </c>
      <c r="P12" s="17">
        <v>0.15019019823111199</v>
      </c>
      <c r="Q12" s="17">
        <v>0.123266640095076</v>
      </c>
      <c r="R12" s="17"/>
      <c r="S12" s="17">
        <v>0.178622447450724</v>
      </c>
      <c r="T12" s="17">
        <v>0.17903609771477999</v>
      </c>
      <c r="U12" s="17">
        <v>0.15887329313821999</v>
      </c>
      <c r="V12" s="17">
        <v>0.155863889373063</v>
      </c>
      <c r="W12" s="17">
        <v>0.15991732923398799</v>
      </c>
      <c r="X12" s="17">
        <v>0.15098539197834701</v>
      </c>
      <c r="Y12" s="17">
        <v>0.114219516359855</v>
      </c>
      <c r="Z12" s="17">
        <v>0.1705621962071</v>
      </c>
      <c r="AA12" s="17">
        <v>0.15459748906290499</v>
      </c>
      <c r="AB12" s="17">
        <v>0.16044294200621401</v>
      </c>
      <c r="AC12" s="17">
        <v>0.19468010124402099</v>
      </c>
      <c r="AD12" s="17">
        <v>0.116796490357195</v>
      </c>
      <c r="AE12" s="17"/>
      <c r="AF12" s="17">
        <v>0.177718545434184</v>
      </c>
      <c r="AG12" s="17">
        <v>0.14994041040088199</v>
      </c>
      <c r="AH12" s="17">
        <v>0.12361336500622</v>
      </c>
      <c r="AI12" s="17">
        <v>0.161044099125458</v>
      </c>
      <c r="AJ12" s="17">
        <v>0.135156981398977</v>
      </c>
      <c r="AK12" s="17">
        <v>0.18733232319246401</v>
      </c>
      <c r="AL12" s="17">
        <v>0.152541962905578</v>
      </c>
      <c r="AM12" s="17">
        <v>0.22559738761876499</v>
      </c>
      <c r="AN12" s="17">
        <v>9.8309578698612801E-2</v>
      </c>
      <c r="AO12" s="17">
        <v>0.160609492515953</v>
      </c>
      <c r="AP12" s="17">
        <v>0.19800731425499801</v>
      </c>
      <c r="AQ12" s="17">
        <v>0.171826537896345</v>
      </c>
      <c r="AR12" s="17">
        <v>0.10991716006288001</v>
      </c>
      <c r="AS12" s="17">
        <v>0.17948158805762801</v>
      </c>
      <c r="AT12" s="17">
        <v>0.12918051179274501</v>
      </c>
      <c r="AU12" s="17">
        <v>0.20306199099400399</v>
      </c>
      <c r="AV12" s="17"/>
      <c r="AW12" s="17">
        <v>0.16338455577550001</v>
      </c>
      <c r="AX12" s="17">
        <v>0.15730177914680701</v>
      </c>
      <c r="AY12" s="17"/>
      <c r="AZ12" s="17">
        <v>0.15472316264125199</v>
      </c>
      <c r="BA12" s="17">
        <v>0.16170128718176099</v>
      </c>
      <c r="BB12" s="17"/>
      <c r="BC12" s="17">
        <v>0.15334214972462501</v>
      </c>
      <c r="BD12" s="17">
        <v>0.167635303508927</v>
      </c>
      <c r="BE12" s="17"/>
      <c r="BF12" s="17">
        <v>0.110224348644151</v>
      </c>
      <c r="BG12" s="17">
        <v>0.16446463661298699</v>
      </c>
      <c r="BH12" s="17"/>
      <c r="BI12" s="17">
        <v>0.14073255532364701</v>
      </c>
      <c r="BJ12" s="17">
        <v>0.19778590028093401</v>
      </c>
      <c r="BK12" s="17">
        <v>0.137046274761259</v>
      </c>
      <c r="BL12" s="17">
        <v>0.13811657630374599</v>
      </c>
      <c r="BM12" s="17">
        <v>0.168368405412686</v>
      </c>
      <c r="BN12" s="17"/>
      <c r="BO12" s="17">
        <v>0.19923259313099201</v>
      </c>
      <c r="BP12" s="17">
        <v>0.161319810813118</v>
      </c>
      <c r="BQ12" s="17">
        <v>0.137925536956856</v>
      </c>
      <c r="BR12" s="17">
        <v>0.15037204768842399</v>
      </c>
      <c r="BS12" s="17">
        <v>0.17471352291900899</v>
      </c>
      <c r="BT12" s="17">
        <v>0.14021305857256</v>
      </c>
      <c r="BU12" s="17"/>
      <c r="BV12" s="17">
        <v>0.200227656273475</v>
      </c>
      <c r="BW12" s="17">
        <v>0.193257103423745</v>
      </c>
      <c r="BX12" s="17"/>
      <c r="BY12" s="17">
        <v>0.188605172531392</v>
      </c>
      <c r="BZ12" s="17"/>
      <c r="CA12" s="17">
        <v>0.22342281359701299</v>
      </c>
      <c r="CB12" s="17"/>
      <c r="CC12" s="17">
        <v>0.19543006818838601</v>
      </c>
    </row>
    <row r="13" spans="2:81" ht="28.8" x14ac:dyDescent="0.3">
      <c r="B13" s="18" t="s">
        <v>379</v>
      </c>
      <c r="C13" s="17">
        <v>0.149818702959511</v>
      </c>
      <c r="D13" s="17">
        <v>0.16138638888659601</v>
      </c>
      <c r="E13" s="17">
        <v>0.139114756660628</v>
      </c>
      <c r="F13" s="17"/>
      <c r="G13" s="17">
        <v>2.84902597146925E-2</v>
      </c>
      <c r="H13" s="17">
        <v>6.8580594888881102E-2</v>
      </c>
      <c r="I13" s="17">
        <v>9.9860906048856196E-2</v>
      </c>
      <c r="J13" s="17">
        <v>0.15342449521464599</v>
      </c>
      <c r="K13" s="17">
        <v>0.236564267543381</v>
      </c>
      <c r="L13" s="17">
        <v>0.27626230753340902</v>
      </c>
      <c r="M13" s="17"/>
      <c r="N13" s="17">
        <v>0.15777539376670899</v>
      </c>
      <c r="O13" s="17">
        <v>0.13846008503521701</v>
      </c>
      <c r="P13" s="17">
        <v>0.16129939948931901</v>
      </c>
      <c r="Q13" s="17">
        <v>0.14233392033884701</v>
      </c>
      <c r="R13" s="17"/>
      <c r="S13" s="17">
        <v>0.107707392778322</v>
      </c>
      <c r="T13" s="17">
        <v>0.16694956698115401</v>
      </c>
      <c r="U13" s="17">
        <v>0.14832756047676601</v>
      </c>
      <c r="V13" s="17">
        <v>0.21708330888094801</v>
      </c>
      <c r="W13" s="17">
        <v>0.15697056455692901</v>
      </c>
      <c r="X13" s="17">
        <v>0.14666734377542501</v>
      </c>
      <c r="Y13" s="17">
        <v>0.16252949954434001</v>
      </c>
      <c r="Z13" s="17">
        <v>9.7393158406726105E-2</v>
      </c>
      <c r="AA13" s="17">
        <v>0.124308067310961</v>
      </c>
      <c r="AB13" s="17">
        <v>0.13289831161188501</v>
      </c>
      <c r="AC13" s="17">
        <v>0.21489929399057001</v>
      </c>
      <c r="AD13" s="17">
        <v>0.138750244306347</v>
      </c>
      <c r="AE13" s="17"/>
      <c r="AF13" s="17">
        <v>0.104423181261926</v>
      </c>
      <c r="AG13" s="17">
        <v>6.8432788157322302E-2</v>
      </c>
      <c r="AH13" s="17">
        <v>0.146920227977162</v>
      </c>
      <c r="AI13" s="17">
        <v>0.140207853205779</v>
      </c>
      <c r="AJ13" s="17">
        <v>0.114564522307776</v>
      </c>
      <c r="AK13" s="17">
        <v>0.170392118661086</v>
      </c>
      <c r="AL13" s="17">
        <v>0.152985307677</v>
      </c>
      <c r="AM13" s="17">
        <v>0.167634119924258</v>
      </c>
      <c r="AN13" s="17">
        <v>0.20954430377386299</v>
      </c>
      <c r="AO13" s="17">
        <v>0.155698810244559</v>
      </c>
      <c r="AP13" s="17">
        <v>0.14719078799579299</v>
      </c>
      <c r="AQ13" s="17">
        <v>0.13744423435825701</v>
      </c>
      <c r="AR13" s="17">
        <v>0.116858762276461</v>
      </c>
      <c r="AS13" s="17">
        <v>0.17377732710832999</v>
      </c>
      <c r="AT13" s="17">
        <v>0.20231101770099399</v>
      </c>
      <c r="AU13" s="17">
        <v>0.12564857586949901</v>
      </c>
      <c r="AV13" s="17"/>
      <c r="AW13" s="17">
        <v>0.14301432984269799</v>
      </c>
      <c r="AX13" s="17">
        <v>0.159438840996906</v>
      </c>
      <c r="AY13" s="17"/>
      <c r="AZ13" s="17">
        <v>9.07229251568544E-2</v>
      </c>
      <c r="BA13" s="17">
        <v>0.16298055426042701</v>
      </c>
      <c r="BB13" s="17"/>
      <c r="BC13" s="17">
        <v>8.7856741827611801E-2</v>
      </c>
      <c r="BD13" s="17">
        <v>0.19518470653052</v>
      </c>
      <c r="BE13" s="17"/>
      <c r="BF13" s="17">
        <v>8.19143503368545E-2</v>
      </c>
      <c r="BG13" s="17">
        <v>0.15527533957869599</v>
      </c>
      <c r="BH13" s="17"/>
      <c r="BI13" s="17">
        <v>0.25412860116293901</v>
      </c>
      <c r="BJ13" s="17">
        <v>7.1805995365536501E-2</v>
      </c>
      <c r="BK13" s="17">
        <v>0.14362289970515801</v>
      </c>
      <c r="BL13" s="17">
        <v>0.23373052759411</v>
      </c>
      <c r="BM13" s="17">
        <v>0.117902765659259</v>
      </c>
      <c r="BN13" s="17"/>
      <c r="BO13" s="17">
        <v>5.83042157194558E-2</v>
      </c>
      <c r="BP13" s="17">
        <v>0.215094676123401</v>
      </c>
      <c r="BQ13" s="17">
        <v>0.12479560433155</v>
      </c>
      <c r="BR13" s="17">
        <v>0.21924968874733899</v>
      </c>
      <c r="BS13" s="17">
        <v>7.7707786099155698E-2</v>
      </c>
      <c r="BT13" s="17">
        <v>0.148946966639011</v>
      </c>
      <c r="BU13" s="17"/>
      <c r="BV13" s="17">
        <v>6.5074078694606796E-2</v>
      </c>
      <c r="BW13" s="17">
        <v>8.4291879768116806E-2</v>
      </c>
      <c r="BX13" s="17"/>
      <c r="BY13" s="17">
        <v>5.9721937375818698E-2</v>
      </c>
      <c r="BZ13" s="17"/>
      <c r="CA13" s="17">
        <v>5.2705249799024398E-2</v>
      </c>
      <c r="CB13" s="17"/>
      <c r="CC13" s="17">
        <v>5.7304684568136803E-2</v>
      </c>
    </row>
    <row r="14" spans="2:81" ht="57.6" x14ac:dyDescent="0.3">
      <c r="B14" s="18" t="s">
        <v>380</v>
      </c>
      <c r="C14" s="17">
        <v>0.135478082308746</v>
      </c>
      <c r="D14" s="17">
        <v>0.14728616424192301</v>
      </c>
      <c r="E14" s="17">
        <v>0.123476468812223</v>
      </c>
      <c r="F14" s="17"/>
      <c r="G14" s="17">
        <v>0.12920307157149999</v>
      </c>
      <c r="H14" s="17">
        <v>0.136952606407518</v>
      </c>
      <c r="I14" s="17">
        <v>0.136550275436149</v>
      </c>
      <c r="J14" s="17">
        <v>0.137251998373696</v>
      </c>
      <c r="K14" s="17">
        <v>0.133793334259699</v>
      </c>
      <c r="L14" s="17">
        <v>0.13729158670156999</v>
      </c>
      <c r="M14" s="17"/>
      <c r="N14" s="17">
        <v>0.13914099172652</v>
      </c>
      <c r="O14" s="17">
        <v>0.14806901358383301</v>
      </c>
      <c r="P14" s="17">
        <v>0.123050172803048</v>
      </c>
      <c r="Q14" s="17">
        <v>0.128682489852532</v>
      </c>
      <c r="R14" s="17"/>
      <c r="S14" s="17">
        <v>0.155572666264926</v>
      </c>
      <c r="T14" s="17">
        <v>0.13680022393496</v>
      </c>
      <c r="U14" s="17">
        <v>0.145817345677618</v>
      </c>
      <c r="V14" s="17">
        <v>0.131891627758461</v>
      </c>
      <c r="W14" s="17">
        <v>0.13605379284472499</v>
      </c>
      <c r="X14" s="17">
        <v>8.4572321604763995E-2</v>
      </c>
      <c r="Y14" s="17">
        <v>0.12726932895787399</v>
      </c>
      <c r="Z14" s="17">
        <v>0.18703184853482599</v>
      </c>
      <c r="AA14" s="17">
        <v>0.135303701432123</v>
      </c>
      <c r="AB14" s="17">
        <v>0.185747109036244</v>
      </c>
      <c r="AC14" s="17">
        <v>7.8631515100875293E-2</v>
      </c>
      <c r="AD14" s="17">
        <v>6.7954477158437804E-2</v>
      </c>
      <c r="AE14" s="17"/>
      <c r="AF14" s="17">
        <v>0.22247231512528501</v>
      </c>
      <c r="AG14" s="17">
        <v>0.119481502514141</v>
      </c>
      <c r="AH14" s="17">
        <v>0.157566758428308</v>
      </c>
      <c r="AI14" s="17">
        <v>0.122956756035475</v>
      </c>
      <c r="AJ14" s="17">
        <v>0.16201792017151301</v>
      </c>
      <c r="AK14" s="17">
        <v>0.120848718971694</v>
      </c>
      <c r="AL14" s="17">
        <v>0.107334612775715</v>
      </c>
      <c r="AM14" s="17">
        <v>0.12800965703762099</v>
      </c>
      <c r="AN14" s="17">
        <v>0.109970534551453</v>
      </c>
      <c r="AO14" s="17">
        <v>0.16389022256751801</v>
      </c>
      <c r="AP14" s="17">
        <v>0.13112395707711499</v>
      </c>
      <c r="AQ14" s="17">
        <v>0.15382309330879401</v>
      </c>
      <c r="AR14" s="17">
        <v>0.15665068752139799</v>
      </c>
      <c r="AS14" s="17">
        <v>0.151338821862641</v>
      </c>
      <c r="AT14" s="17">
        <v>0.14319038837776599</v>
      </c>
      <c r="AU14" s="17">
        <v>0.16823896274449801</v>
      </c>
      <c r="AV14" s="17"/>
      <c r="AW14" s="17">
        <v>0.13293694135779299</v>
      </c>
      <c r="AX14" s="17">
        <v>0.139001359664676</v>
      </c>
      <c r="AY14" s="17"/>
      <c r="AZ14" s="17">
        <v>0.15004217370824899</v>
      </c>
      <c r="BA14" s="17">
        <v>0.132234358095938</v>
      </c>
      <c r="BB14" s="17"/>
      <c r="BC14" s="17">
        <v>0.14649902453674701</v>
      </c>
      <c r="BD14" s="17">
        <v>0.12706812098260201</v>
      </c>
      <c r="BE14" s="17"/>
      <c r="BF14" s="17">
        <v>0.16949965261754801</v>
      </c>
      <c r="BG14" s="17">
        <v>0.13274418765812199</v>
      </c>
      <c r="BH14" s="17"/>
      <c r="BI14" s="17">
        <v>0.123235046190386</v>
      </c>
      <c r="BJ14" s="17">
        <v>0.15548181313773601</v>
      </c>
      <c r="BK14" s="17">
        <v>0.123578857190926</v>
      </c>
      <c r="BL14" s="17">
        <v>8.8534660394497602E-2</v>
      </c>
      <c r="BM14" s="17">
        <v>0.19692417808373699</v>
      </c>
      <c r="BN14" s="17"/>
      <c r="BO14" s="17">
        <v>0.16281864033371701</v>
      </c>
      <c r="BP14" s="17">
        <v>0.13980803060938299</v>
      </c>
      <c r="BQ14" s="17">
        <v>0.148389673939606</v>
      </c>
      <c r="BR14" s="17">
        <v>0.10670358771923701</v>
      </c>
      <c r="BS14" s="17">
        <v>0.17731105266382399</v>
      </c>
      <c r="BT14" s="17">
        <v>0.102540377126547</v>
      </c>
      <c r="BU14" s="17"/>
      <c r="BV14" s="17">
        <v>0.16063520698210901</v>
      </c>
      <c r="BW14" s="17">
        <v>0.145923661578958</v>
      </c>
      <c r="BX14" s="17"/>
      <c r="BY14" s="17">
        <v>0.10366891173229301</v>
      </c>
      <c r="BZ14" s="17"/>
      <c r="CA14" s="17">
        <v>0.13295423854102401</v>
      </c>
      <c r="CB14" s="17"/>
      <c r="CC14" s="17">
        <v>0.146686163850029</v>
      </c>
    </row>
    <row r="15" spans="2:81" ht="43.2" x14ac:dyDescent="0.3">
      <c r="B15" s="18" t="s">
        <v>381</v>
      </c>
      <c r="C15" s="17">
        <v>0.102270041452315</v>
      </c>
      <c r="D15" s="17">
        <v>0.122504905653134</v>
      </c>
      <c r="E15" s="17">
        <v>8.29157901827835E-2</v>
      </c>
      <c r="F15" s="17"/>
      <c r="G15" s="17">
        <v>0.16683501644577101</v>
      </c>
      <c r="H15" s="17">
        <v>0.14791250674249401</v>
      </c>
      <c r="I15" s="17">
        <v>0.105167414293535</v>
      </c>
      <c r="J15" s="17">
        <v>7.5541263341022694E-2</v>
      </c>
      <c r="K15" s="17">
        <v>9.1107586800064005E-2</v>
      </c>
      <c r="L15" s="17">
        <v>4.8868455679120897E-2</v>
      </c>
      <c r="M15" s="17"/>
      <c r="N15" s="17">
        <v>0.10894989250249799</v>
      </c>
      <c r="O15" s="17">
        <v>0.104272540049085</v>
      </c>
      <c r="P15" s="17">
        <v>0.11510933834301899</v>
      </c>
      <c r="Q15" s="17">
        <v>8.2489301474844401E-2</v>
      </c>
      <c r="R15" s="17"/>
      <c r="S15" s="17">
        <v>0.10833857016675701</v>
      </c>
      <c r="T15" s="17">
        <v>9.0306913579265194E-2</v>
      </c>
      <c r="U15" s="17">
        <v>8.1878760955658894E-2</v>
      </c>
      <c r="V15" s="17">
        <v>4.8903953549858901E-2</v>
      </c>
      <c r="W15" s="17">
        <v>8.1923067057230695E-2</v>
      </c>
      <c r="X15" s="17">
        <v>0.123951092804595</v>
      </c>
      <c r="Y15" s="17">
        <v>0.136004944746134</v>
      </c>
      <c r="Z15" s="17">
        <v>6.5598078267468607E-2</v>
      </c>
      <c r="AA15" s="17">
        <v>0.13189934747276</v>
      </c>
      <c r="AB15" s="17">
        <v>0.112527379570767</v>
      </c>
      <c r="AC15" s="17">
        <v>7.3114598445415901E-2</v>
      </c>
      <c r="AD15" s="17">
        <v>0.19054838556446499</v>
      </c>
      <c r="AE15" s="17"/>
      <c r="AF15" s="17">
        <v>0</v>
      </c>
      <c r="AG15" s="17">
        <v>0.105667663132357</v>
      </c>
      <c r="AH15" s="17">
        <v>0.12148939341189401</v>
      </c>
      <c r="AI15" s="17">
        <v>4.64376161054596E-2</v>
      </c>
      <c r="AJ15" s="17">
        <v>6.5597302813805602E-2</v>
      </c>
      <c r="AK15" s="17">
        <v>0.110728508965379</v>
      </c>
      <c r="AL15" s="17">
        <v>8.9858718021979603E-2</v>
      </c>
      <c r="AM15" s="17">
        <v>5.64115360951922E-2</v>
      </c>
      <c r="AN15" s="17">
        <v>0.138175731376217</v>
      </c>
      <c r="AO15" s="17">
        <v>0.15216278614251499</v>
      </c>
      <c r="AP15" s="17">
        <v>0.12749998501015999</v>
      </c>
      <c r="AQ15" s="17">
        <v>0.16182923671996199</v>
      </c>
      <c r="AR15" s="17">
        <v>0.123457077741982</v>
      </c>
      <c r="AS15" s="17">
        <v>0.18501758946126601</v>
      </c>
      <c r="AT15" s="17">
        <v>1.58725249939984E-2</v>
      </c>
      <c r="AU15" s="17">
        <v>0.10790281814342199</v>
      </c>
      <c r="AV15" s="17"/>
      <c r="AW15" s="17">
        <v>9.63693273426032E-2</v>
      </c>
      <c r="AX15" s="17">
        <v>0.109126273101961</v>
      </c>
      <c r="AY15" s="17"/>
      <c r="AZ15" s="17">
        <v>8.4347727159248403E-2</v>
      </c>
      <c r="BA15" s="17">
        <v>0.10626171132222299</v>
      </c>
      <c r="BB15" s="17"/>
      <c r="BC15" s="17">
        <v>0.103184022138725</v>
      </c>
      <c r="BD15" s="17">
        <v>0.100912921399351</v>
      </c>
      <c r="BE15" s="17"/>
      <c r="BF15" s="17">
        <v>6.8323802067759801E-2</v>
      </c>
      <c r="BG15" s="17">
        <v>0.10499788268421199</v>
      </c>
      <c r="BH15" s="17"/>
      <c r="BI15" s="17">
        <v>6.8827877666948603E-2</v>
      </c>
      <c r="BJ15" s="17">
        <v>0.12681136629232401</v>
      </c>
      <c r="BK15" s="17">
        <v>0.12860423228442899</v>
      </c>
      <c r="BL15" s="17">
        <v>0.115210610817454</v>
      </c>
      <c r="BM15" s="17">
        <v>0.117285569283421</v>
      </c>
      <c r="BN15" s="17"/>
      <c r="BO15" s="17">
        <v>0.119627445773043</v>
      </c>
      <c r="BP15" s="17">
        <v>9.4182816992556498E-2</v>
      </c>
      <c r="BQ15" s="17">
        <v>0.123975957198247</v>
      </c>
      <c r="BR15" s="17">
        <v>0.103767132179821</v>
      </c>
      <c r="BS15" s="17">
        <v>0.112541295638881</v>
      </c>
      <c r="BT15" s="17">
        <v>6.3340018405909804E-2</v>
      </c>
      <c r="BU15" s="17"/>
      <c r="BV15" s="17">
        <v>0.12153017814481</v>
      </c>
      <c r="BW15" s="17">
        <v>0.13660654171434</v>
      </c>
      <c r="BX15" s="17"/>
      <c r="BY15" s="17">
        <v>0.17818310155702299</v>
      </c>
      <c r="BZ15" s="17"/>
      <c r="CA15" s="17">
        <v>0.10443142290622801</v>
      </c>
      <c r="CB15" s="17"/>
      <c r="CC15" s="17">
        <v>0.116887054245668</v>
      </c>
    </row>
    <row r="16" spans="2:81" ht="72" x14ac:dyDescent="0.3">
      <c r="B16" s="18" t="s">
        <v>382</v>
      </c>
      <c r="C16" s="17">
        <v>9.2655256713467707E-2</v>
      </c>
      <c r="D16" s="17">
        <v>9.5642095369777497E-2</v>
      </c>
      <c r="E16" s="17">
        <v>9.0104314158272802E-2</v>
      </c>
      <c r="F16" s="17"/>
      <c r="G16" s="17">
        <v>0.118939699884337</v>
      </c>
      <c r="H16" s="17">
        <v>0.12320547338101499</v>
      </c>
      <c r="I16" s="17">
        <v>8.9273978513072005E-2</v>
      </c>
      <c r="J16" s="17">
        <v>7.6165068116799503E-2</v>
      </c>
      <c r="K16" s="17">
        <v>8.7207638049006997E-2</v>
      </c>
      <c r="L16" s="17">
        <v>7.0034079711548694E-2</v>
      </c>
      <c r="M16" s="17"/>
      <c r="N16" s="17">
        <v>0.122735260101791</v>
      </c>
      <c r="O16" s="17">
        <v>7.9748721053019098E-2</v>
      </c>
      <c r="P16" s="17">
        <v>8.9181943956575999E-2</v>
      </c>
      <c r="Q16" s="17">
        <v>7.7392532067997399E-2</v>
      </c>
      <c r="R16" s="17"/>
      <c r="S16" s="17">
        <v>9.6121173397093598E-2</v>
      </c>
      <c r="T16" s="17">
        <v>8.2766848612796096E-2</v>
      </c>
      <c r="U16" s="17">
        <v>0.11283077599609601</v>
      </c>
      <c r="V16" s="17">
        <v>8.9407448403332104E-2</v>
      </c>
      <c r="W16" s="17">
        <v>0.10485304687296</v>
      </c>
      <c r="X16" s="17">
        <v>8.8975509454774906E-2</v>
      </c>
      <c r="Y16" s="17">
        <v>6.6904802401518901E-2</v>
      </c>
      <c r="Z16" s="17">
        <v>0.145923104846232</v>
      </c>
      <c r="AA16" s="17">
        <v>0.122435956503612</v>
      </c>
      <c r="AB16" s="17">
        <v>9.7784315592752705E-2</v>
      </c>
      <c r="AC16" s="17">
        <v>2.6398189893437798E-2</v>
      </c>
      <c r="AD16" s="17">
        <v>4.10751236894819E-2</v>
      </c>
      <c r="AE16" s="17"/>
      <c r="AF16" s="17">
        <v>0</v>
      </c>
      <c r="AG16" s="17">
        <v>0.103031910184695</v>
      </c>
      <c r="AH16" s="17">
        <v>6.0556493967246598E-2</v>
      </c>
      <c r="AI16" s="17">
        <v>0.101508673597159</v>
      </c>
      <c r="AJ16" s="17">
        <v>0.11400674650742</v>
      </c>
      <c r="AK16" s="17">
        <v>0.10759632129261699</v>
      </c>
      <c r="AL16" s="17">
        <v>8.6916439705484294E-2</v>
      </c>
      <c r="AM16" s="17">
        <v>5.9519407592648302E-2</v>
      </c>
      <c r="AN16" s="17">
        <v>6.4720803711452599E-2</v>
      </c>
      <c r="AO16" s="17">
        <v>8.4996870109679795E-2</v>
      </c>
      <c r="AP16" s="17">
        <v>0.120491986918264</v>
      </c>
      <c r="AQ16" s="17">
        <v>8.8552810769973594E-2</v>
      </c>
      <c r="AR16" s="17">
        <v>0.129972121443549</v>
      </c>
      <c r="AS16" s="17">
        <v>8.3945683722143297E-2</v>
      </c>
      <c r="AT16" s="17">
        <v>1.4032919007719099E-2</v>
      </c>
      <c r="AU16" s="17">
        <v>0.18363385402024299</v>
      </c>
      <c r="AV16" s="17"/>
      <c r="AW16" s="17">
        <v>0.103211254143192</v>
      </c>
      <c r="AX16" s="17">
        <v>7.6928090668099303E-2</v>
      </c>
      <c r="AY16" s="17"/>
      <c r="AZ16" s="17">
        <v>9.1317739340508602E-2</v>
      </c>
      <c r="BA16" s="17">
        <v>9.2953149480596797E-2</v>
      </c>
      <c r="BB16" s="17"/>
      <c r="BC16" s="17">
        <v>9.2157684677236104E-2</v>
      </c>
      <c r="BD16" s="17">
        <v>9.0368924090087399E-2</v>
      </c>
      <c r="BE16" s="17"/>
      <c r="BF16" s="17">
        <v>0.119299605116305</v>
      </c>
      <c r="BG16" s="17">
        <v>9.0514178541393001E-2</v>
      </c>
      <c r="BH16" s="17"/>
      <c r="BI16" s="17">
        <v>8.7152385327889298E-2</v>
      </c>
      <c r="BJ16" s="17">
        <v>0.105344251300912</v>
      </c>
      <c r="BK16" s="17">
        <v>6.4644836073308204E-2</v>
      </c>
      <c r="BL16" s="17">
        <v>0.14100611174118899</v>
      </c>
      <c r="BM16" s="17">
        <v>3.5128836167464698E-2</v>
      </c>
      <c r="BN16" s="17"/>
      <c r="BO16" s="17">
        <v>0.101532388247453</v>
      </c>
      <c r="BP16" s="17">
        <v>7.1606109415938493E-2</v>
      </c>
      <c r="BQ16" s="17">
        <v>8.5719029658730503E-2</v>
      </c>
      <c r="BR16" s="17">
        <v>0.154361727317194</v>
      </c>
      <c r="BS16" s="17">
        <v>5.9523759504261101E-2</v>
      </c>
      <c r="BT16" s="17">
        <v>3.9439626927952103E-2</v>
      </c>
      <c r="BU16" s="17"/>
      <c r="BV16" s="17">
        <v>0.107580339119475</v>
      </c>
      <c r="BW16" s="17">
        <v>0.10119691327203401</v>
      </c>
      <c r="BX16" s="17"/>
      <c r="BY16" s="17">
        <v>0.13932432401914599</v>
      </c>
      <c r="BZ16" s="17"/>
      <c r="CA16" s="17">
        <v>0.12583728239304401</v>
      </c>
      <c r="CB16" s="17"/>
      <c r="CC16" s="17">
        <v>9.8134405970157296E-2</v>
      </c>
    </row>
    <row r="17" spans="2:81" ht="43.2" x14ac:dyDescent="0.3">
      <c r="B17" s="18" t="s">
        <v>383</v>
      </c>
      <c r="C17" s="17">
        <v>9.2461723129118198E-2</v>
      </c>
      <c r="D17" s="17">
        <v>8.9585104231565002E-2</v>
      </c>
      <c r="E17" s="17">
        <v>9.4751870746538194E-2</v>
      </c>
      <c r="F17" s="17"/>
      <c r="G17" s="17">
        <v>0.14183678267937599</v>
      </c>
      <c r="H17" s="17">
        <v>8.5743378460804501E-2</v>
      </c>
      <c r="I17" s="17">
        <v>0.12962083645657699</v>
      </c>
      <c r="J17" s="17">
        <v>0.11063381111585301</v>
      </c>
      <c r="K17" s="17">
        <v>4.7449342338852098E-2</v>
      </c>
      <c r="L17" s="17">
        <v>5.0287018025187299E-2</v>
      </c>
      <c r="M17" s="17"/>
      <c r="N17" s="17">
        <v>9.6407495353566797E-2</v>
      </c>
      <c r="O17" s="17">
        <v>5.8390840309791303E-2</v>
      </c>
      <c r="P17" s="17">
        <v>0.10925789578297899</v>
      </c>
      <c r="Q17" s="17">
        <v>0.10958547956180401</v>
      </c>
      <c r="R17" s="17"/>
      <c r="S17" s="17">
        <v>0.117092793216461</v>
      </c>
      <c r="T17" s="17">
        <v>7.5775183725762502E-2</v>
      </c>
      <c r="U17" s="17">
        <v>6.2787042976219995E-2</v>
      </c>
      <c r="V17" s="17">
        <v>0.102348586508581</v>
      </c>
      <c r="W17" s="17">
        <v>7.7854290160894402E-2</v>
      </c>
      <c r="X17" s="17">
        <v>0.11849771241795</v>
      </c>
      <c r="Y17" s="17">
        <v>0.108699379468924</v>
      </c>
      <c r="Z17" s="17">
        <v>0.11568914662836199</v>
      </c>
      <c r="AA17" s="17">
        <v>9.4509647074628902E-2</v>
      </c>
      <c r="AB17" s="17">
        <v>6.0688482621816101E-2</v>
      </c>
      <c r="AC17" s="17">
        <v>9.46414210187735E-2</v>
      </c>
      <c r="AD17" s="17">
        <v>6.5175470307275093E-2</v>
      </c>
      <c r="AE17" s="17"/>
      <c r="AF17" s="17">
        <v>0.103767187117801</v>
      </c>
      <c r="AG17" s="17">
        <v>9.7280600738695294E-2</v>
      </c>
      <c r="AH17" s="17">
        <v>9.0623530210842407E-2</v>
      </c>
      <c r="AI17" s="17">
        <v>3.4355893963327999E-2</v>
      </c>
      <c r="AJ17" s="17">
        <v>0.13538546045764299</v>
      </c>
      <c r="AK17" s="17">
        <v>0.112230531730101</v>
      </c>
      <c r="AL17" s="17">
        <v>0.109963957996374</v>
      </c>
      <c r="AM17" s="17">
        <v>6.5180181328954298E-2</v>
      </c>
      <c r="AN17" s="17">
        <v>0.11715326991152</v>
      </c>
      <c r="AO17" s="17">
        <v>9.1347212098282907E-2</v>
      </c>
      <c r="AP17" s="17">
        <v>0.10543634555333301</v>
      </c>
      <c r="AQ17" s="17">
        <v>5.2284951762323097E-2</v>
      </c>
      <c r="AR17" s="17">
        <v>8.6069278488326795E-2</v>
      </c>
      <c r="AS17" s="17">
        <v>6.1470516521188699E-2</v>
      </c>
      <c r="AT17" s="17">
        <v>8.3041565512558799E-2</v>
      </c>
      <c r="AU17" s="17">
        <v>7.7168758365069895E-2</v>
      </c>
      <c r="AV17" s="17"/>
      <c r="AW17" s="17">
        <v>9.3455126181967704E-2</v>
      </c>
      <c r="AX17" s="17">
        <v>9.0456883230241397E-2</v>
      </c>
      <c r="AY17" s="17"/>
      <c r="AZ17" s="17">
        <v>8.6524661599805999E-2</v>
      </c>
      <c r="BA17" s="17">
        <v>9.3784029458246196E-2</v>
      </c>
      <c r="BB17" s="17"/>
      <c r="BC17" s="17">
        <v>0.11173395475251501</v>
      </c>
      <c r="BD17" s="17">
        <v>7.7643401229562106E-2</v>
      </c>
      <c r="BE17" s="17"/>
      <c r="BF17" s="17">
        <v>0.123119535823566</v>
      </c>
      <c r="BG17" s="17">
        <v>8.9998132255316096E-2</v>
      </c>
      <c r="BH17" s="17"/>
      <c r="BI17" s="17">
        <v>7.8679690108657496E-2</v>
      </c>
      <c r="BJ17" s="17">
        <v>0.103583516238467</v>
      </c>
      <c r="BK17" s="17">
        <v>0.11575398040757499</v>
      </c>
      <c r="BL17" s="17">
        <v>5.93696683308945E-2</v>
      </c>
      <c r="BM17" s="17">
        <v>0.136403537831571</v>
      </c>
      <c r="BN17" s="17"/>
      <c r="BO17" s="17">
        <v>0.12534093871642901</v>
      </c>
      <c r="BP17" s="17">
        <v>7.7902279968992696E-2</v>
      </c>
      <c r="BQ17" s="17">
        <v>9.5513195743614304E-2</v>
      </c>
      <c r="BR17" s="17">
        <v>6.4685610341107994E-2</v>
      </c>
      <c r="BS17" s="17">
        <v>0.14138700016851</v>
      </c>
      <c r="BT17" s="17">
        <v>8.0580464118744893E-2</v>
      </c>
      <c r="BU17" s="17"/>
      <c r="BV17" s="17">
        <v>0.11364726831048901</v>
      </c>
      <c r="BW17" s="17">
        <v>8.4917978447407699E-2</v>
      </c>
      <c r="BX17" s="17"/>
      <c r="BY17" s="17">
        <v>0.116259873615241</v>
      </c>
      <c r="BZ17" s="17"/>
      <c r="CA17" s="17">
        <v>9.9761204741745602E-2</v>
      </c>
      <c r="CB17" s="17"/>
      <c r="CC17" s="17">
        <v>8.1077324625833197E-2</v>
      </c>
    </row>
    <row r="18" spans="2:81" ht="57.6" x14ac:dyDescent="0.3">
      <c r="B18" s="18" t="s">
        <v>384</v>
      </c>
      <c r="C18" s="17">
        <v>8.9231709349080895E-2</v>
      </c>
      <c r="D18" s="17">
        <v>0.10192814760601999</v>
      </c>
      <c r="E18" s="17">
        <v>7.7186664599493596E-2</v>
      </c>
      <c r="F18" s="17"/>
      <c r="G18" s="17">
        <v>0.12176243151883701</v>
      </c>
      <c r="H18" s="17">
        <v>0.122065177534205</v>
      </c>
      <c r="I18" s="17">
        <v>8.5339351257852497E-2</v>
      </c>
      <c r="J18" s="17">
        <v>0.100347262134397</v>
      </c>
      <c r="K18" s="17">
        <v>7.0023533691252804E-2</v>
      </c>
      <c r="L18" s="17">
        <v>4.7854438122856599E-2</v>
      </c>
      <c r="M18" s="17"/>
      <c r="N18" s="17">
        <v>0.105642462482056</v>
      </c>
      <c r="O18" s="17">
        <v>8.25667685373912E-2</v>
      </c>
      <c r="P18" s="17">
        <v>8.7690398612463805E-2</v>
      </c>
      <c r="Q18" s="17">
        <v>7.8150139423323994E-2</v>
      </c>
      <c r="R18" s="17"/>
      <c r="S18" s="17">
        <v>0.12606853244329499</v>
      </c>
      <c r="T18" s="17">
        <v>5.6296682883903999E-2</v>
      </c>
      <c r="U18" s="17">
        <v>6.0320280526959501E-2</v>
      </c>
      <c r="V18" s="17">
        <v>8.04213998231154E-2</v>
      </c>
      <c r="W18" s="17">
        <v>0.12230739029419101</v>
      </c>
      <c r="X18" s="17">
        <v>0.11205625171813299</v>
      </c>
      <c r="Y18" s="17">
        <v>9.4738377867271198E-2</v>
      </c>
      <c r="Z18" s="17">
        <v>7.0722109948724896E-2</v>
      </c>
      <c r="AA18" s="17">
        <v>7.8652630088927103E-2</v>
      </c>
      <c r="AB18" s="17">
        <v>9.1063000490769305E-2</v>
      </c>
      <c r="AC18" s="17">
        <v>0.114983067007289</v>
      </c>
      <c r="AD18" s="17">
        <v>1.8543785371730601E-2</v>
      </c>
      <c r="AE18" s="17"/>
      <c r="AF18" s="17">
        <v>0.114933986236054</v>
      </c>
      <c r="AG18" s="17">
        <v>0.135284435688757</v>
      </c>
      <c r="AH18" s="17">
        <v>4.9099441756037497E-2</v>
      </c>
      <c r="AI18" s="17">
        <v>6.76341197154115E-2</v>
      </c>
      <c r="AJ18" s="17">
        <v>0.14006527628909801</v>
      </c>
      <c r="AK18" s="17">
        <v>9.4187090738331106E-2</v>
      </c>
      <c r="AL18" s="17">
        <v>5.4861741668210902E-2</v>
      </c>
      <c r="AM18" s="17">
        <v>8.2696160430655197E-2</v>
      </c>
      <c r="AN18" s="17">
        <v>9.8224671257315099E-2</v>
      </c>
      <c r="AO18" s="17">
        <v>2.4403454881365201E-2</v>
      </c>
      <c r="AP18" s="17">
        <v>6.3083671992355206E-2</v>
      </c>
      <c r="AQ18" s="17">
        <v>7.2478435734161295E-2</v>
      </c>
      <c r="AR18" s="17">
        <v>0.108826718486439</v>
      </c>
      <c r="AS18" s="17">
        <v>0.10710920711801</v>
      </c>
      <c r="AT18" s="17">
        <v>9.8242849710592203E-2</v>
      </c>
      <c r="AU18" s="17">
        <v>0.19829233725548301</v>
      </c>
      <c r="AV18" s="17"/>
      <c r="AW18" s="17">
        <v>8.2646941089597303E-2</v>
      </c>
      <c r="AX18" s="17">
        <v>9.8392139532158904E-2</v>
      </c>
      <c r="AY18" s="17"/>
      <c r="AZ18" s="17">
        <v>8.5016113615890496E-2</v>
      </c>
      <c r="BA18" s="17">
        <v>9.0170609660543202E-2</v>
      </c>
      <c r="BB18" s="17"/>
      <c r="BC18" s="17">
        <v>0.102121957273749</v>
      </c>
      <c r="BD18" s="17">
        <v>7.8157961428869799E-2</v>
      </c>
      <c r="BE18" s="17"/>
      <c r="BF18" s="17">
        <v>0.10778257441902001</v>
      </c>
      <c r="BG18" s="17">
        <v>8.7741004766111297E-2</v>
      </c>
      <c r="BH18" s="17"/>
      <c r="BI18" s="17">
        <v>8.4612613460350303E-2</v>
      </c>
      <c r="BJ18" s="17">
        <v>0.11420525531211601</v>
      </c>
      <c r="BK18" s="17">
        <v>8.5072574400594306E-2</v>
      </c>
      <c r="BL18" s="17">
        <v>7.0762885087180705E-2</v>
      </c>
      <c r="BM18" s="17">
        <v>7.47487906415958E-2</v>
      </c>
      <c r="BN18" s="17"/>
      <c r="BO18" s="17">
        <v>0.12907505437028599</v>
      </c>
      <c r="BP18" s="17">
        <v>9.9566890084250806E-2</v>
      </c>
      <c r="BQ18" s="17">
        <v>0.10611143153199599</v>
      </c>
      <c r="BR18" s="17">
        <v>5.4171766003498198E-2</v>
      </c>
      <c r="BS18" s="17">
        <v>8.4496692243684904E-2</v>
      </c>
      <c r="BT18" s="17">
        <v>7.3309042304364205E-2</v>
      </c>
      <c r="BU18" s="17"/>
      <c r="BV18" s="17">
        <v>0.126718842410557</v>
      </c>
      <c r="BW18" s="17">
        <v>9.0995936241448597E-2</v>
      </c>
      <c r="BX18" s="17"/>
      <c r="BY18" s="17">
        <v>0.12767560796070301</v>
      </c>
      <c r="BZ18" s="17"/>
      <c r="CA18" s="17">
        <v>0.14399968344428399</v>
      </c>
      <c r="CB18" s="17"/>
      <c r="CC18" s="17">
        <v>0.125184327811797</v>
      </c>
    </row>
    <row r="19" spans="2:81" ht="72" x14ac:dyDescent="0.3">
      <c r="B19" s="18" t="s">
        <v>385</v>
      </c>
      <c r="C19" s="17">
        <v>8.7663152510870299E-2</v>
      </c>
      <c r="D19" s="17">
        <v>0.108490149432795</v>
      </c>
      <c r="E19" s="17">
        <v>6.7673121342224501E-2</v>
      </c>
      <c r="F19" s="17"/>
      <c r="G19" s="17">
        <v>0.129562670821735</v>
      </c>
      <c r="H19" s="17">
        <v>9.8479167385346206E-2</v>
      </c>
      <c r="I19" s="17">
        <v>0.117853242751724</v>
      </c>
      <c r="J19" s="17">
        <v>8.2359795253193605E-2</v>
      </c>
      <c r="K19" s="17">
        <v>5.3457190601125297E-2</v>
      </c>
      <c r="L19" s="17">
        <v>5.3656038377918297E-2</v>
      </c>
      <c r="M19" s="17"/>
      <c r="N19" s="17">
        <v>8.21813635568302E-2</v>
      </c>
      <c r="O19" s="17">
        <v>8.5757715093532499E-2</v>
      </c>
      <c r="P19" s="17">
        <v>0.103125992320177</v>
      </c>
      <c r="Q19" s="17">
        <v>8.2653015283668196E-2</v>
      </c>
      <c r="R19" s="17"/>
      <c r="S19" s="17">
        <v>9.7001662495100505E-2</v>
      </c>
      <c r="T19" s="17">
        <v>7.69302283888985E-2</v>
      </c>
      <c r="U19" s="17">
        <v>9.0630180027930302E-2</v>
      </c>
      <c r="V19" s="17">
        <v>8.0431067547494503E-2</v>
      </c>
      <c r="W19" s="17">
        <v>7.3182524456624307E-2</v>
      </c>
      <c r="X19" s="17">
        <v>0.111820360877546</v>
      </c>
      <c r="Y19" s="17">
        <v>7.2743096636968804E-2</v>
      </c>
      <c r="Z19" s="17">
        <v>5.7374216379276102E-2</v>
      </c>
      <c r="AA19" s="17">
        <v>9.1374831893956093E-2</v>
      </c>
      <c r="AB19" s="17">
        <v>9.0587438168427903E-2</v>
      </c>
      <c r="AC19" s="17">
        <v>0.110317154897578</v>
      </c>
      <c r="AD19" s="17">
        <v>8.5558009013866093E-2</v>
      </c>
      <c r="AE19" s="17"/>
      <c r="AF19" s="17">
        <v>0</v>
      </c>
      <c r="AG19" s="17">
        <v>0.10742513571401301</v>
      </c>
      <c r="AH19" s="17">
        <v>9.04044746184096E-2</v>
      </c>
      <c r="AI19" s="17">
        <v>7.6186850076983698E-2</v>
      </c>
      <c r="AJ19" s="17">
        <v>0.118810153257158</v>
      </c>
      <c r="AK19" s="17">
        <v>8.1731022857573304E-2</v>
      </c>
      <c r="AL19" s="17">
        <v>8.7555418744994201E-2</v>
      </c>
      <c r="AM19" s="17">
        <v>6.3984485907533806E-2</v>
      </c>
      <c r="AN19" s="17">
        <v>9.6789581207394101E-2</v>
      </c>
      <c r="AO19" s="17">
        <v>9.1356177835392099E-2</v>
      </c>
      <c r="AP19" s="17">
        <v>0.100673712526543</v>
      </c>
      <c r="AQ19" s="17">
        <v>6.5579108899843405E-2</v>
      </c>
      <c r="AR19" s="17">
        <v>8.1646218389070602E-2</v>
      </c>
      <c r="AS19" s="17">
        <v>0.162232204534802</v>
      </c>
      <c r="AT19" s="17">
        <v>0.12659786949181301</v>
      </c>
      <c r="AU19" s="17">
        <v>5.4607144844172097E-2</v>
      </c>
      <c r="AV19" s="17"/>
      <c r="AW19" s="17">
        <v>9.4745856590810903E-2</v>
      </c>
      <c r="AX19" s="17">
        <v>7.8004431994262505E-2</v>
      </c>
      <c r="AY19" s="17"/>
      <c r="AZ19" s="17">
        <v>7.8744273879824606E-2</v>
      </c>
      <c r="BA19" s="17">
        <v>8.9649571146474705E-2</v>
      </c>
      <c r="BB19" s="17"/>
      <c r="BC19" s="17">
        <v>9.3790983347235499E-2</v>
      </c>
      <c r="BD19" s="17">
        <v>8.3173639369669095E-2</v>
      </c>
      <c r="BE19" s="17"/>
      <c r="BF19" s="17">
        <v>0.12048624870802201</v>
      </c>
      <c r="BG19" s="17">
        <v>8.5025564466114603E-2</v>
      </c>
      <c r="BH19" s="17"/>
      <c r="BI19" s="17">
        <v>8.6372806253292703E-2</v>
      </c>
      <c r="BJ19" s="17">
        <v>9.8953331078007203E-2</v>
      </c>
      <c r="BK19" s="17">
        <v>0.108717231462285</v>
      </c>
      <c r="BL19" s="17">
        <v>0.103218920578516</v>
      </c>
      <c r="BM19" s="17">
        <v>6.8487959625856604E-2</v>
      </c>
      <c r="BN19" s="17"/>
      <c r="BO19" s="17">
        <v>9.4919395743322199E-2</v>
      </c>
      <c r="BP19" s="17">
        <v>8.5081471184439997E-2</v>
      </c>
      <c r="BQ19" s="17">
        <v>0.11430744831407801</v>
      </c>
      <c r="BR19" s="17">
        <v>9.5708144060171196E-2</v>
      </c>
      <c r="BS19" s="17">
        <v>9.8396947580523905E-2</v>
      </c>
      <c r="BT19" s="17">
        <v>5.1336213917462098E-2</v>
      </c>
      <c r="BU19" s="17"/>
      <c r="BV19" s="17">
        <v>9.6445639778308001E-2</v>
      </c>
      <c r="BW19" s="17">
        <v>0.103604420094098</v>
      </c>
      <c r="BX19" s="17"/>
      <c r="BY19" s="17">
        <v>0.104797267145275</v>
      </c>
      <c r="BZ19" s="17"/>
      <c r="CA19" s="17">
        <v>0.11430704937401</v>
      </c>
      <c r="CB19" s="17"/>
      <c r="CC19" s="17">
        <v>9.6045119618920205E-2</v>
      </c>
    </row>
    <row r="20" spans="2:81" ht="86.4" x14ac:dyDescent="0.3">
      <c r="B20" s="18" t="s">
        <v>386</v>
      </c>
      <c r="C20" s="17">
        <v>8.0921309268983804E-2</v>
      </c>
      <c r="D20" s="17">
        <v>8.2329563831417499E-2</v>
      </c>
      <c r="E20" s="17">
        <v>7.9865438823476201E-2</v>
      </c>
      <c r="F20" s="17"/>
      <c r="G20" s="17">
        <v>9.3498101182504706E-2</v>
      </c>
      <c r="H20" s="17">
        <v>8.5812150183576005E-2</v>
      </c>
      <c r="I20" s="17">
        <v>0.12088895301250401</v>
      </c>
      <c r="J20" s="17">
        <v>7.1418535593205601E-2</v>
      </c>
      <c r="K20" s="17">
        <v>4.8420441244049199E-2</v>
      </c>
      <c r="L20" s="17">
        <v>6.5640446898335994E-2</v>
      </c>
      <c r="M20" s="17"/>
      <c r="N20" s="17">
        <v>6.7590888038402797E-2</v>
      </c>
      <c r="O20" s="17">
        <v>6.1709325650809999E-2</v>
      </c>
      <c r="P20" s="17">
        <v>9.9007630729213106E-2</v>
      </c>
      <c r="Q20" s="17">
        <v>9.7660013964503106E-2</v>
      </c>
      <c r="R20" s="17"/>
      <c r="S20" s="17">
        <v>8.2333482767134605E-2</v>
      </c>
      <c r="T20" s="17">
        <v>9.4955665753668803E-2</v>
      </c>
      <c r="U20" s="17">
        <v>7.2362295192021406E-2</v>
      </c>
      <c r="V20" s="17">
        <v>7.5688517487157006E-2</v>
      </c>
      <c r="W20" s="17">
        <v>6.78331751361229E-2</v>
      </c>
      <c r="X20" s="17">
        <v>9.1908109364704907E-2</v>
      </c>
      <c r="Y20" s="17">
        <v>0.13485028335563301</v>
      </c>
      <c r="Z20" s="17">
        <v>0.106696255907707</v>
      </c>
      <c r="AA20" s="17">
        <v>6.4605630524232696E-2</v>
      </c>
      <c r="AB20" s="17">
        <v>4.5948609068652099E-2</v>
      </c>
      <c r="AC20" s="17">
        <v>4.1920971720456397E-2</v>
      </c>
      <c r="AD20" s="17">
        <v>0.100923982392728</v>
      </c>
      <c r="AE20" s="17"/>
      <c r="AF20" s="17">
        <v>0.23640643129772801</v>
      </c>
      <c r="AG20" s="17">
        <v>5.0948266997019598E-2</v>
      </c>
      <c r="AH20" s="17">
        <v>7.2645393990246401E-2</v>
      </c>
      <c r="AI20" s="17">
        <v>6.0836257310006601E-2</v>
      </c>
      <c r="AJ20" s="17">
        <v>8.7796932719165693E-2</v>
      </c>
      <c r="AK20" s="17">
        <v>7.0746362434898097E-2</v>
      </c>
      <c r="AL20" s="17">
        <v>8.6007149678533901E-2</v>
      </c>
      <c r="AM20" s="17">
        <v>0.10908499862974</v>
      </c>
      <c r="AN20" s="17">
        <v>9.20671444888672E-2</v>
      </c>
      <c r="AO20" s="17">
        <v>7.6038933616676102E-2</v>
      </c>
      <c r="AP20" s="17">
        <v>0.106955248552313</v>
      </c>
      <c r="AQ20" s="17">
        <v>7.1606021900297398E-2</v>
      </c>
      <c r="AR20" s="17">
        <v>8.1265072557693205E-2</v>
      </c>
      <c r="AS20" s="17">
        <v>4.3240066728894702E-2</v>
      </c>
      <c r="AT20" s="17">
        <v>5.7249805000116498E-2</v>
      </c>
      <c r="AU20" s="17">
        <v>0.10190896892574799</v>
      </c>
      <c r="AV20" s="17"/>
      <c r="AW20" s="17">
        <v>9.2194945800164504E-2</v>
      </c>
      <c r="AX20" s="17">
        <v>6.5121304327455096E-2</v>
      </c>
      <c r="AY20" s="17"/>
      <c r="AZ20" s="17">
        <v>0.107598996517244</v>
      </c>
      <c r="BA20" s="17">
        <v>7.4979636857352594E-2</v>
      </c>
      <c r="BB20" s="17"/>
      <c r="BC20" s="17">
        <v>9.6988244995728806E-2</v>
      </c>
      <c r="BD20" s="17">
        <v>6.9801525749821805E-2</v>
      </c>
      <c r="BE20" s="17"/>
      <c r="BF20" s="17">
        <v>8.9906807059340496E-2</v>
      </c>
      <c r="BG20" s="17">
        <v>8.0199255462552299E-2</v>
      </c>
      <c r="BH20" s="17"/>
      <c r="BI20" s="17">
        <v>7.4333313024171094E-2</v>
      </c>
      <c r="BJ20" s="17">
        <v>6.8463750552072503E-2</v>
      </c>
      <c r="BK20" s="17">
        <v>0.10283934529562801</v>
      </c>
      <c r="BL20" s="17">
        <v>8.4998674243466896E-2</v>
      </c>
      <c r="BM20" s="17">
        <v>0.105062309635894</v>
      </c>
      <c r="BN20" s="17"/>
      <c r="BO20" s="17">
        <v>6.7566830527577698E-2</v>
      </c>
      <c r="BP20" s="17">
        <v>9.1227125231613901E-2</v>
      </c>
      <c r="BQ20" s="17">
        <v>9.1281429078881302E-2</v>
      </c>
      <c r="BR20" s="17">
        <v>8.7592947254161696E-2</v>
      </c>
      <c r="BS20" s="17">
        <v>0.12795753614213801</v>
      </c>
      <c r="BT20" s="17">
        <v>5.51678312622738E-2</v>
      </c>
      <c r="BU20" s="17"/>
      <c r="BV20" s="17">
        <v>5.82783892365474E-2</v>
      </c>
      <c r="BW20" s="17">
        <v>8.7354840593832903E-2</v>
      </c>
      <c r="BX20" s="17"/>
      <c r="BY20" s="17">
        <v>8.8483293833779494E-2</v>
      </c>
      <c r="BZ20" s="17"/>
      <c r="CA20" s="17">
        <v>8.8071824280911398E-2</v>
      </c>
      <c r="CB20" s="17"/>
      <c r="CC20" s="17">
        <v>7.6569740149406207E-2</v>
      </c>
    </row>
    <row r="21" spans="2:81" x14ac:dyDescent="0.3">
      <c r="B21" s="18" t="s">
        <v>92</v>
      </c>
      <c r="C21" s="19">
        <v>7.7806644493446098E-2</v>
      </c>
      <c r="D21" s="19">
        <v>6.4003881584214606E-2</v>
      </c>
      <c r="E21" s="19">
        <v>9.0555283131648096E-2</v>
      </c>
      <c r="F21" s="19"/>
      <c r="G21" s="19">
        <v>7.2634673681108097E-2</v>
      </c>
      <c r="H21" s="19">
        <v>5.6055482083702701E-2</v>
      </c>
      <c r="I21" s="19">
        <v>6.3355236562664397E-2</v>
      </c>
      <c r="J21" s="19">
        <v>9.1434047336783703E-2</v>
      </c>
      <c r="K21" s="19">
        <v>0.108180894422242</v>
      </c>
      <c r="L21" s="19">
        <v>7.9254896570503997E-2</v>
      </c>
      <c r="M21" s="19"/>
      <c r="N21" s="19">
        <v>5.0972395710019998E-2</v>
      </c>
      <c r="O21" s="19">
        <v>7.3737241286058394E-2</v>
      </c>
      <c r="P21" s="19">
        <v>7.5338876160172E-2</v>
      </c>
      <c r="Q21" s="19">
        <v>0.11380864064524999</v>
      </c>
      <c r="R21" s="19"/>
      <c r="S21" s="19">
        <v>8.84395815484465E-2</v>
      </c>
      <c r="T21" s="19">
        <v>6.7499944004721604E-2</v>
      </c>
      <c r="U21" s="19">
        <v>0.11201943592854099</v>
      </c>
      <c r="V21" s="19">
        <v>7.4791320808323403E-2</v>
      </c>
      <c r="W21" s="19">
        <v>6.6187068986443096E-2</v>
      </c>
      <c r="X21" s="19">
        <v>8.1053769024159797E-2</v>
      </c>
      <c r="Y21" s="19">
        <v>5.3257485623962798E-2</v>
      </c>
      <c r="Z21" s="19">
        <v>5.0463881542951998E-2</v>
      </c>
      <c r="AA21" s="19">
        <v>8.5528152529221205E-2</v>
      </c>
      <c r="AB21" s="19">
        <v>7.2054324059458205E-2</v>
      </c>
      <c r="AC21" s="19">
        <v>5.72547876636368E-2</v>
      </c>
      <c r="AD21" s="19">
        <v>0.13295059600394099</v>
      </c>
      <c r="AE21" s="19"/>
      <c r="AF21" s="19">
        <v>9.0347383092131098E-2</v>
      </c>
      <c r="AG21" s="19">
        <v>0.121130378836189</v>
      </c>
      <c r="AH21" s="19">
        <v>0.105375778601774</v>
      </c>
      <c r="AI21" s="19">
        <v>0.13036490644248</v>
      </c>
      <c r="AJ21" s="19">
        <v>9.8199727774438805E-2</v>
      </c>
      <c r="AK21" s="19">
        <v>3.6005626069122297E-2</v>
      </c>
      <c r="AL21" s="19">
        <v>7.7535833689172204E-2</v>
      </c>
      <c r="AM21" s="19">
        <v>6.2667651127565699E-2</v>
      </c>
      <c r="AN21" s="19">
        <v>6.7644115089244394E-2</v>
      </c>
      <c r="AO21" s="19">
        <v>4.3359824384951701E-2</v>
      </c>
      <c r="AP21" s="19">
        <v>4.1655798152281903E-2</v>
      </c>
      <c r="AQ21" s="19">
        <v>3.2696270763037799E-2</v>
      </c>
      <c r="AR21" s="19">
        <v>8.0601807660376307E-2</v>
      </c>
      <c r="AS21" s="19">
        <v>9.6485692157853298E-2</v>
      </c>
      <c r="AT21" s="19">
        <v>7.2750771845010498E-2</v>
      </c>
      <c r="AU21" s="19">
        <v>3.4013548111515003E-2</v>
      </c>
      <c r="AV21" s="19"/>
      <c r="AW21" s="19">
        <v>7.2135267973585507E-2</v>
      </c>
      <c r="AX21" s="19">
        <v>8.6616624528125102E-2</v>
      </c>
      <c r="AY21" s="19"/>
      <c r="AZ21" s="19">
        <v>6.0591211025398502E-2</v>
      </c>
      <c r="BA21" s="19">
        <v>8.1640877391503594E-2</v>
      </c>
      <c r="BB21" s="19"/>
      <c r="BC21" s="19">
        <v>6.4509130571207093E-2</v>
      </c>
      <c r="BD21" s="19">
        <v>8.7583121577822901E-2</v>
      </c>
      <c r="BE21" s="19"/>
      <c r="BF21" s="19">
        <v>4.7803918627886299E-2</v>
      </c>
      <c r="BG21" s="19">
        <v>8.0217594105809198E-2</v>
      </c>
      <c r="BH21" s="19"/>
      <c r="BI21" s="19">
        <v>8.1764082150518599E-2</v>
      </c>
      <c r="BJ21" s="19">
        <v>5.4896246939335903E-2</v>
      </c>
      <c r="BK21" s="19">
        <v>2.8609354486537501E-2</v>
      </c>
      <c r="BL21" s="19">
        <v>8.4332230020202403E-2</v>
      </c>
      <c r="BM21" s="19">
        <v>6.21114512587113E-2</v>
      </c>
      <c r="BN21" s="19"/>
      <c r="BO21" s="19">
        <v>5.1739019767839498E-2</v>
      </c>
      <c r="BP21" s="19">
        <v>5.8276670418519097E-2</v>
      </c>
      <c r="BQ21" s="19">
        <v>3.9228596835391802E-2</v>
      </c>
      <c r="BR21" s="19">
        <v>6.2800534560301602E-2</v>
      </c>
      <c r="BS21" s="19">
        <v>7.9544559757435906E-2</v>
      </c>
      <c r="BT21" s="19">
        <v>0.176588114514029</v>
      </c>
      <c r="BU21" s="19"/>
      <c r="BV21" s="19">
        <v>4.9512852492231502E-2</v>
      </c>
      <c r="BW21" s="19">
        <v>6.4880987399701204E-2</v>
      </c>
      <c r="BX21" s="19"/>
      <c r="BY21" s="19">
        <v>4.4049169977897699E-2</v>
      </c>
      <c r="BZ21" s="19"/>
      <c r="CA21" s="19">
        <v>2.4699185375826601E-2</v>
      </c>
      <c r="CB21" s="19"/>
      <c r="CC21" s="19">
        <v>3.06368824250574E-2</v>
      </c>
    </row>
    <row r="22" spans="2:81" x14ac:dyDescent="0.3">
      <c r="B22" s="16"/>
    </row>
    <row r="23" spans="2:81" x14ac:dyDescent="0.3">
      <c r="B23" t="s">
        <v>95</v>
      </c>
    </row>
    <row r="24" spans="2:81" x14ac:dyDescent="0.3">
      <c r="B24" t="s">
        <v>96</v>
      </c>
    </row>
    <row r="26" spans="2:81" x14ac:dyDescent="0.3">
      <c r="B2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CC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72" x14ac:dyDescent="0.3">
      <c r="B9" s="18" t="s">
        <v>385</v>
      </c>
      <c r="C9" s="17">
        <v>0.19485780362474001</v>
      </c>
      <c r="D9" s="17">
        <v>0.19281939620779801</v>
      </c>
      <c r="E9" s="17">
        <v>0.196597652214411</v>
      </c>
      <c r="F9" s="17"/>
      <c r="G9" s="17">
        <v>0.22863410056612801</v>
      </c>
      <c r="H9" s="17">
        <v>0.20038762436035501</v>
      </c>
      <c r="I9" s="17">
        <v>0.20356870927227699</v>
      </c>
      <c r="J9" s="17">
        <v>0.18908957880645999</v>
      </c>
      <c r="K9" s="17">
        <v>0.16527645831729401</v>
      </c>
      <c r="L9" s="17">
        <v>0.18524857425931199</v>
      </c>
      <c r="M9" s="17"/>
      <c r="N9" s="17">
        <v>0.235307307972904</v>
      </c>
      <c r="O9" s="17">
        <v>0.20537270261646601</v>
      </c>
      <c r="P9" s="17">
        <v>0.16187962650572299</v>
      </c>
      <c r="Q9" s="17">
        <v>0.17082858694835201</v>
      </c>
      <c r="R9" s="17"/>
      <c r="S9" s="17">
        <v>0.195846838844627</v>
      </c>
      <c r="T9" s="17">
        <v>0.20427601749285201</v>
      </c>
      <c r="U9" s="17">
        <v>0.19575631813059499</v>
      </c>
      <c r="V9" s="17">
        <v>0.191821333657865</v>
      </c>
      <c r="W9" s="17">
        <v>0.175014844969964</v>
      </c>
      <c r="X9" s="17">
        <v>0.15108801178109099</v>
      </c>
      <c r="Y9" s="17">
        <v>0.21249323659198499</v>
      </c>
      <c r="Z9" s="17">
        <v>0.207002740335192</v>
      </c>
      <c r="AA9" s="17">
        <v>0.19439670446365601</v>
      </c>
      <c r="AB9" s="17">
        <v>0.231733014972417</v>
      </c>
      <c r="AC9" s="17">
        <v>0.21266909234547901</v>
      </c>
      <c r="AD9" s="17">
        <v>0.131603309391402</v>
      </c>
      <c r="AE9" s="17"/>
      <c r="AF9" s="17">
        <v>9.0171405220908898E-2</v>
      </c>
      <c r="AG9" s="17">
        <v>0.123721811160725</v>
      </c>
      <c r="AH9" s="17">
        <v>0.234578135945535</v>
      </c>
      <c r="AI9" s="17">
        <v>0.138498559097848</v>
      </c>
      <c r="AJ9" s="17">
        <v>0.16003197505960001</v>
      </c>
      <c r="AK9" s="17">
        <v>0.18750697501272301</v>
      </c>
      <c r="AL9" s="17">
        <v>0.23759062008405901</v>
      </c>
      <c r="AM9" s="17">
        <v>0.21511243856499901</v>
      </c>
      <c r="AN9" s="17">
        <v>0.260763987447797</v>
      </c>
      <c r="AO9" s="17">
        <v>0.12455546399181899</v>
      </c>
      <c r="AP9" s="17">
        <v>0.21644565565975901</v>
      </c>
      <c r="AQ9" s="17">
        <v>0.21032597794625801</v>
      </c>
      <c r="AR9" s="17">
        <v>0.256531870799029</v>
      </c>
      <c r="AS9" s="17">
        <v>0.206810761441447</v>
      </c>
      <c r="AT9" s="17">
        <v>0.11294575986564399</v>
      </c>
      <c r="AU9" s="17">
        <v>0.174934567981298</v>
      </c>
      <c r="AV9" s="17"/>
      <c r="AW9" s="17">
        <v>0.207595269350864</v>
      </c>
      <c r="AX9" s="17">
        <v>0.17635353319598199</v>
      </c>
      <c r="AY9" s="17"/>
      <c r="AZ9" s="17">
        <v>0.20990551166903801</v>
      </c>
      <c r="BA9" s="17">
        <v>0.19150636798817</v>
      </c>
      <c r="BB9" s="17"/>
      <c r="BC9" s="17">
        <v>0.195752106259477</v>
      </c>
      <c r="BD9" s="17">
        <v>0.19379969570554501</v>
      </c>
      <c r="BE9" s="17"/>
      <c r="BF9" s="17">
        <v>0.188385967152504</v>
      </c>
      <c r="BG9" s="17">
        <v>0.19537786542525601</v>
      </c>
      <c r="BH9" s="17"/>
      <c r="BI9" s="17">
        <v>0.147314285735757</v>
      </c>
      <c r="BJ9" s="17">
        <v>0.22401681658092501</v>
      </c>
      <c r="BK9" s="17">
        <v>0.224101225245423</v>
      </c>
      <c r="BL9" s="17">
        <v>0.19471476595402901</v>
      </c>
      <c r="BM9" s="17">
        <v>0.18681354011557899</v>
      </c>
      <c r="BN9" s="17"/>
      <c r="BO9" s="17">
        <v>0.21626149700887301</v>
      </c>
      <c r="BP9" s="17">
        <v>0.16114647142168001</v>
      </c>
      <c r="BQ9" s="17">
        <v>0.208975789145707</v>
      </c>
      <c r="BR9" s="17">
        <v>0.18295504075296501</v>
      </c>
      <c r="BS9" s="17">
        <v>0.22803656379012999</v>
      </c>
      <c r="BT9" s="17">
        <v>0.21109299399867701</v>
      </c>
      <c r="BU9" s="17"/>
      <c r="BV9" s="17">
        <v>0.21673176654168799</v>
      </c>
      <c r="BW9" s="17">
        <v>0.23752861375597201</v>
      </c>
      <c r="BX9" s="17"/>
      <c r="BY9" s="17">
        <v>0.18664737299263701</v>
      </c>
      <c r="BZ9" s="17"/>
      <c r="CA9" s="17">
        <v>0.22425395706928999</v>
      </c>
      <c r="CB9" s="17"/>
      <c r="CC9" s="17">
        <v>0.227972073757789</v>
      </c>
    </row>
    <row r="10" spans="2:81" ht="72" x14ac:dyDescent="0.3">
      <c r="B10" s="18" t="s">
        <v>382</v>
      </c>
      <c r="C10" s="17">
        <v>0.18437156153537701</v>
      </c>
      <c r="D10" s="17">
        <v>0.186324091648504</v>
      </c>
      <c r="E10" s="17">
        <v>0.182173238805794</v>
      </c>
      <c r="F10" s="17"/>
      <c r="G10" s="17">
        <v>0.19264802146546101</v>
      </c>
      <c r="H10" s="17">
        <v>0.224919356311963</v>
      </c>
      <c r="I10" s="17">
        <v>0.161408866850244</v>
      </c>
      <c r="J10" s="17">
        <v>0.182948912216846</v>
      </c>
      <c r="K10" s="17">
        <v>0.165067353811677</v>
      </c>
      <c r="L10" s="17">
        <v>0.17858782230501499</v>
      </c>
      <c r="M10" s="17"/>
      <c r="N10" s="17">
        <v>0.23835349944458201</v>
      </c>
      <c r="O10" s="17">
        <v>0.177390321209173</v>
      </c>
      <c r="P10" s="17">
        <v>0.15277176213511801</v>
      </c>
      <c r="Q10" s="17">
        <v>0.16026630564542699</v>
      </c>
      <c r="R10" s="17"/>
      <c r="S10" s="17">
        <v>0.205169741111566</v>
      </c>
      <c r="T10" s="17">
        <v>0.203151464321257</v>
      </c>
      <c r="U10" s="17">
        <v>0.115291421650195</v>
      </c>
      <c r="V10" s="17">
        <v>0.179253394894653</v>
      </c>
      <c r="W10" s="17">
        <v>0.15178450519246001</v>
      </c>
      <c r="X10" s="17">
        <v>0.178116758481005</v>
      </c>
      <c r="Y10" s="17">
        <v>0.217535893070848</v>
      </c>
      <c r="Z10" s="17">
        <v>0.19863480223966201</v>
      </c>
      <c r="AA10" s="17">
        <v>0.19926300040140801</v>
      </c>
      <c r="AB10" s="17">
        <v>0.20317621984904499</v>
      </c>
      <c r="AC10" s="17">
        <v>0.187239187038999</v>
      </c>
      <c r="AD10" s="17">
        <v>7.6624898466853802E-2</v>
      </c>
      <c r="AE10" s="17"/>
      <c r="AF10" s="17">
        <v>0.30002743661061698</v>
      </c>
      <c r="AG10" s="17">
        <v>0.18593536604941699</v>
      </c>
      <c r="AH10" s="17">
        <v>0.17102665568834899</v>
      </c>
      <c r="AI10" s="17">
        <v>0.13528990697027701</v>
      </c>
      <c r="AJ10" s="17">
        <v>0.18051766415634701</v>
      </c>
      <c r="AK10" s="17">
        <v>0.16471814921201799</v>
      </c>
      <c r="AL10" s="17">
        <v>0.168730467576234</v>
      </c>
      <c r="AM10" s="17">
        <v>0.16233945668220801</v>
      </c>
      <c r="AN10" s="17">
        <v>0.226334089240327</v>
      </c>
      <c r="AO10" s="17">
        <v>0.19466171742698599</v>
      </c>
      <c r="AP10" s="17">
        <v>0.16348885617680001</v>
      </c>
      <c r="AQ10" s="17">
        <v>0.22110524856701799</v>
      </c>
      <c r="AR10" s="17">
        <v>0.248149593461757</v>
      </c>
      <c r="AS10" s="17">
        <v>0.25074751939553902</v>
      </c>
      <c r="AT10" s="17">
        <v>0.24113357996589599</v>
      </c>
      <c r="AU10" s="17">
        <v>0.20210908784312101</v>
      </c>
      <c r="AV10" s="17"/>
      <c r="AW10" s="17">
        <v>0.171209194949309</v>
      </c>
      <c r="AX10" s="17">
        <v>0.20484571494659001</v>
      </c>
      <c r="AY10" s="17"/>
      <c r="AZ10" s="17">
        <v>0.18913152629351401</v>
      </c>
      <c r="BA10" s="17">
        <v>0.18331141898926501</v>
      </c>
      <c r="BB10" s="17"/>
      <c r="BC10" s="17">
        <v>0.17053860318629799</v>
      </c>
      <c r="BD10" s="17">
        <v>0.19587692336812099</v>
      </c>
      <c r="BE10" s="17"/>
      <c r="BF10" s="17">
        <v>0.14041945256067101</v>
      </c>
      <c r="BG10" s="17">
        <v>0.187903451289993</v>
      </c>
      <c r="BH10" s="17"/>
      <c r="BI10" s="17">
        <v>0.18571799591223601</v>
      </c>
      <c r="BJ10" s="17">
        <v>0.22553580723776001</v>
      </c>
      <c r="BK10" s="17">
        <v>0.187967749683014</v>
      </c>
      <c r="BL10" s="17">
        <v>8.2871773364351198E-2</v>
      </c>
      <c r="BM10" s="17">
        <v>0.18136756436182799</v>
      </c>
      <c r="BN10" s="17"/>
      <c r="BO10" s="17">
        <v>0.229866588671088</v>
      </c>
      <c r="BP10" s="17">
        <v>0.21560110733533999</v>
      </c>
      <c r="BQ10" s="17">
        <v>0.183588194022995</v>
      </c>
      <c r="BR10" s="17">
        <v>0.11549476750943</v>
      </c>
      <c r="BS10" s="17">
        <v>0.24464362009354501</v>
      </c>
      <c r="BT10" s="17">
        <v>0.15817604171056801</v>
      </c>
      <c r="BU10" s="17"/>
      <c r="BV10" s="17">
        <v>0.22680443640196701</v>
      </c>
      <c r="BW10" s="17">
        <v>0.223182843309606</v>
      </c>
      <c r="BX10" s="17"/>
      <c r="BY10" s="17">
        <v>0.23653754968337901</v>
      </c>
      <c r="BZ10" s="17"/>
      <c r="CA10" s="17">
        <v>0.26075719528684099</v>
      </c>
      <c r="CB10" s="17"/>
      <c r="CC10" s="17">
        <v>0.25094248372070899</v>
      </c>
    </row>
    <row r="11" spans="2:81" ht="86.4" x14ac:dyDescent="0.3">
      <c r="B11" s="18" t="s">
        <v>386</v>
      </c>
      <c r="C11" s="17">
        <v>0.17649788256208801</v>
      </c>
      <c r="D11" s="17">
        <v>0.15195927440688001</v>
      </c>
      <c r="E11" s="17">
        <v>0.20115389281426599</v>
      </c>
      <c r="F11" s="17"/>
      <c r="G11" s="17">
        <v>0.14382144873889599</v>
      </c>
      <c r="H11" s="17">
        <v>0.14687289083028801</v>
      </c>
      <c r="I11" s="17">
        <v>0.144878853198187</v>
      </c>
      <c r="J11" s="17">
        <v>0.162735149627774</v>
      </c>
      <c r="K11" s="17">
        <v>0.228845334024012</v>
      </c>
      <c r="L11" s="17">
        <v>0.224081694311417</v>
      </c>
      <c r="M11" s="17"/>
      <c r="N11" s="17">
        <v>0.198235246774039</v>
      </c>
      <c r="O11" s="17">
        <v>0.18926263622037801</v>
      </c>
      <c r="P11" s="17">
        <v>0.13606547664903501</v>
      </c>
      <c r="Q11" s="17">
        <v>0.176750040498273</v>
      </c>
      <c r="R11" s="17"/>
      <c r="S11" s="17">
        <v>0.14502349570508999</v>
      </c>
      <c r="T11" s="17">
        <v>0.17088204124929099</v>
      </c>
      <c r="U11" s="17">
        <v>0.229137477307642</v>
      </c>
      <c r="V11" s="17">
        <v>0.168091165248373</v>
      </c>
      <c r="W11" s="17">
        <v>0.202443440225265</v>
      </c>
      <c r="X11" s="17">
        <v>0.16076890617699</v>
      </c>
      <c r="Y11" s="17">
        <v>0.17945532282238999</v>
      </c>
      <c r="Z11" s="17">
        <v>0.12980751745090399</v>
      </c>
      <c r="AA11" s="17">
        <v>0.18777954149603501</v>
      </c>
      <c r="AB11" s="17">
        <v>0.18528061744634999</v>
      </c>
      <c r="AC11" s="17">
        <v>0.163985530334402</v>
      </c>
      <c r="AD11" s="17">
        <v>0.226463471250822</v>
      </c>
      <c r="AE11" s="17"/>
      <c r="AF11" s="17">
        <v>0.275128493303952</v>
      </c>
      <c r="AG11" s="17">
        <v>0.17816607329485001</v>
      </c>
      <c r="AH11" s="17">
        <v>0.16938416882384899</v>
      </c>
      <c r="AI11" s="17">
        <v>0.26243097742243998</v>
      </c>
      <c r="AJ11" s="17">
        <v>0.12914129617060599</v>
      </c>
      <c r="AK11" s="17">
        <v>0.22188123678069499</v>
      </c>
      <c r="AL11" s="17">
        <v>0.15777483476684501</v>
      </c>
      <c r="AM11" s="17">
        <v>0.17968597397795899</v>
      </c>
      <c r="AN11" s="17">
        <v>0.17317826696028099</v>
      </c>
      <c r="AO11" s="17">
        <v>0.22540328846635499</v>
      </c>
      <c r="AP11" s="17">
        <v>0.15317038903958699</v>
      </c>
      <c r="AQ11" s="17">
        <v>0.22585913141876299</v>
      </c>
      <c r="AR11" s="17">
        <v>0.166666329975943</v>
      </c>
      <c r="AS11" s="17">
        <v>7.1406611471613493E-2</v>
      </c>
      <c r="AT11" s="17">
        <v>8.8862439373257093E-2</v>
      </c>
      <c r="AU11" s="17">
        <v>0.159764676829632</v>
      </c>
      <c r="AV11" s="17"/>
      <c r="AW11" s="17">
        <v>0.180964046694297</v>
      </c>
      <c r="AX11" s="17">
        <v>0.167844396779738</v>
      </c>
      <c r="AY11" s="17"/>
      <c r="AZ11" s="17">
        <v>0.19597537735023099</v>
      </c>
      <c r="BA11" s="17">
        <v>0.17215984184838401</v>
      </c>
      <c r="BB11" s="17"/>
      <c r="BC11" s="17">
        <v>0.182586701086002</v>
      </c>
      <c r="BD11" s="17">
        <v>0.17570648243058701</v>
      </c>
      <c r="BE11" s="17"/>
      <c r="BF11" s="17">
        <v>0.21326842682185901</v>
      </c>
      <c r="BG11" s="17">
        <v>0.17354308672697899</v>
      </c>
      <c r="BH11" s="17"/>
      <c r="BI11" s="17">
        <v>0.1595453778458</v>
      </c>
      <c r="BJ11" s="17">
        <v>0.190656840045865</v>
      </c>
      <c r="BK11" s="17">
        <v>0.193032165839395</v>
      </c>
      <c r="BL11" s="17">
        <v>0.194358735218115</v>
      </c>
      <c r="BM11" s="17">
        <v>0.171509016451973</v>
      </c>
      <c r="BN11" s="17"/>
      <c r="BO11" s="17">
        <v>0.201667765422506</v>
      </c>
      <c r="BP11" s="17">
        <v>0.14832467207505201</v>
      </c>
      <c r="BQ11" s="17">
        <v>0.18236153676471401</v>
      </c>
      <c r="BR11" s="17">
        <v>0.20594380560796899</v>
      </c>
      <c r="BS11" s="17">
        <v>0.113154250185225</v>
      </c>
      <c r="BT11" s="17">
        <v>0.17918656914112999</v>
      </c>
      <c r="BU11" s="17"/>
      <c r="BV11" s="17">
        <v>0.209739210794327</v>
      </c>
      <c r="BW11" s="17">
        <v>0.155264204197988</v>
      </c>
      <c r="BX11" s="17"/>
      <c r="BY11" s="17">
        <v>0.12400468242249001</v>
      </c>
      <c r="BZ11" s="17"/>
      <c r="CA11" s="17">
        <v>0.18194993643510701</v>
      </c>
      <c r="CB11" s="17"/>
      <c r="CC11" s="17">
        <v>0.203669182668203</v>
      </c>
    </row>
    <row r="12" spans="2:81" ht="57.6" x14ac:dyDescent="0.3">
      <c r="B12" s="18" t="s">
        <v>377</v>
      </c>
      <c r="C12" s="17">
        <v>0.15971769378522499</v>
      </c>
      <c r="D12" s="17">
        <v>0.168063656704069</v>
      </c>
      <c r="E12" s="17">
        <v>0.15219852994197</v>
      </c>
      <c r="F12" s="17"/>
      <c r="G12" s="17">
        <v>0.17710530729937399</v>
      </c>
      <c r="H12" s="17">
        <v>0.19077692564201601</v>
      </c>
      <c r="I12" s="17">
        <v>0.16325665639234899</v>
      </c>
      <c r="J12" s="17">
        <v>0.15340868637957</v>
      </c>
      <c r="K12" s="17">
        <v>0.155145200440997</v>
      </c>
      <c r="L12" s="17">
        <v>0.12818154459511399</v>
      </c>
      <c r="M12" s="17"/>
      <c r="N12" s="17">
        <v>0.15924440813806001</v>
      </c>
      <c r="O12" s="17">
        <v>0.149071916002567</v>
      </c>
      <c r="P12" s="17">
        <v>0.196208041516897</v>
      </c>
      <c r="Q12" s="17">
        <v>0.14045447175399001</v>
      </c>
      <c r="R12" s="17"/>
      <c r="S12" s="17">
        <v>0.16115290468635801</v>
      </c>
      <c r="T12" s="17">
        <v>0.14673263090271099</v>
      </c>
      <c r="U12" s="17">
        <v>0.13462692262389001</v>
      </c>
      <c r="V12" s="17">
        <v>0.18003840284907399</v>
      </c>
      <c r="W12" s="17">
        <v>0.15656428650837401</v>
      </c>
      <c r="X12" s="17">
        <v>0.19060390236977301</v>
      </c>
      <c r="Y12" s="17">
        <v>0.18664441150008201</v>
      </c>
      <c r="Z12" s="17">
        <v>0.14201094388765201</v>
      </c>
      <c r="AA12" s="17">
        <v>0.128271298002782</v>
      </c>
      <c r="AB12" s="17">
        <v>0.19294963125593501</v>
      </c>
      <c r="AC12" s="17">
        <v>0.14746711668350501</v>
      </c>
      <c r="AD12" s="17">
        <v>0.117043437438776</v>
      </c>
      <c r="AE12" s="17"/>
      <c r="AF12" s="17">
        <v>0</v>
      </c>
      <c r="AG12" s="17">
        <v>0.136048164800536</v>
      </c>
      <c r="AH12" s="17">
        <v>0.117950530921373</v>
      </c>
      <c r="AI12" s="17">
        <v>0.13603874299619101</v>
      </c>
      <c r="AJ12" s="17">
        <v>0.21350475285832701</v>
      </c>
      <c r="AK12" s="17">
        <v>0.17017333042069099</v>
      </c>
      <c r="AL12" s="17">
        <v>0.174718271833599</v>
      </c>
      <c r="AM12" s="17">
        <v>0.16114562553150999</v>
      </c>
      <c r="AN12" s="17">
        <v>0.131544340206144</v>
      </c>
      <c r="AO12" s="17">
        <v>0.17572697621709499</v>
      </c>
      <c r="AP12" s="17">
        <v>0.155063040775274</v>
      </c>
      <c r="AQ12" s="17">
        <v>0.13328519462455399</v>
      </c>
      <c r="AR12" s="17">
        <v>0.18513725144894799</v>
      </c>
      <c r="AS12" s="17">
        <v>0.15601555301683001</v>
      </c>
      <c r="AT12" s="17">
        <v>0.23568684244214</v>
      </c>
      <c r="AU12" s="17">
        <v>0.17622705070743999</v>
      </c>
      <c r="AV12" s="17"/>
      <c r="AW12" s="17">
        <v>0.16336692447787499</v>
      </c>
      <c r="AX12" s="17">
        <v>0.15328536741571</v>
      </c>
      <c r="AY12" s="17"/>
      <c r="AZ12" s="17">
        <v>0.16655737094721701</v>
      </c>
      <c r="BA12" s="17">
        <v>0.158194356296496</v>
      </c>
      <c r="BB12" s="17"/>
      <c r="BC12" s="17">
        <v>0.17621434954774901</v>
      </c>
      <c r="BD12" s="17">
        <v>0.143538517233229</v>
      </c>
      <c r="BE12" s="17"/>
      <c r="BF12" s="17">
        <v>0.18160149909055601</v>
      </c>
      <c r="BG12" s="17">
        <v>0.157959161838683</v>
      </c>
      <c r="BH12" s="17"/>
      <c r="BI12" s="17">
        <v>0.17621089046486599</v>
      </c>
      <c r="BJ12" s="17">
        <v>0.158876866390285</v>
      </c>
      <c r="BK12" s="17">
        <v>0.14811051693251501</v>
      </c>
      <c r="BL12" s="17">
        <v>0.138858645463069</v>
      </c>
      <c r="BM12" s="17">
        <v>0.15651674592919099</v>
      </c>
      <c r="BN12" s="17"/>
      <c r="BO12" s="17">
        <v>0.16625481940016801</v>
      </c>
      <c r="BP12" s="17">
        <v>0.194507135906477</v>
      </c>
      <c r="BQ12" s="17">
        <v>0.15319286248910199</v>
      </c>
      <c r="BR12" s="17">
        <v>0.15280132546724901</v>
      </c>
      <c r="BS12" s="17">
        <v>0.15908565481590001</v>
      </c>
      <c r="BT12" s="17">
        <v>9.4499728137997396E-2</v>
      </c>
      <c r="BU12" s="17"/>
      <c r="BV12" s="17">
        <v>0.16034030806853</v>
      </c>
      <c r="BW12" s="17">
        <v>0.15616257794649199</v>
      </c>
      <c r="BX12" s="17"/>
      <c r="BY12" s="17">
        <v>0.16343512484486999</v>
      </c>
      <c r="BZ12" s="17"/>
      <c r="CA12" s="17">
        <v>0.14010257520130301</v>
      </c>
      <c r="CB12" s="17"/>
      <c r="CC12" s="17">
        <v>0.140420453874777</v>
      </c>
    </row>
    <row r="13" spans="2:81" ht="57.6" x14ac:dyDescent="0.3">
      <c r="B13" s="18" t="s">
        <v>380</v>
      </c>
      <c r="C13" s="17">
        <v>0.14988838478010999</v>
      </c>
      <c r="D13" s="17">
        <v>0.15917320169334501</v>
      </c>
      <c r="E13" s="17">
        <v>0.141413740943579</v>
      </c>
      <c r="F13" s="17"/>
      <c r="G13" s="17">
        <v>0.22871064933037699</v>
      </c>
      <c r="H13" s="17">
        <v>0.18921260431666601</v>
      </c>
      <c r="I13" s="17">
        <v>0.15879630384414101</v>
      </c>
      <c r="J13" s="17">
        <v>0.11290222792827399</v>
      </c>
      <c r="K13" s="17">
        <v>0.123456446926534</v>
      </c>
      <c r="L13" s="17">
        <v>0.105771290945237</v>
      </c>
      <c r="M13" s="17"/>
      <c r="N13" s="17">
        <v>0.156741910681542</v>
      </c>
      <c r="O13" s="17">
        <v>0.13189308969119801</v>
      </c>
      <c r="P13" s="17">
        <v>0.169304987616793</v>
      </c>
      <c r="Q13" s="17">
        <v>0.145306794184417</v>
      </c>
      <c r="R13" s="17"/>
      <c r="S13" s="17">
        <v>0.17551653283892199</v>
      </c>
      <c r="T13" s="17">
        <v>0.14934095788936599</v>
      </c>
      <c r="U13" s="17">
        <v>0.113521504543033</v>
      </c>
      <c r="V13" s="17">
        <v>0.142505728750458</v>
      </c>
      <c r="W13" s="17">
        <v>0.14886160590601699</v>
      </c>
      <c r="X13" s="17">
        <v>0.21104082205098501</v>
      </c>
      <c r="Y13" s="17">
        <v>0.10855674465609</v>
      </c>
      <c r="Z13" s="17">
        <v>0.19837698806447099</v>
      </c>
      <c r="AA13" s="17">
        <v>0.15075556409324201</v>
      </c>
      <c r="AB13" s="17">
        <v>0.123908541624544</v>
      </c>
      <c r="AC13" s="17">
        <v>0.102997597335782</v>
      </c>
      <c r="AD13" s="17">
        <v>0.169612775744616</v>
      </c>
      <c r="AE13" s="17"/>
      <c r="AF13" s="17">
        <v>8.8791091571332595E-2</v>
      </c>
      <c r="AG13" s="17">
        <v>0.11825722691207199</v>
      </c>
      <c r="AH13" s="17">
        <v>0.162351608517633</v>
      </c>
      <c r="AI13" s="17">
        <v>0.121497969276168</v>
      </c>
      <c r="AJ13" s="17">
        <v>0.15131856035840799</v>
      </c>
      <c r="AK13" s="17">
        <v>0.180308941273638</v>
      </c>
      <c r="AL13" s="17">
        <v>0.18063206872602999</v>
      </c>
      <c r="AM13" s="17">
        <v>0.12602914641374499</v>
      </c>
      <c r="AN13" s="17">
        <v>0.15058036424642901</v>
      </c>
      <c r="AO13" s="17">
        <v>8.6852749643290303E-2</v>
      </c>
      <c r="AP13" s="17">
        <v>0.175917570511538</v>
      </c>
      <c r="AQ13" s="17">
        <v>0.16513683727896</v>
      </c>
      <c r="AR13" s="17">
        <v>8.7012249726131294E-2</v>
      </c>
      <c r="AS13" s="17">
        <v>0.21412820674454</v>
      </c>
      <c r="AT13" s="17">
        <v>0.210160443307679</v>
      </c>
      <c r="AU13" s="17">
        <v>0.141442979555537</v>
      </c>
      <c r="AV13" s="17"/>
      <c r="AW13" s="17">
        <v>0.14642543409390699</v>
      </c>
      <c r="AX13" s="17">
        <v>0.15460743207094699</v>
      </c>
      <c r="AY13" s="17"/>
      <c r="AZ13" s="17">
        <v>0.119057221613432</v>
      </c>
      <c r="BA13" s="17">
        <v>0.156755122136358</v>
      </c>
      <c r="BB13" s="17"/>
      <c r="BC13" s="17">
        <v>0.15747629975645699</v>
      </c>
      <c r="BD13" s="17">
        <v>0.14387015629644501</v>
      </c>
      <c r="BE13" s="17"/>
      <c r="BF13" s="17">
        <v>0.15587778865808699</v>
      </c>
      <c r="BG13" s="17">
        <v>0.149407090146328</v>
      </c>
      <c r="BH13" s="17"/>
      <c r="BI13" s="17">
        <v>0.127602308931138</v>
      </c>
      <c r="BJ13" s="17">
        <v>0.171909215931149</v>
      </c>
      <c r="BK13" s="17">
        <v>0.17757253112010099</v>
      </c>
      <c r="BL13" s="17">
        <v>0.15332839396952899</v>
      </c>
      <c r="BM13" s="17">
        <v>0.11191460838247901</v>
      </c>
      <c r="BN13" s="17"/>
      <c r="BO13" s="17">
        <v>0.18646942165785699</v>
      </c>
      <c r="BP13" s="17">
        <v>0.14049649844463599</v>
      </c>
      <c r="BQ13" s="17">
        <v>0.155360585922282</v>
      </c>
      <c r="BR13" s="17">
        <v>0.14392952742663501</v>
      </c>
      <c r="BS13" s="17">
        <v>0.130746948122341</v>
      </c>
      <c r="BT13" s="17">
        <v>0.14097474465633</v>
      </c>
      <c r="BU13" s="17"/>
      <c r="BV13" s="17">
        <v>0.180862929241317</v>
      </c>
      <c r="BW13" s="17">
        <v>0.15530249977148899</v>
      </c>
      <c r="BX13" s="17"/>
      <c r="BY13" s="17">
        <v>0.175707980692417</v>
      </c>
      <c r="BZ13" s="17"/>
      <c r="CA13" s="17">
        <v>0.17829069776262599</v>
      </c>
      <c r="CB13" s="17"/>
      <c r="CC13" s="17">
        <v>0.18567260932704099</v>
      </c>
    </row>
    <row r="14" spans="2:81" ht="57.6" x14ac:dyDescent="0.3">
      <c r="B14" s="18" t="s">
        <v>384</v>
      </c>
      <c r="C14" s="17">
        <v>0.141867820199089</v>
      </c>
      <c r="D14" s="17">
        <v>0.15623082404441399</v>
      </c>
      <c r="E14" s="17">
        <v>0.12840312352796901</v>
      </c>
      <c r="F14" s="17"/>
      <c r="G14" s="17">
        <v>0.16569125441238</v>
      </c>
      <c r="H14" s="17">
        <v>0.180699091316183</v>
      </c>
      <c r="I14" s="17">
        <v>0.152758997026921</v>
      </c>
      <c r="J14" s="17">
        <v>0.14174239876691</v>
      </c>
      <c r="K14" s="17">
        <v>0.101422459576461</v>
      </c>
      <c r="L14" s="17">
        <v>0.11278418932919999</v>
      </c>
      <c r="M14" s="17"/>
      <c r="N14" s="17">
        <v>0.15146809683318399</v>
      </c>
      <c r="O14" s="17">
        <v>0.13263343497896299</v>
      </c>
      <c r="P14" s="17">
        <v>0.125950079499003</v>
      </c>
      <c r="Q14" s="17">
        <v>0.156248178638939</v>
      </c>
      <c r="R14" s="17"/>
      <c r="S14" s="17">
        <v>0.15631287874629299</v>
      </c>
      <c r="T14" s="17">
        <v>0.136009560725286</v>
      </c>
      <c r="U14" s="17">
        <v>0.141705323564808</v>
      </c>
      <c r="V14" s="17">
        <v>0.139982151300484</v>
      </c>
      <c r="W14" s="17">
        <v>0.15006580729034999</v>
      </c>
      <c r="X14" s="17">
        <v>0.170138563354678</v>
      </c>
      <c r="Y14" s="17">
        <v>0.121694071470171</v>
      </c>
      <c r="Z14" s="17">
        <v>0.18256081444356101</v>
      </c>
      <c r="AA14" s="17">
        <v>0.161100536564523</v>
      </c>
      <c r="AB14" s="17">
        <v>0.104637290556818</v>
      </c>
      <c r="AC14" s="17">
        <v>8.4763017158425699E-2</v>
      </c>
      <c r="AD14" s="17">
        <v>0.13793843011648299</v>
      </c>
      <c r="AE14" s="17"/>
      <c r="AF14" s="17">
        <v>0.104423181261926</v>
      </c>
      <c r="AG14" s="17">
        <v>0.13154378390454199</v>
      </c>
      <c r="AH14" s="17">
        <v>0.112647699228409</v>
      </c>
      <c r="AI14" s="17">
        <v>0.15324313146142499</v>
      </c>
      <c r="AJ14" s="17">
        <v>0.15419735127498299</v>
      </c>
      <c r="AK14" s="17">
        <v>0.13586889321222001</v>
      </c>
      <c r="AL14" s="17">
        <v>0.14303362208255099</v>
      </c>
      <c r="AM14" s="17">
        <v>0.116430484386376</v>
      </c>
      <c r="AN14" s="17">
        <v>0.10653179024468</v>
      </c>
      <c r="AO14" s="17">
        <v>0.224270062811393</v>
      </c>
      <c r="AP14" s="17">
        <v>0.136460326699888</v>
      </c>
      <c r="AQ14" s="17">
        <v>0.123544688234465</v>
      </c>
      <c r="AR14" s="17">
        <v>0.125247460639167</v>
      </c>
      <c r="AS14" s="17">
        <v>0.16499325572630699</v>
      </c>
      <c r="AT14" s="17">
        <v>0.19082900597726801</v>
      </c>
      <c r="AU14" s="17">
        <v>0.20484635722282299</v>
      </c>
      <c r="AV14" s="17"/>
      <c r="AW14" s="17">
        <v>0.14682291168042499</v>
      </c>
      <c r="AX14" s="17">
        <v>0.13569600697204601</v>
      </c>
      <c r="AY14" s="17"/>
      <c r="AZ14" s="17">
        <v>0.14741649998304199</v>
      </c>
      <c r="BA14" s="17">
        <v>0.14063201451299301</v>
      </c>
      <c r="BB14" s="17"/>
      <c r="BC14" s="17">
        <v>0.154700173201374</v>
      </c>
      <c r="BD14" s="17">
        <v>0.134066563892031</v>
      </c>
      <c r="BE14" s="17"/>
      <c r="BF14" s="17">
        <v>0.14852701552835201</v>
      </c>
      <c r="BG14" s="17">
        <v>0.141332702674445</v>
      </c>
      <c r="BH14" s="17"/>
      <c r="BI14" s="17">
        <v>0.14298909431406701</v>
      </c>
      <c r="BJ14" s="17">
        <v>0.14809205084529001</v>
      </c>
      <c r="BK14" s="17">
        <v>0.14411929382434199</v>
      </c>
      <c r="BL14" s="17">
        <v>0.180245943429688</v>
      </c>
      <c r="BM14" s="17">
        <v>9.4251331968819393E-2</v>
      </c>
      <c r="BN14" s="17"/>
      <c r="BO14" s="17">
        <v>0.143953454327959</v>
      </c>
      <c r="BP14" s="17">
        <v>0.16840985146849199</v>
      </c>
      <c r="BQ14" s="17">
        <v>0.18960348566415</v>
      </c>
      <c r="BR14" s="17">
        <v>0.15119637204123201</v>
      </c>
      <c r="BS14" s="17">
        <v>0.111239814353782</v>
      </c>
      <c r="BT14" s="17">
        <v>6.13520433772832E-2</v>
      </c>
      <c r="BU14" s="17"/>
      <c r="BV14" s="17">
        <v>0.14963991068250401</v>
      </c>
      <c r="BW14" s="17">
        <v>0.145221189552205</v>
      </c>
      <c r="BX14" s="17"/>
      <c r="BY14" s="17">
        <v>0.18005369014540301</v>
      </c>
      <c r="BZ14" s="17"/>
      <c r="CA14" s="17">
        <v>0.18366376197311299</v>
      </c>
      <c r="CB14" s="17"/>
      <c r="CC14" s="17">
        <v>0.166335631904799</v>
      </c>
    </row>
    <row r="15" spans="2:81" ht="57.6" x14ac:dyDescent="0.3">
      <c r="B15" s="18" t="s">
        <v>375</v>
      </c>
      <c r="C15" s="17">
        <v>0.13187428057105899</v>
      </c>
      <c r="D15" s="17">
        <v>0.15158572106816101</v>
      </c>
      <c r="E15" s="17">
        <v>0.113147873352415</v>
      </c>
      <c r="F15" s="17"/>
      <c r="G15" s="17">
        <v>0.162142023678949</v>
      </c>
      <c r="H15" s="17">
        <v>0.16047161298464199</v>
      </c>
      <c r="I15" s="17">
        <v>0.14773391401048899</v>
      </c>
      <c r="J15" s="17">
        <v>0.12748196443569099</v>
      </c>
      <c r="K15" s="17">
        <v>0.109194581357068</v>
      </c>
      <c r="L15" s="17">
        <v>9.4335254498467497E-2</v>
      </c>
      <c r="M15" s="17"/>
      <c r="N15" s="17">
        <v>0.142509385321512</v>
      </c>
      <c r="O15" s="17">
        <v>0.11307554559054001</v>
      </c>
      <c r="P15" s="17">
        <v>0.13516058375397499</v>
      </c>
      <c r="Q15" s="17">
        <v>0.13809940344577501</v>
      </c>
      <c r="R15" s="17"/>
      <c r="S15" s="17">
        <v>0.16979825955588801</v>
      </c>
      <c r="T15" s="17">
        <v>0.156476940308863</v>
      </c>
      <c r="U15" s="17">
        <v>0.131688808160496</v>
      </c>
      <c r="V15" s="17">
        <v>0.14966362517090001</v>
      </c>
      <c r="W15" s="17">
        <v>8.8622077626862E-2</v>
      </c>
      <c r="X15" s="17">
        <v>0.11691047026195001</v>
      </c>
      <c r="Y15" s="17">
        <v>0.19028969862579201</v>
      </c>
      <c r="Z15" s="17">
        <v>8.4332886856514994E-2</v>
      </c>
      <c r="AA15" s="17">
        <v>0.100611618509503</v>
      </c>
      <c r="AB15" s="17">
        <v>8.9695804943131299E-2</v>
      </c>
      <c r="AC15" s="17">
        <v>0.12424285081910499</v>
      </c>
      <c r="AD15" s="17">
        <v>0.101896926171039</v>
      </c>
      <c r="AE15" s="17"/>
      <c r="AF15" s="17">
        <v>0</v>
      </c>
      <c r="AG15" s="17">
        <v>0.14362823017919399</v>
      </c>
      <c r="AH15" s="17">
        <v>0.129114999903128</v>
      </c>
      <c r="AI15" s="17">
        <v>0.11388355828409499</v>
      </c>
      <c r="AJ15" s="17">
        <v>0.116004906485771</v>
      </c>
      <c r="AK15" s="17">
        <v>0.16316635949008301</v>
      </c>
      <c r="AL15" s="17">
        <v>0.126327764226566</v>
      </c>
      <c r="AM15" s="17">
        <v>0.14516562867002999</v>
      </c>
      <c r="AN15" s="17">
        <v>0.10902611516086801</v>
      </c>
      <c r="AO15" s="17">
        <v>0.108532157096909</v>
      </c>
      <c r="AP15" s="17">
        <v>0.16711857858738099</v>
      </c>
      <c r="AQ15" s="17">
        <v>8.7802265123888806E-2</v>
      </c>
      <c r="AR15" s="17">
        <v>0.10327872906299</v>
      </c>
      <c r="AS15" s="17">
        <v>0.124088118183265</v>
      </c>
      <c r="AT15" s="17">
        <v>0.18598184679388</v>
      </c>
      <c r="AU15" s="17">
        <v>0.18896188321580101</v>
      </c>
      <c r="AV15" s="17"/>
      <c r="AW15" s="17">
        <v>0.149538194461211</v>
      </c>
      <c r="AX15" s="17">
        <v>0.107155258338367</v>
      </c>
      <c r="AY15" s="17"/>
      <c r="AZ15" s="17">
        <v>0.121092798066382</v>
      </c>
      <c r="BA15" s="17">
        <v>0.134275539591692</v>
      </c>
      <c r="BB15" s="17"/>
      <c r="BC15" s="17">
        <v>0.13941766131649699</v>
      </c>
      <c r="BD15" s="17">
        <v>0.125823178272261</v>
      </c>
      <c r="BE15" s="17"/>
      <c r="BF15" s="17">
        <v>0.13455587559479301</v>
      </c>
      <c r="BG15" s="17">
        <v>0.131658793801225</v>
      </c>
      <c r="BH15" s="17"/>
      <c r="BI15" s="17">
        <v>0.13312051942040301</v>
      </c>
      <c r="BJ15" s="17">
        <v>0.13982768069747201</v>
      </c>
      <c r="BK15" s="17">
        <v>0.14436272543902001</v>
      </c>
      <c r="BL15" s="17">
        <v>0.13313642616736601</v>
      </c>
      <c r="BM15" s="17">
        <v>0.14706569331084901</v>
      </c>
      <c r="BN15" s="17"/>
      <c r="BO15" s="17">
        <v>0.139390251105485</v>
      </c>
      <c r="BP15" s="17">
        <v>0.137805352291755</v>
      </c>
      <c r="BQ15" s="17">
        <v>0.169684842952844</v>
      </c>
      <c r="BR15" s="17">
        <v>0.127090940550356</v>
      </c>
      <c r="BS15" s="17">
        <v>0.134292161702039</v>
      </c>
      <c r="BT15" s="17">
        <v>0.101285829399548</v>
      </c>
      <c r="BU15" s="17"/>
      <c r="BV15" s="17">
        <v>0.14902700346343101</v>
      </c>
      <c r="BW15" s="17">
        <v>0.122765425436084</v>
      </c>
      <c r="BX15" s="17"/>
      <c r="BY15" s="17">
        <v>0.179173182609149</v>
      </c>
      <c r="BZ15" s="17"/>
      <c r="CA15" s="17">
        <v>0.16373728177154001</v>
      </c>
      <c r="CB15" s="17"/>
      <c r="CC15" s="17">
        <v>0.14241680935805601</v>
      </c>
    </row>
    <row r="16" spans="2:81" ht="43.2" x14ac:dyDescent="0.3">
      <c r="B16" s="18" t="s">
        <v>383</v>
      </c>
      <c r="C16" s="17">
        <v>0.109750282306389</v>
      </c>
      <c r="D16" s="17">
        <v>0.12615743443966901</v>
      </c>
      <c r="E16" s="17">
        <v>9.4162970266522095E-2</v>
      </c>
      <c r="F16" s="17"/>
      <c r="G16" s="17">
        <v>0.117934472576727</v>
      </c>
      <c r="H16" s="17">
        <v>8.9458457450085196E-2</v>
      </c>
      <c r="I16" s="17">
        <v>0.107773423496785</v>
      </c>
      <c r="J16" s="17">
        <v>0.13540110264895899</v>
      </c>
      <c r="K16" s="17">
        <v>0.11201948015531001</v>
      </c>
      <c r="L16" s="17">
        <v>0.100076895442442</v>
      </c>
      <c r="M16" s="17"/>
      <c r="N16" s="17">
        <v>0.11903437872424601</v>
      </c>
      <c r="O16" s="17">
        <v>0.10904086668038</v>
      </c>
      <c r="P16" s="17">
        <v>0.103044467917597</v>
      </c>
      <c r="Q16" s="17">
        <v>0.104880914038741</v>
      </c>
      <c r="R16" s="17"/>
      <c r="S16" s="17">
        <v>0.12907739113473199</v>
      </c>
      <c r="T16" s="17">
        <v>0.109159291330489</v>
      </c>
      <c r="U16" s="17">
        <v>0.12328075401260299</v>
      </c>
      <c r="V16" s="17">
        <v>7.1904638229200499E-2</v>
      </c>
      <c r="W16" s="17">
        <v>0.13028837795464099</v>
      </c>
      <c r="X16" s="17">
        <v>0.116214119995208</v>
      </c>
      <c r="Y16" s="17">
        <v>8.1292559908031498E-2</v>
      </c>
      <c r="Z16" s="17">
        <v>0.16083396534182101</v>
      </c>
      <c r="AA16" s="17">
        <v>8.9870943084799301E-2</v>
      </c>
      <c r="AB16" s="17">
        <v>0.108506227565848</v>
      </c>
      <c r="AC16" s="17">
        <v>0.11567002230196401</v>
      </c>
      <c r="AD16" s="17">
        <v>0.10760949512646301</v>
      </c>
      <c r="AE16" s="17"/>
      <c r="AF16" s="17">
        <v>0.114933986236054</v>
      </c>
      <c r="AG16" s="17">
        <v>2.8783247442631499E-2</v>
      </c>
      <c r="AH16" s="17">
        <v>0.11399543779212901</v>
      </c>
      <c r="AI16" s="17">
        <v>0.13032682784098501</v>
      </c>
      <c r="AJ16" s="17">
        <v>8.8268678049358104E-2</v>
      </c>
      <c r="AK16" s="17">
        <v>9.3813636679854207E-2</v>
      </c>
      <c r="AL16" s="17">
        <v>0.112252600237807</v>
      </c>
      <c r="AM16" s="17">
        <v>0.15017962848879399</v>
      </c>
      <c r="AN16" s="17">
        <v>9.4459683339962103E-2</v>
      </c>
      <c r="AO16" s="17">
        <v>0.12985685486540999</v>
      </c>
      <c r="AP16" s="17">
        <v>0.14238613445461401</v>
      </c>
      <c r="AQ16" s="17">
        <v>9.9404825309199599E-2</v>
      </c>
      <c r="AR16" s="17">
        <v>0.12984224309323</v>
      </c>
      <c r="AS16" s="17">
        <v>9.2876898712350095E-2</v>
      </c>
      <c r="AT16" s="17">
        <v>9.7802027709569098E-2</v>
      </c>
      <c r="AU16" s="17">
        <v>0.13625845294151301</v>
      </c>
      <c r="AV16" s="17"/>
      <c r="AW16" s="17">
        <v>0.11960336164518599</v>
      </c>
      <c r="AX16" s="17">
        <v>9.6224884412532394E-2</v>
      </c>
      <c r="AY16" s="17"/>
      <c r="AZ16" s="17">
        <v>9.9810037295764598E-2</v>
      </c>
      <c r="BA16" s="17">
        <v>0.111964180347656</v>
      </c>
      <c r="BB16" s="17"/>
      <c r="BC16" s="17">
        <v>0.104221460566157</v>
      </c>
      <c r="BD16" s="17">
        <v>0.114189685410913</v>
      </c>
      <c r="BE16" s="17"/>
      <c r="BF16" s="17">
        <v>9.7484398237395395E-2</v>
      </c>
      <c r="BG16" s="17">
        <v>0.110735940362058</v>
      </c>
      <c r="BH16" s="17"/>
      <c r="BI16" s="17">
        <v>0.10017718800648601</v>
      </c>
      <c r="BJ16" s="17">
        <v>0.118193717890189</v>
      </c>
      <c r="BK16" s="17">
        <v>0.10276403684343299</v>
      </c>
      <c r="BL16" s="17">
        <v>0.11863660446992701</v>
      </c>
      <c r="BM16" s="17">
        <v>0.111506966543075</v>
      </c>
      <c r="BN16" s="17"/>
      <c r="BO16" s="17">
        <v>0.100276004333826</v>
      </c>
      <c r="BP16" s="17">
        <v>0.10107065739396701</v>
      </c>
      <c r="BQ16" s="17">
        <v>0.117971401118142</v>
      </c>
      <c r="BR16" s="17">
        <v>0.143017750925542</v>
      </c>
      <c r="BS16" s="17">
        <v>0.110921700195489</v>
      </c>
      <c r="BT16" s="17">
        <v>0.101071474381439</v>
      </c>
      <c r="BU16" s="17"/>
      <c r="BV16" s="17">
        <v>0.110779391375233</v>
      </c>
      <c r="BW16" s="17">
        <v>0.13194528795766799</v>
      </c>
      <c r="BX16" s="17"/>
      <c r="BY16" s="17">
        <v>0.12854115342240499</v>
      </c>
      <c r="BZ16" s="17"/>
      <c r="CA16" s="17">
        <v>0.14139961739863899</v>
      </c>
      <c r="CB16" s="17"/>
      <c r="CC16" s="17">
        <v>0.12555740275039601</v>
      </c>
    </row>
    <row r="17" spans="2:81" ht="43.2" x14ac:dyDescent="0.3">
      <c r="B17" s="18" t="s">
        <v>381</v>
      </c>
      <c r="C17" s="17">
        <v>9.5054031611089496E-2</v>
      </c>
      <c r="D17" s="17">
        <v>8.0939369100506295E-2</v>
      </c>
      <c r="E17" s="17">
        <v>0.109210713143849</v>
      </c>
      <c r="F17" s="17"/>
      <c r="G17" s="17">
        <v>4.6462305637970797E-2</v>
      </c>
      <c r="H17" s="17">
        <v>9.5892434416248201E-2</v>
      </c>
      <c r="I17" s="17">
        <v>6.8133023206348897E-2</v>
      </c>
      <c r="J17" s="17">
        <v>0.108756454476211</v>
      </c>
      <c r="K17" s="17">
        <v>0.107472618015374</v>
      </c>
      <c r="L17" s="17">
        <v>0.129200684032479</v>
      </c>
      <c r="M17" s="17"/>
      <c r="N17" s="17">
        <v>9.7143245761249303E-2</v>
      </c>
      <c r="O17" s="17">
        <v>7.9657256051136396E-2</v>
      </c>
      <c r="P17" s="17">
        <v>9.9592154177688005E-2</v>
      </c>
      <c r="Q17" s="17">
        <v>0.10557371074564</v>
      </c>
      <c r="R17" s="17"/>
      <c r="S17" s="17">
        <v>6.15960773447944E-2</v>
      </c>
      <c r="T17" s="17">
        <v>0.122707675409189</v>
      </c>
      <c r="U17" s="17">
        <v>0.102423924459632</v>
      </c>
      <c r="V17" s="17">
        <v>0.160396815154178</v>
      </c>
      <c r="W17" s="17">
        <v>6.7244671184178706E-2</v>
      </c>
      <c r="X17" s="17">
        <v>8.8065962624668301E-2</v>
      </c>
      <c r="Y17" s="17">
        <v>9.7386366671690996E-2</v>
      </c>
      <c r="Z17" s="17">
        <v>5.9039099742661999E-2</v>
      </c>
      <c r="AA17" s="17">
        <v>9.6226935321665902E-2</v>
      </c>
      <c r="AB17" s="17">
        <v>8.1680064643442393E-2</v>
      </c>
      <c r="AC17" s="17">
        <v>9.1632439142176295E-2</v>
      </c>
      <c r="AD17" s="17">
        <v>8.4013340591111194E-2</v>
      </c>
      <c r="AE17" s="17"/>
      <c r="AF17" s="17">
        <v>8.8927453862851502E-2</v>
      </c>
      <c r="AG17" s="17">
        <v>8.7445864313916793E-2</v>
      </c>
      <c r="AH17" s="17">
        <v>7.5702593688096204E-2</v>
      </c>
      <c r="AI17" s="17">
        <v>0.109155723206313</v>
      </c>
      <c r="AJ17" s="17">
        <v>0.13569011146264601</v>
      </c>
      <c r="AK17" s="17">
        <v>0.117129470614383</v>
      </c>
      <c r="AL17" s="17">
        <v>4.7149583451091999E-2</v>
      </c>
      <c r="AM17" s="17">
        <v>0.100256906091829</v>
      </c>
      <c r="AN17" s="17">
        <v>4.6028555214635301E-2</v>
      </c>
      <c r="AO17" s="17">
        <v>7.1653952306114599E-2</v>
      </c>
      <c r="AP17" s="17">
        <v>0.120913812809176</v>
      </c>
      <c r="AQ17" s="17">
        <v>5.9486665335094703E-2</v>
      </c>
      <c r="AR17" s="17">
        <v>7.9959734835575003E-2</v>
      </c>
      <c r="AS17" s="17">
        <v>0.113005860302771</v>
      </c>
      <c r="AT17" s="17">
        <v>0.14605261935133201</v>
      </c>
      <c r="AU17" s="17">
        <v>0.13143976395985499</v>
      </c>
      <c r="AV17" s="17"/>
      <c r="AW17" s="17">
        <v>9.3963277479190505E-2</v>
      </c>
      <c r="AX17" s="17">
        <v>9.73306318038024E-2</v>
      </c>
      <c r="AY17" s="17"/>
      <c r="AZ17" s="17">
        <v>8.8355837527061706E-2</v>
      </c>
      <c r="BA17" s="17">
        <v>9.6545857893722498E-2</v>
      </c>
      <c r="BB17" s="17"/>
      <c r="BC17" s="17">
        <v>9.2361959404414704E-2</v>
      </c>
      <c r="BD17" s="17">
        <v>9.7453359385868396E-2</v>
      </c>
      <c r="BE17" s="17"/>
      <c r="BF17" s="17">
        <v>5.08113243203933E-2</v>
      </c>
      <c r="BG17" s="17">
        <v>9.8609273173818401E-2</v>
      </c>
      <c r="BH17" s="17"/>
      <c r="BI17" s="17">
        <v>0.107468327642573</v>
      </c>
      <c r="BJ17" s="17">
        <v>8.2801957433460902E-2</v>
      </c>
      <c r="BK17" s="17">
        <v>0.104149189559987</v>
      </c>
      <c r="BL17" s="17">
        <v>0.102418921715296</v>
      </c>
      <c r="BM17" s="17">
        <v>0.113658150761253</v>
      </c>
      <c r="BN17" s="17"/>
      <c r="BO17" s="17">
        <v>6.6111709825039097E-2</v>
      </c>
      <c r="BP17" s="17">
        <v>9.0919731875494E-2</v>
      </c>
      <c r="BQ17" s="17">
        <v>0.104872016136502</v>
      </c>
      <c r="BR17" s="17">
        <v>0.13508319358863799</v>
      </c>
      <c r="BS17" s="17">
        <v>0.143126319219399</v>
      </c>
      <c r="BT17" s="17">
        <v>7.8095975608939897E-2</v>
      </c>
      <c r="BU17" s="17"/>
      <c r="BV17" s="17">
        <v>6.3635247331994604E-2</v>
      </c>
      <c r="BW17" s="17">
        <v>0.118351019966885</v>
      </c>
      <c r="BX17" s="17"/>
      <c r="BY17" s="17">
        <v>8.8467440659946397E-2</v>
      </c>
      <c r="BZ17" s="17"/>
      <c r="CA17" s="17">
        <v>7.2981040576460099E-2</v>
      </c>
      <c r="CB17" s="17"/>
      <c r="CC17" s="17">
        <v>7.44568156830962E-2</v>
      </c>
    </row>
    <row r="18" spans="2:81" ht="57.6" x14ac:dyDescent="0.3">
      <c r="B18" s="18" t="s">
        <v>378</v>
      </c>
      <c r="C18" s="17">
        <v>8.9165435912119603E-2</v>
      </c>
      <c r="D18" s="17">
        <v>8.99140689753892E-2</v>
      </c>
      <c r="E18" s="17">
        <v>8.8786146364908794E-2</v>
      </c>
      <c r="F18" s="17"/>
      <c r="G18" s="17">
        <v>8.3392495313832998E-2</v>
      </c>
      <c r="H18" s="17">
        <v>8.2344272692983694E-2</v>
      </c>
      <c r="I18" s="17">
        <v>9.5628159191695594E-2</v>
      </c>
      <c r="J18" s="17">
        <v>8.8740213505632798E-2</v>
      </c>
      <c r="K18" s="17">
        <v>9.6907873957785995E-2</v>
      </c>
      <c r="L18" s="17">
        <v>8.8483734126424796E-2</v>
      </c>
      <c r="M18" s="17"/>
      <c r="N18" s="17">
        <v>8.0607839041386201E-2</v>
      </c>
      <c r="O18" s="17">
        <v>0.101725004064067</v>
      </c>
      <c r="P18" s="17">
        <v>7.9982048301426995E-2</v>
      </c>
      <c r="Q18" s="17">
        <v>9.2372936159150806E-2</v>
      </c>
      <c r="R18" s="17"/>
      <c r="S18" s="17">
        <v>5.80581402526264E-2</v>
      </c>
      <c r="T18" s="17">
        <v>9.3381881349721904E-2</v>
      </c>
      <c r="U18" s="17">
        <v>9.1112367720343299E-2</v>
      </c>
      <c r="V18" s="17">
        <v>0.123589278585598</v>
      </c>
      <c r="W18" s="17">
        <v>5.0151957718948502E-2</v>
      </c>
      <c r="X18" s="17">
        <v>9.37657812645665E-2</v>
      </c>
      <c r="Y18" s="17">
        <v>0.100576061414771</v>
      </c>
      <c r="Z18" s="17">
        <v>0.148589561215734</v>
      </c>
      <c r="AA18" s="17">
        <v>0.117720135791889</v>
      </c>
      <c r="AB18" s="17">
        <v>5.3894619924976003E-2</v>
      </c>
      <c r="AC18" s="17">
        <v>7.2965219949351498E-2</v>
      </c>
      <c r="AD18" s="17">
        <v>0.10295704522530399</v>
      </c>
      <c r="AE18" s="17"/>
      <c r="AF18" s="17">
        <v>0.121472445061673</v>
      </c>
      <c r="AG18" s="17">
        <v>0.12370228800425</v>
      </c>
      <c r="AH18" s="17">
        <v>5.7638514524904497E-2</v>
      </c>
      <c r="AI18" s="17">
        <v>0.111160544147849</v>
      </c>
      <c r="AJ18" s="17">
        <v>8.7469264024885404E-2</v>
      </c>
      <c r="AK18" s="17">
        <v>9.1354437665178506E-2</v>
      </c>
      <c r="AL18" s="17">
        <v>7.0542143152523995E-2</v>
      </c>
      <c r="AM18" s="17">
        <v>7.8573822881543298E-2</v>
      </c>
      <c r="AN18" s="17">
        <v>0.104056220077561</v>
      </c>
      <c r="AO18" s="17">
        <v>8.8564912772204199E-2</v>
      </c>
      <c r="AP18" s="17">
        <v>7.9904337775978204E-2</v>
      </c>
      <c r="AQ18" s="17">
        <v>0.11421711313859199</v>
      </c>
      <c r="AR18" s="17">
        <v>8.0778065671977206E-2</v>
      </c>
      <c r="AS18" s="17">
        <v>8.0521963519605805E-2</v>
      </c>
      <c r="AT18" s="17">
        <v>3.02591746192825E-2</v>
      </c>
      <c r="AU18" s="17">
        <v>0.127846344559604</v>
      </c>
      <c r="AV18" s="17"/>
      <c r="AW18" s="17">
        <v>9.5800915595363495E-2</v>
      </c>
      <c r="AX18" s="17">
        <v>8.0167757374803097E-2</v>
      </c>
      <c r="AY18" s="17"/>
      <c r="AZ18" s="17">
        <v>6.77582001570909E-2</v>
      </c>
      <c r="BA18" s="17">
        <v>9.3933269829328203E-2</v>
      </c>
      <c r="BB18" s="17"/>
      <c r="BC18" s="17">
        <v>8.4365489234605795E-2</v>
      </c>
      <c r="BD18" s="17">
        <v>8.9785502555010596E-2</v>
      </c>
      <c r="BE18" s="17"/>
      <c r="BF18" s="17">
        <v>0.122026489654793</v>
      </c>
      <c r="BG18" s="17">
        <v>8.6524797686854601E-2</v>
      </c>
      <c r="BH18" s="17"/>
      <c r="BI18" s="17">
        <v>9.3438291599994797E-2</v>
      </c>
      <c r="BJ18" s="17">
        <v>8.4662527113835997E-2</v>
      </c>
      <c r="BK18" s="17">
        <v>0.124199815360559</v>
      </c>
      <c r="BL18" s="17">
        <v>8.8809647184555807E-2</v>
      </c>
      <c r="BM18" s="17">
        <v>0.11886260406384699</v>
      </c>
      <c r="BN18" s="17"/>
      <c r="BO18" s="17">
        <v>9.3155005848493594E-2</v>
      </c>
      <c r="BP18" s="17">
        <v>7.5955030133856502E-2</v>
      </c>
      <c r="BQ18" s="17">
        <v>9.9451727199323006E-2</v>
      </c>
      <c r="BR18" s="17">
        <v>9.46934240478296E-2</v>
      </c>
      <c r="BS18" s="17">
        <v>7.8616680746253595E-2</v>
      </c>
      <c r="BT18" s="17">
        <v>0.101413894444595</v>
      </c>
      <c r="BU18" s="17"/>
      <c r="BV18" s="17">
        <v>9.2443604112122602E-2</v>
      </c>
      <c r="BW18" s="17">
        <v>7.0230734107882803E-2</v>
      </c>
      <c r="BX18" s="17"/>
      <c r="BY18" s="17">
        <v>9.2647605133225702E-2</v>
      </c>
      <c r="BZ18" s="17"/>
      <c r="CA18" s="17">
        <v>8.3930499624572899E-2</v>
      </c>
      <c r="CB18" s="17"/>
      <c r="CC18" s="17">
        <v>7.6168060945181804E-2</v>
      </c>
    </row>
    <row r="19" spans="2:81" ht="57.6" x14ac:dyDescent="0.3">
      <c r="B19" s="18" t="s">
        <v>376</v>
      </c>
      <c r="C19" s="17">
        <v>6.0574324400330802E-2</v>
      </c>
      <c r="D19" s="17">
        <v>5.9687082022932998E-2</v>
      </c>
      <c r="E19" s="17">
        <v>6.1679558932914401E-2</v>
      </c>
      <c r="F19" s="17"/>
      <c r="G19" s="17">
        <v>3.7546416138713901E-2</v>
      </c>
      <c r="H19" s="17">
        <v>4.6682358043339103E-2</v>
      </c>
      <c r="I19" s="17">
        <v>8.9562163692478103E-2</v>
      </c>
      <c r="J19" s="17">
        <v>5.4309897131474098E-2</v>
      </c>
      <c r="K19" s="17">
        <v>5.0732835722715003E-2</v>
      </c>
      <c r="L19" s="17">
        <v>7.5415593827140304E-2</v>
      </c>
      <c r="M19" s="17"/>
      <c r="N19" s="17">
        <v>6.2802106554993006E-2</v>
      </c>
      <c r="O19" s="17">
        <v>5.2947033965250197E-2</v>
      </c>
      <c r="P19" s="17">
        <v>5.2956686558877197E-2</v>
      </c>
      <c r="Q19" s="17">
        <v>7.1521551261030505E-2</v>
      </c>
      <c r="R19" s="17"/>
      <c r="S19" s="17">
        <v>4.0365530473956801E-2</v>
      </c>
      <c r="T19" s="17">
        <v>7.1430597141384805E-2</v>
      </c>
      <c r="U19" s="17">
        <v>3.21671507226957E-2</v>
      </c>
      <c r="V19" s="17">
        <v>7.9974860862849398E-2</v>
      </c>
      <c r="W19" s="17">
        <v>8.9478041953457793E-2</v>
      </c>
      <c r="X19" s="17">
        <v>2.7231200806928601E-2</v>
      </c>
      <c r="Y19" s="17">
        <v>4.69113701521464E-2</v>
      </c>
      <c r="Z19" s="17">
        <v>5.3252983700905497E-2</v>
      </c>
      <c r="AA19" s="17">
        <v>7.9608385562449799E-2</v>
      </c>
      <c r="AB19" s="17">
        <v>9.2753024469658996E-2</v>
      </c>
      <c r="AC19" s="17">
        <v>5.62341374135873E-2</v>
      </c>
      <c r="AD19" s="17">
        <v>4.5313449765499197E-2</v>
      </c>
      <c r="AE19" s="17"/>
      <c r="AF19" s="17">
        <v>0.121472445061673</v>
      </c>
      <c r="AG19" s="17">
        <v>3.4251040103834299E-2</v>
      </c>
      <c r="AH19" s="17">
        <v>7.4841479667851402E-2</v>
      </c>
      <c r="AI19" s="17">
        <v>0.10120849118403601</v>
      </c>
      <c r="AJ19" s="17">
        <v>8.3710673487714701E-2</v>
      </c>
      <c r="AK19" s="17">
        <v>6.1215961203469497E-2</v>
      </c>
      <c r="AL19" s="17">
        <v>4.5891003987243502E-2</v>
      </c>
      <c r="AM19" s="17">
        <v>4.4506674765405201E-2</v>
      </c>
      <c r="AN19" s="17">
        <v>3.3971510765602203E-2</v>
      </c>
      <c r="AO19" s="17">
        <v>5.8909995322728899E-2</v>
      </c>
      <c r="AP19" s="17">
        <v>6.8883426618726207E-2</v>
      </c>
      <c r="AQ19" s="17">
        <v>6.0646509989337599E-2</v>
      </c>
      <c r="AR19" s="17">
        <v>4.9866971774563798E-2</v>
      </c>
      <c r="AS19" s="17">
        <v>8.7751267653675497E-2</v>
      </c>
      <c r="AT19" s="17">
        <v>4.6709406060999097E-2</v>
      </c>
      <c r="AU19" s="17">
        <v>9.2376268525326405E-2</v>
      </c>
      <c r="AV19" s="17"/>
      <c r="AW19" s="17">
        <v>6.1027869493514901E-2</v>
      </c>
      <c r="AX19" s="17">
        <v>6.0355358365878499E-2</v>
      </c>
      <c r="AY19" s="17"/>
      <c r="AZ19" s="17">
        <v>5.2532293177141802E-2</v>
      </c>
      <c r="BA19" s="17">
        <v>6.2365450992663697E-2</v>
      </c>
      <c r="BB19" s="17"/>
      <c r="BC19" s="17">
        <v>5.3388351906316099E-2</v>
      </c>
      <c r="BD19" s="17">
        <v>6.5012819305065306E-2</v>
      </c>
      <c r="BE19" s="17"/>
      <c r="BF19" s="17">
        <v>6.1834235224934801E-2</v>
      </c>
      <c r="BG19" s="17">
        <v>6.0473080882398403E-2</v>
      </c>
      <c r="BH19" s="17"/>
      <c r="BI19" s="17">
        <v>7.5652746824832598E-2</v>
      </c>
      <c r="BJ19" s="17">
        <v>5.4743818328297E-2</v>
      </c>
      <c r="BK19" s="17">
        <v>7.3337023518083203E-2</v>
      </c>
      <c r="BL19" s="17">
        <v>7.3372861444273199E-2</v>
      </c>
      <c r="BM19" s="17">
        <v>2.7104986835131E-2</v>
      </c>
      <c r="BN19" s="17"/>
      <c r="BO19" s="17">
        <v>5.40927718234284E-2</v>
      </c>
      <c r="BP19" s="17">
        <v>5.6376333011564701E-2</v>
      </c>
      <c r="BQ19" s="17">
        <v>8.4028247860448796E-2</v>
      </c>
      <c r="BR19" s="17">
        <v>6.0913818653514001E-2</v>
      </c>
      <c r="BS19" s="17">
        <v>4.4266178396401998E-2</v>
      </c>
      <c r="BT19" s="17">
        <v>8.506393839576E-2</v>
      </c>
      <c r="BU19" s="17"/>
      <c r="BV19" s="17">
        <v>5.2411309525417102E-2</v>
      </c>
      <c r="BW19" s="17">
        <v>5.9069991200656202E-2</v>
      </c>
      <c r="BX19" s="17"/>
      <c r="BY19" s="17">
        <v>6.7769362118120402E-2</v>
      </c>
      <c r="BZ19" s="17"/>
      <c r="CA19" s="17">
        <v>5.7111853634193299E-2</v>
      </c>
      <c r="CB19" s="17"/>
      <c r="CC19" s="17">
        <v>5.66930786144524E-2</v>
      </c>
    </row>
    <row r="20" spans="2:81" x14ac:dyDescent="0.3">
      <c r="B20" s="18" t="s">
        <v>115</v>
      </c>
      <c r="C20" s="19">
        <v>0.193834759182443</v>
      </c>
      <c r="D20" s="19">
        <v>0.18522640095350201</v>
      </c>
      <c r="E20" s="19">
        <v>0.20007944890661999</v>
      </c>
      <c r="F20" s="19"/>
      <c r="G20" s="19">
        <v>0.14442823683209299</v>
      </c>
      <c r="H20" s="19">
        <v>0.13931850800391499</v>
      </c>
      <c r="I20" s="19">
        <v>0.18477391045576</v>
      </c>
      <c r="J20" s="19">
        <v>0.20821575698286701</v>
      </c>
      <c r="K20" s="19">
        <v>0.250308132670789</v>
      </c>
      <c r="L20" s="19">
        <v>0.22897274868396</v>
      </c>
      <c r="M20" s="19"/>
      <c r="N20" s="19">
        <v>0.12562008718600201</v>
      </c>
      <c r="O20" s="19">
        <v>0.21628679879797599</v>
      </c>
      <c r="P20" s="19">
        <v>0.22926014660060201</v>
      </c>
      <c r="Q20" s="19">
        <v>0.210656715348749</v>
      </c>
      <c r="R20" s="19"/>
      <c r="S20" s="19">
        <v>0.174637245129523</v>
      </c>
      <c r="T20" s="19">
        <v>0.174110971225129</v>
      </c>
      <c r="U20" s="19">
        <v>0.247833643238143</v>
      </c>
      <c r="V20" s="19">
        <v>0.13644199768777099</v>
      </c>
      <c r="W20" s="19">
        <v>0.21391992633743601</v>
      </c>
      <c r="X20" s="19">
        <v>0.18963926205958501</v>
      </c>
      <c r="Y20" s="19">
        <v>0.16306018409325901</v>
      </c>
      <c r="Z20" s="19">
        <v>0.200196607765493</v>
      </c>
      <c r="AA20" s="19">
        <v>0.18896263021781001</v>
      </c>
      <c r="AB20" s="19">
        <v>0.20404198950227001</v>
      </c>
      <c r="AC20" s="19">
        <v>0.26940459233146902</v>
      </c>
      <c r="AD20" s="19">
        <v>0.29886075884917501</v>
      </c>
      <c r="AE20" s="19"/>
      <c r="AF20" s="19">
        <v>0.295114440273543</v>
      </c>
      <c r="AG20" s="19">
        <v>0.28423203704227701</v>
      </c>
      <c r="AH20" s="19">
        <v>0.25340089246109698</v>
      </c>
      <c r="AI20" s="19">
        <v>0.18339172024416101</v>
      </c>
      <c r="AJ20" s="19">
        <v>0.19490209908704101</v>
      </c>
      <c r="AK20" s="19">
        <v>0.14462582987317599</v>
      </c>
      <c r="AL20" s="19">
        <v>0.20588915909728001</v>
      </c>
      <c r="AM20" s="19">
        <v>0.196366782409784</v>
      </c>
      <c r="AN20" s="19">
        <v>0.21200546695290501</v>
      </c>
      <c r="AO20" s="19">
        <v>0.191620170844397</v>
      </c>
      <c r="AP20" s="19">
        <v>0.171973380591423</v>
      </c>
      <c r="AQ20" s="19">
        <v>0.18540596766564399</v>
      </c>
      <c r="AR20" s="19">
        <v>0.176760061518279</v>
      </c>
      <c r="AS20" s="19">
        <v>0.18162425337430099</v>
      </c>
      <c r="AT20" s="19">
        <v>0.102874287882168</v>
      </c>
      <c r="AU20" s="19">
        <v>7.5682961047461597E-2</v>
      </c>
      <c r="AV20" s="19"/>
      <c r="AW20" s="19">
        <v>0.170019452216359</v>
      </c>
      <c r="AX20" s="19">
        <v>0.22744294206552701</v>
      </c>
      <c r="AY20" s="19"/>
      <c r="AZ20" s="19">
        <v>0.20113193076116501</v>
      </c>
      <c r="BA20" s="19">
        <v>0.192209528230121</v>
      </c>
      <c r="BB20" s="19"/>
      <c r="BC20" s="19">
        <v>0.18428204137509399</v>
      </c>
      <c r="BD20" s="19">
        <v>0.20130674690589401</v>
      </c>
      <c r="BE20" s="19"/>
      <c r="BF20" s="19">
        <v>0.187512603708332</v>
      </c>
      <c r="BG20" s="19">
        <v>0.19434279296436999</v>
      </c>
      <c r="BH20" s="19"/>
      <c r="BI20" s="19">
        <v>0.21790550592346</v>
      </c>
      <c r="BJ20" s="19">
        <v>0.141446197671874</v>
      </c>
      <c r="BK20" s="19">
        <v>0.13009855149667399</v>
      </c>
      <c r="BL20" s="19">
        <v>0.21389335209930799</v>
      </c>
      <c r="BM20" s="19">
        <v>0.19242151351095299</v>
      </c>
      <c r="BN20" s="19"/>
      <c r="BO20" s="19">
        <v>0.131011042806816</v>
      </c>
      <c r="BP20" s="19">
        <v>0.19336535334361399</v>
      </c>
      <c r="BQ20" s="19">
        <v>0.12880033154297801</v>
      </c>
      <c r="BR20" s="19">
        <v>0.183922896180262</v>
      </c>
      <c r="BS20" s="19">
        <v>0.16964116961508</v>
      </c>
      <c r="BT20" s="19">
        <v>0.30748510011074598</v>
      </c>
      <c r="BU20" s="19"/>
      <c r="BV20" s="19">
        <v>0.125891410712313</v>
      </c>
      <c r="BW20" s="19">
        <v>0.17029611982294801</v>
      </c>
      <c r="BX20" s="19"/>
      <c r="BY20" s="19">
        <v>0.11821345978431901</v>
      </c>
      <c r="BZ20" s="19"/>
      <c r="CA20" s="19">
        <v>0.102738052112021</v>
      </c>
      <c r="CB20" s="19"/>
      <c r="CC20" s="19">
        <v>0.12561757705826901</v>
      </c>
    </row>
    <row r="21" spans="2:81" x14ac:dyDescent="0.3">
      <c r="B21" s="16"/>
    </row>
    <row r="22" spans="2:81" x14ac:dyDescent="0.3">
      <c r="B22" t="s">
        <v>95</v>
      </c>
    </row>
    <row r="23" spans="2:81" x14ac:dyDescent="0.3">
      <c r="B23" t="s">
        <v>96</v>
      </c>
    </row>
    <row r="25" spans="2:81" x14ac:dyDescent="0.3">
      <c r="B25"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57.6" x14ac:dyDescent="0.3">
      <c r="B9" s="18" t="s">
        <v>389</v>
      </c>
      <c r="C9" s="17">
        <v>0.41267843092608097</v>
      </c>
      <c r="D9" s="17">
        <v>0.44432406200432401</v>
      </c>
      <c r="E9" s="17">
        <v>0.37946264256455497</v>
      </c>
      <c r="F9" s="17"/>
      <c r="G9" s="17">
        <v>0.51826812688791202</v>
      </c>
      <c r="H9" s="17">
        <v>0.47037980205539498</v>
      </c>
      <c r="I9" s="17">
        <v>0.423203526144311</v>
      </c>
      <c r="J9" s="17">
        <v>0.38996844362168498</v>
      </c>
      <c r="K9" s="17">
        <v>0.33900266828776399</v>
      </c>
      <c r="L9" s="17">
        <v>0.35453261910108103</v>
      </c>
      <c r="M9" s="17"/>
      <c r="N9" s="17">
        <v>0.458518860974931</v>
      </c>
      <c r="O9" s="17">
        <v>0.39630999517668303</v>
      </c>
      <c r="P9" s="17">
        <v>0.37602374871118399</v>
      </c>
      <c r="Q9" s="17">
        <v>0.41369953873729798</v>
      </c>
      <c r="R9" s="17"/>
      <c r="S9" s="17">
        <v>0.458549474867878</v>
      </c>
      <c r="T9" s="17">
        <v>0.410571980260453</v>
      </c>
      <c r="U9" s="17">
        <v>0.411364751248534</v>
      </c>
      <c r="V9" s="17">
        <v>0.41749452175804302</v>
      </c>
      <c r="W9" s="17">
        <v>0.40379203152433801</v>
      </c>
      <c r="X9" s="17">
        <v>0.398206863402842</v>
      </c>
      <c r="Y9" s="17">
        <v>0.36685061396884</v>
      </c>
      <c r="Z9" s="17">
        <v>0.433706320694006</v>
      </c>
      <c r="AA9" s="17">
        <v>0.37737019587728998</v>
      </c>
      <c r="AB9" s="17">
        <v>0.42878230326304001</v>
      </c>
      <c r="AC9" s="17">
        <v>0.428479437383398</v>
      </c>
      <c r="AD9" s="17">
        <v>0.41049013705187698</v>
      </c>
      <c r="AE9" s="17"/>
      <c r="AF9" s="17">
        <v>0.39535698700756799</v>
      </c>
      <c r="AG9" s="17">
        <v>0.452424973880866</v>
      </c>
      <c r="AH9" s="17">
        <v>0.42938613334523101</v>
      </c>
      <c r="AI9" s="17">
        <v>0.43414681048522402</v>
      </c>
      <c r="AJ9" s="17">
        <v>0.424292867628218</v>
      </c>
      <c r="AK9" s="17">
        <v>0.45340798655662901</v>
      </c>
      <c r="AL9" s="17">
        <v>0.45451228440882202</v>
      </c>
      <c r="AM9" s="17">
        <v>0.35003958787124001</v>
      </c>
      <c r="AN9" s="17">
        <v>0.37745158378228</v>
      </c>
      <c r="AO9" s="17">
        <v>0.48029547462086603</v>
      </c>
      <c r="AP9" s="17">
        <v>0.42403081235998502</v>
      </c>
      <c r="AQ9" s="17">
        <v>0.40421796381602598</v>
      </c>
      <c r="AR9" s="17">
        <v>0.37426419198590199</v>
      </c>
      <c r="AS9" s="17">
        <v>0.35798037774693597</v>
      </c>
      <c r="AT9" s="17">
        <v>0.35241355992561402</v>
      </c>
      <c r="AU9" s="17">
        <v>0.50042704771193203</v>
      </c>
      <c r="AV9" s="17"/>
      <c r="AW9" s="17">
        <v>0.442440812467085</v>
      </c>
      <c r="AX9" s="17">
        <v>0.37105305989872001</v>
      </c>
      <c r="AY9" s="17"/>
      <c r="AZ9" s="17">
        <v>0.449330069180161</v>
      </c>
      <c r="BA9" s="17">
        <v>0.40451535345130601</v>
      </c>
      <c r="BB9" s="17"/>
      <c r="BC9" s="17">
        <v>0.47266572298895299</v>
      </c>
      <c r="BD9" s="17">
        <v>0.37110892090317299</v>
      </c>
      <c r="BE9" s="17"/>
      <c r="BF9" s="17">
        <v>0.46697605847372597</v>
      </c>
      <c r="BG9" s="17">
        <v>0.40831519924257198</v>
      </c>
      <c r="BH9" s="17"/>
      <c r="BI9" s="17">
        <v>0.325814049632626</v>
      </c>
      <c r="BJ9" s="17">
        <v>0.52356957655127601</v>
      </c>
      <c r="BK9" s="17">
        <v>0.44626753733635699</v>
      </c>
      <c r="BL9" s="17">
        <v>0.32760289843050799</v>
      </c>
      <c r="BM9" s="17">
        <v>0.51004691108633504</v>
      </c>
      <c r="BN9" s="17"/>
      <c r="BO9" s="17">
        <v>0.54487526798525598</v>
      </c>
      <c r="BP9" s="17">
        <v>0.36573253135865502</v>
      </c>
      <c r="BQ9" s="17">
        <v>0.42778014372556999</v>
      </c>
      <c r="BR9" s="17">
        <v>0.36521214022330001</v>
      </c>
      <c r="BS9" s="17">
        <v>0.50802103594764703</v>
      </c>
      <c r="BT9" s="17">
        <v>0.30670841114041902</v>
      </c>
      <c r="BU9" s="17"/>
      <c r="BV9" s="17">
        <v>0.54851275129602095</v>
      </c>
      <c r="BW9" s="17">
        <v>0.47730673467132001</v>
      </c>
      <c r="BX9" s="17"/>
      <c r="BY9" s="17">
        <v>0.49183805211817799</v>
      </c>
      <c r="BZ9" s="17"/>
      <c r="CA9" s="17">
        <v>0.57798354058824797</v>
      </c>
      <c r="CB9" s="17"/>
      <c r="CC9" s="17">
        <v>0.53133654665138896</v>
      </c>
    </row>
    <row r="10" spans="2:81" ht="57.6" x14ac:dyDescent="0.3">
      <c r="B10" s="18" t="s">
        <v>390</v>
      </c>
      <c r="C10" s="17">
        <v>0.402302108847434</v>
      </c>
      <c r="D10" s="17">
        <v>0.42300495837105201</v>
      </c>
      <c r="E10" s="17">
        <v>0.38367429856784402</v>
      </c>
      <c r="F10" s="17"/>
      <c r="G10" s="17">
        <v>0.34267483519689501</v>
      </c>
      <c r="H10" s="17">
        <v>0.37021838321169998</v>
      </c>
      <c r="I10" s="17">
        <v>0.41148453176579503</v>
      </c>
      <c r="J10" s="17">
        <v>0.394823714781461</v>
      </c>
      <c r="K10" s="17">
        <v>0.46658802426595802</v>
      </c>
      <c r="L10" s="17">
        <v>0.42373072405207501</v>
      </c>
      <c r="M10" s="17"/>
      <c r="N10" s="17">
        <v>0.40659461670108199</v>
      </c>
      <c r="O10" s="17">
        <v>0.40143442074885799</v>
      </c>
      <c r="P10" s="17">
        <v>0.43371568220076501</v>
      </c>
      <c r="Q10" s="17">
        <v>0.368205855209844</v>
      </c>
      <c r="R10" s="17"/>
      <c r="S10" s="17">
        <v>0.376568221786585</v>
      </c>
      <c r="T10" s="17">
        <v>0.44981931510337098</v>
      </c>
      <c r="U10" s="17">
        <v>0.41312251182355297</v>
      </c>
      <c r="V10" s="17">
        <v>0.39606517811011199</v>
      </c>
      <c r="W10" s="17">
        <v>0.38189434236129099</v>
      </c>
      <c r="X10" s="17">
        <v>0.378909177957792</v>
      </c>
      <c r="Y10" s="17">
        <v>0.43807440607126202</v>
      </c>
      <c r="Z10" s="17">
        <v>0.43767645384729698</v>
      </c>
      <c r="AA10" s="17">
        <v>0.39280704866049998</v>
      </c>
      <c r="AB10" s="17">
        <v>0.36390214537788601</v>
      </c>
      <c r="AC10" s="17">
        <v>0.412501732206278</v>
      </c>
      <c r="AD10" s="17">
        <v>0.41473803562999101</v>
      </c>
      <c r="AE10" s="17"/>
      <c r="AF10" s="17">
        <v>0.42412422467939198</v>
      </c>
      <c r="AG10" s="17">
        <v>0.326796037164583</v>
      </c>
      <c r="AH10" s="17">
        <v>0.34520689368787899</v>
      </c>
      <c r="AI10" s="17">
        <v>0.32945316296851102</v>
      </c>
      <c r="AJ10" s="17">
        <v>0.37970969705648699</v>
      </c>
      <c r="AK10" s="17">
        <v>0.39697194793206603</v>
      </c>
      <c r="AL10" s="17">
        <v>0.374733035036312</v>
      </c>
      <c r="AM10" s="17">
        <v>0.43729077505835101</v>
      </c>
      <c r="AN10" s="17">
        <v>0.42401346668348999</v>
      </c>
      <c r="AO10" s="17">
        <v>0.43512909189760401</v>
      </c>
      <c r="AP10" s="17">
        <v>0.44859804740361497</v>
      </c>
      <c r="AQ10" s="17">
        <v>0.46997252749128399</v>
      </c>
      <c r="AR10" s="17">
        <v>0.46860439744284399</v>
      </c>
      <c r="AS10" s="17">
        <v>0.48654374682613299</v>
      </c>
      <c r="AT10" s="17">
        <v>0.43558689655506999</v>
      </c>
      <c r="AU10" s="17">
        <v>0.37286154989105902</v>
      </c>
      <c r="AV10" s="17"/>
      <c r="AW10" s="17">
        <v>0.38111003264900001</v>
      </c>
      <c r="AX10" s="17">
        <v>0.43233997036548499</v>
      </c>
      <c r="AY10" s="17"/>
      <c r="AZ10" s="17">
        <v>0.358472739462731</v>
      </c>
      <c r="BA10" s="17">
        <v>0.412063815417754</v>
      </c>
      <c r="BB10" s="17"/>
      <c r="BC10" s="17">
        <v>0.34868994270633002</v>
      </c>
      <c r="BD10" s="17">
        <v>0.440003296067766</v>
      </c>
      <c r="BE10" s="17"/>
      <c r="BF10" s="17">
        <v>0.34724293444544901</v>
      </c>
      <c r="BG10" s="17">
        <v>0.40672653667363701</v>
      </c>
      <c r="BH10" s="17"/>
      <c r="BI10" s="17">
        <v>0.50543418755770597</v>
      </c>
      <c r="BJ10" s="17">
        <v>0.30691500211794498</v>
      </c>
      <c r="BK10" s="17">
        <v>0.40043409774588501</v>
      </c>
      <c r="BL10" s="17">
        <v>0.50956724496216299</v>
      </c>
      <c r="BM10" s="17">
        <v>0.32226389832386998</v>
      </c>
      <c r="BN10" s="17"/>
      <c r="BO10" s="17">
        <v>0.31650821324656098</v>
      </c>
      <c r="BP10" s="17">
        <v>0.480999089576926</v>
      </c>
      <c r="BQ10" s="17">
        <v>0.393454336217891</v>
      </c>
      <c r="BR10" s="17">
        <v>0.48796202035396702</v>
      </c>
      <c r="BS10" s="17">
        <v>0.28036387691042403</v>
      </c>
      <c r="BT10" s="17">
        <v>0.36265434224108001</v>
      </c>
      <c r="BU10" s="17"/>
      <c r="BV10" s="17">
        <v>0.30626870066307599</v>
      </c>
      <c r="BW10" s="17">
        <v>0.30811371648848401</v>
      </c>
      <c r="BX10" s="17"/>
      <c r="BY10" s="17">
        <v>0.38456705749692999</v>
      </c>
      <c r="BZ10" s="17"/>
      <c r="CA10" s="17">
        <v>0.27391410495336199</v>
      </c>
      <c r="CB10" s="17"/>
      <c r="CC10" s="17">
        <v>0.30749197404077699</v>
      </c>
    </row>
    <row r="11" spans="2:81" x14ac:dyDescent="0.3">
      <c r="B11" s="18" t="s">
        <v>92</v>
      </c>
      <c r="C11" s="19">
        <v>0.18501946022648499</v>
      </c>
      <c r="D11" s="19">
        <v>0.13267097962462401</v>
      </c>
      <c r="E11" s="19">
        <v>0.23686305886760101</v>
      </c>
      <c r="F11" s="19"/>
      <c r="G11" s="19">
        <v>0.139057037915193</v>
      </c>
      <c r="H11" s="19">
        <v>0.15940181473290499</v>
      </c>
      <c r="I11" s="19">
        <v>0.165311942089894</v>
      </c>
      <c r="J11" s="19">
        <v>0.21520784159685399</v>
      </c>
      <c r="K11" s="19">
        <v>0.19440930744627699</v>
      </c>
      <c r="L11" s="19">
        <v>0.22173665684684399</v>
      </c>
      <c r="M11" s="19"/>
      <c r="N11" s="19">
        <v>0.13488652232398701</v>
      </c>
      <c r="O11" s="19">
        <v>0.20225558407445901</v>
      </c>
      <c r="P11" s="19">
        <v>0.190260569088051</v>
      </c>
      <c r="Q11" s="19">
        <v>0.21809460605285799</v>
      </c>
      <c r="R11" s="19"/>
      <c r="S11" s="19">
        <v>0.164882303345537</v>
      </c>
      <c r="T11" s="19">
        <v>0.139608704636175</v>
      </c>
      <c r="U11" s="19">
        <v>0.175512736927913</v>
      </c>
      <c r="V11" s="19">
        <v>0.18644030013184501</v>
      </c>
      <c r="W11" s="19">
        <v>0.21431362611437099</v>
      </c>
      <c r="X11" s="19">
        <v>0.222883958639366</v>
      </c>
      <c r="Y11" s="19">
        <v>0.195074979959898</v>
      </c>
      <c r="Z11" s="19">
        <v>0.128617225458697</v>
      </c>
      <c r="AA11" s="19">
        <v>0.22982275546221001</v>
      </c>
      <c r="AB11" s="19">
        <v>0.20731555135907401</v>
      </c>
      <c r="AC11" s="19">
        <v>0.159018830410324</v>
      </c>
      <c r="AD11" s="19">
        <v>0.17477182731813201</v>
      </c>
      <c r="AE11" s="19"/>
      <c r="AF11" s="19">
        <v>0.18051878831304</v>
      </c>
      <c r="AG11" s="19">
        <v>0.220778988954551</v>
      </c>
      <c r="AH11" s="19">
        <v>0.22540697296689</v>
      </c>
      <c r="AI11" s="19">
        <v>0.23640002654626599</v>
      </c>
      <c r="AJ11" s="19">
        <v>0.19599743531529501</v>
      </c>
      <c r="AK11" s="19">
        <v>0.14962006551130499</v>
      </c>
      <c r="AL11" s="19">
        <v>0.17075468055486601</v>
      </c>
      <c r="AM11" s="19">
        <v>0.21266963707040901</v>
      </c>
      <c r="AN11" s="19">
        <v>0.19853494953423001</v>
      </c>
      <c r="AO11" s="19">
        <v>8.4575433481529599E-2</v>
      </c>
      <c r="AP11" s="19">
        <v>0.1273711402364</v>
      </c>
      <c r="AQ11" s="19">
        <v>0.12580950869269</v>
      </c>
      <c r="AR11" s="19">
        <v>0.15713141057125399</v>
      </c>
      <c r="AS11" s="19">
        <v>0.155475875426931</v>
      </c>
      <c r="AT11" s="19">
        <v>0.21199954351931599</v>
      </c>
      <c r="AU11" s="19">
        <v>0.12671140239700901</v>
      </c>
      <c r="AV11" s="19"/>
      <c r="AW11" s="19">
        <v>0.17644915488391499</v>
      </c>
      <c r="AX11" s="19">
        <v>0.196606969735795</v>
      </c>
      <c r="AY11" s="19"/>
      <c r="AZ11" s="19">
        <v>0.192197191357108</v>
      </c>
      <c r="BA11" s="19">
        <v>0.18342083113093999</v>
      </c>
      <c r="BB11" s="19"/>
      <c r="BC11" s="19">
        <v>0.17864433430471699</v>
      </c>
      <c r="BD11" s="19">
        <v>0.18888778302906101</v>
      </c>
      <c r="BE11" s="19"/>
      <c r="BF11" s="19">
        <v>0.18578100708082501</v>
      </c>
      <c r="BG11" s="19">
        <v>0.18495826408379101</v>
      </c>
      <c r="BH11" s="19"/>
      <c r="BI11" s="19">
        <v>0.168751762809668</v>
      </c>
      <c r="BJ11" s="19">
        <v>0.16951542133077899</v>
      </c>
      <c r="BK11" s="19">
        <v>0.153298364917758</v>
      </c>
      <c r="BL11" s="19">
        <v>0.16282985660732899</v>
      </c>
      <c r="BM11" s="19">
        <v>0.16768919058979501</v>
      </c>
      <c r="BN11" s="19"/>
      <c r="BO11" s="19">
        <v>0.13861651876818201</v>
      </c>
      <c r="BP11" s="19">
        <v>0.15326837906441901</v>
      </c>
      <c r="BQ11" s="19">
        <v>0.17876552005653901</v>
      </c>
      <c r="BR11" s="19">
        <v>0.146825839422733</v>
      </c>
      <c r="BS11" s="19">
        <v>0.211615087141928</v>
      </c>
      <c r="BT11" s="19">
        <v>0.33063724661850102</v>
      </c>
      <c r="BU11" s="19"/>
      <c r="BV11" s="19">
        <v>0.14521854804090201</v>
      </c>
      <c r="BW11" s="19">
        <v>0.214579548840196</v>
      </c>
      <c r="BX11" s="19"/>
      <c r="BY11" s="19">
        <v>0.12359489038489201</v>
      </c>
      <c r="BZ11" s="19"/>
      <c r="CA11" s="19">
        <v>0.14810235445839001</v>
      </c>
      <c r="CB11" s="19"/>
      <c r="CC11" s="19">
        <v>0.16117147930783299</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72" x14ac:dyDescent="0.3">
      <c r="B9" s="18" t="s">
        <v>391</v>
      </c>
      <c r="C9" s="17">
        <v>0.40557845360720601</v>
      </c>
      <c r="D9" s="17">
        <v>0.43340650035413503</v>
      </c>
      <c r="E9" s="17">
        <v>0.37606220818762398</v>
      </c>
      <c r="F9" s="17"/>
      <c r="G9" s="17">
        <v>0.51067241861041601</v>
      </c>
      <c r="H9" s="17">
        <v>0.42891170973492398</v>
      </c>
      <c r="I9" s="17">
        <v>0.44703642685570599</v>
      </c>
      <c r="J9" s="17">
        <v>0.39964104517460902</v>
      </c>
      <c r="K9" s="17">
        <v>0.34041449576065902</v>
      </c>
      <c r="L9" s="17">
        <v>0.331338930055876</v>
      </c>
      <c r="M9" s="17"/>
      <c r="N9" s="17">
        <v>0.43518173664237603</v>
      </c>
      <c r="O9" s="17">
        <v>0.40731608125199698</v>
      </c>
      <c r="P9" s="17">
        <v>0.359108876429451</v>
      </c>
      <c r="Q9" s="17">
        <v>0.41211912903454201</v>
      </c>
      <c r="R9" s="17"/>
      <c r="S9" s="17">
        <v>0.448493106836372</v>
      </c>
      <c r="T9" s="17">
        <v>0.38244191251870502</v>
      </c>
      <c r="U9" s="17">
        <v>0.38799705110106802</v>
      </c>
      <c r="V9" s="17">
        <v>0.35551394834482802</v>
      </c>
      <c r="W9" s="17">
        <v>0.36953061483080901</v>
      </c>
      <c r="X9" s="17">
        <v>0.36726252837844903</v>
      </c>
      <c r="Y9" s="17">
        <v>0.43613466147202301</v>
      </c>
      <c r="Z9" s="17">
        <v>0.46835837725437102</v>
      </c>
      <c r="AA9" s="17">
        <v>0.423646850483818</v>
      </c>
      <c r="AB9" s="17">
        <v>0.38617920294681102</v>
      </c>
      <c r="AC9" s="17">
        <v>0.465210213560251</v>
      </c>
      <c r="AD9" s="17">
        <v>0.43003449062587701</v>
      </c>
      <c r="AE9" s="17"/>
      <c r="AF9" s="17">
        <v>0.28595695814665401</v>
      </c>
      <c r="AG9" s="17">
        <v>0.45635610265353799</v>
      </c>
      <c r="AH9" s="17">
        <v>0.39667011864822399</v>
      </c>
      <c r="AI9" s="17">
        <v>0.40977102674205701</v>
      </c>
      <c r="AJ9" s="17">
        <v>0.42821046996721801</v>
      </c>
      <c r="AK9" s="17">
        <v>0.40039528909533101</v>
      </c>
      <c r="AL9" s="17">
        <v>0.393796900502834</v>
      </c>
      <c r="AM9" s="17">
        <v>0.36803404579105298</v>
      </c>
      <c r="AN9" s="17">
        <v>0.38340271645324098</v>
      </c>
      <c r="AO9" s="17">
        <v>0.460925855778133</v>
      </c>
      <c r="AP9" s="17">
        <v>0.39012908291554199</v>
      </c>
      <c r="AQ9" s="17">
        <v>0.432764182922868</v>
      </c>
      <c r="AR9" s="17">
        <v>0.50369713400952498</v>
      </c>
      <c r="AS9" s="17">
        <v>0.459287072403677</v>
      </c>
      <c r="AT9" s="17">
        <v>0.36222175184115901</v>
      </c>
      <c r="AU9" s="17">
        <v>0.45607689534647899</v>
      </c>
      <c r="AV9" s="17"/>
      <c r="AW9" s="17">
        <v>0.41117080580641902</v>
      </c>
      <c r="AX9" s="17">
        <v>0.40039730449556998</v>
      </c>
      <c r="AY9" s="17"/>
      <c r="AZ9" s="17">
        <v>0.45588878571372998</v>
      </c>
      <c r="BA9" s="17">
        <v>0.39437330266906301</v>
      </c>
      <c r="BB9" s="17"/>
      <c r="BC9" s="17">
        <v>0.46888718571150001</v>
      </c>
      <c r="BD9" s="17">
        <v>0.36321934765174102</v>
      </c>
      <c r="BE9" s="17"/>
      <c r="BF9" s="17">
        <v>0.454225185767759</v>
      </c>
      <c r="BG9" s="17">
        <v>0.40166931479859402</v>
      </c>
      <c r="BH9" s="17"/>
      <c r="BI9" s="17">
        <v>0.29599831531628201</v>
      </c>
      <c r="BJ9" s="17">
        <v>0.50530661957927803</v>
      </c>
      <c r="BK9" s="17">
        <v>0.45882689317853698</v>
      </c>
      <c r="BL9" s="17">
        <v>0.34334781375439699</v>
      </c>
      <c r="BM9" s="17">
        <v>0.40434745070768202</v>
      </c>
      <c r="BN9" s="17"/>
      <c r="BO9" s="17">
        <v>0.51439324775166195</v>
      </c>
      <c r="BP9" s="17">
        <v>0.33950117030337301</v>
      </c>
      <c r="BQ9" s="17">
        <v>0.43112402311016901</v>
      </c>
      <c r="BR9" s="17">
        <v>0.37047244350554898</v>
      </c>
      <c r="BS9" s="17">
        <v>0.46220751580244501</v>
      </c>
      <c r="BT9" s="17">
        <v>0.31074834295556902</v>
      </c>
      <c r="BU9" s="17"/>
      <c r="BV9" s="17">
        <v>0.50715220560837404</v>
      </c>
      <c r="BW9" s="17">
        <v>0.501883556736891</v>
      </c>
      <c r="BX9" s="17"/>
      <c r="BY9" s="17">
        <v>0.51046614932505996</v>
      </c>
      <c r="BZ9" s="17"/>
      <c r="CA9" s="17">
        <v>0.544722395926585</v>
      </c>
      <c r="CB9" s="17"/>
      <c r="CC9" s="17">
        <v>0.52022504515826595</v>
      </c>
    </row>
    <row r="10" spans="2:81" ht="72" x14ac:dyDescent="0.3">
      <c r="B10" s="18" t="s">
        <v>392</v>
      </c>
      <c r="C10" s="17">
        <v>0.42111705276209699</v>
      </c>
      <c r="D10" s="17">
        <v>0.43709711683979902</v>
      </c>
      <c r="E10" s="17">
        <v>0.40717485124117703</v>
      </c>
      <c r="F10" s="17"/>
      <c r="G10" s="17">
        <v>0.31884358146388603</v>
      </c>
      <c r="H10" s="17">
        <v>0.41296151419077298</v>
      </c>
      <c r="I10" s="17">
        <v>0.43021983601709002</v>
      </c>
      <c r="J10" s="17">
        <v>0.383600318152444</v>
      </c>
      <c r="K10" s="17">
        <v>0.46510309853901299</v>
      </c>
      <c r="L10" s="17">
        <v>0.48956666746423999</v>
      </c>
      <c r="M10" s="17"/>
      <c r="N10" s="17">
        <v>0.442739861876768</v>
      </c>
      <c r="O10" s="17">
        <v>0.40358197301811299</v>
      </c>
      <c r="P10" s="17">
        <v>0.44231181197396102</v>
      </c>
      <c r="Q10" s="17">
        <v>0.39655269018095801</v>
      </c>
      <c r="R10" s="17"/>
      <c r="S10" s="17">
        <v>0.39352191103943102</v>
      </c>
      <c r="T10" s="17">
        <v>0.48731735706743901</v>
      </c>
      <c r="U10" s="17">
        <v>0.42413918191705602</v>
      </c>
      <c r="V10" s="17">
        <v>0.49516436657524199</v>
      </c>
      <c r="W10" s="17">
        <v>0.42735098434361701</v>
      </c>
      <c r="X10" s="17">
        <v>0.44069694699835099</v>
      </c>
      <c r="Y10" s="17">
        <v>0.40766994242135501</v>
      </c>
      <c r="Z10" s="17">
        <v>0.39644246883298401</v>
      </c>
      <c r="AA10" s="17">
        <v>0.37996549643627098</v>
      </c>
      <c r="AB10" s="17">
        <v>0.39065217404777303</v>
      </c>
      <c r="AC10" s="17">
        <v>0.40687861559586502</v>
      </c>
      <c r="AD10" s="17">
        <v>0.29347358626808201</v>
      </c>
      <c r="AE10" s="17"/>
      <c r="AF10" s="17">
        <v>0.53352425354030597</v>
      </c>
      <c r="AG10" s="17">
        <v>0.34582178510283701</v>
      </c>
      <c r="AH10" s="17">
        <v>0.38241908849102302</v>
      </c>
      <c r="AI10" s="17">
        <v>0.37642131906305498</v>
      </c>
      <c r="AJ10" s="17">
        <v>0.3895793350747</v>
      </c>
      <c r="AK10" s="17">
        <v>0.42672831434879199</v>
      </c>
      <c r="AL10" s="17">
        <v>0.43093945034360598</v>
      </c>
      <c r="AM10" s="17">
        <v>0.408298195790185</v>
      </c>
      <c r="AN10" s="17">
        <v>0.47902876076022199</v>
      </c>
      <c r="AO10" s="17">
        <v>0.45989840355403899</v>
      </c>
      <c r="AP10" s="17">
        <v>0.493362872949697</v>
      </c>
      <c r="AQ10" s="17">
        <v>0.45345287665411499</v>
      </c>
      <c r="AR10" s="17">
        <v>0.39003619502689602</v>
      </c>
      <c r="AS10" s="17">
        <v>0.402638247023686</v>
      </c>
      <c r="AT10" s="17">
        <v>0.47570851096241101</v>
      </c>
      <c r="AU10" s="17">
        <v>0.429970430056348</v>
      </c>
      <c r="AV10" s="17"/>
      <c r="AW10" s="17">
        <v>0.41969767013432702</v>
      </c>
      <c r="AX10" s="17">
        <v>0.42378141708949901</v>
      </c>
      <c r="AY10" s="17"/>
      <c r="AZ10" s="17">
        <v>0.35256448915848798</v>
      </c>
      <c r="BA10" s="17">
        <v>0.436385125744575</v>
      </c>
      <c r="BB10" s="17"/>
      <c r="BC10" s="17">
        <v>0.35953539907783</v>
      </c>
      <c r="BD10" s="17">
        <v>0.46510002540762901</v>
      </c>
      <c r="BE10" s="17"/>
      <c r="BF10" s="17">
        <v>0.328955442652269</v>
      </c>
      <c r="BG10" s="17">
        <v>0.42852294645204803</v>
      </c>
      <c r="BH10" s="17"/>
      <c r="BI10" s="17">
        <v>0.57422419956468795</v>
      </c>
      <c r="BJ10" s="17">
        <v>0.33644546394868602</v>
      </c>
      <c r="BK10" s="17">
        <v>0.37015233599512698</v>
      </c>
      <c r="BL10" s="17">
        <v>0.50031219010081096</v>
      </c>
      <c r="BM10" s="17">
        <v>0.47446647974078499</v>
      </c>
      <c r="BN10" s="17"/>
      <c r="BO10" s="17">
        <v>0.35081524385922602</v>
      </c>
      <c r="BP10" s="17">
        <v>0.53606053446771695</v>
      </c>
      <c r="BQ10" s="17">
        <v>0.38526215977691702</v>
      </c>
      <c r="BR10" s="17">
        <v>0.490386702154196</v>
      </c>
      <c r="BS10" s="17">
        <v>0.39847971771115598</v>
      </c>
      <c r="BT10" s="17">
        <v>0.33864221009787099</v>
      </c>
      <c r="BU10" s="17"/>
      <c r="BV10" s="17">
        <v>0.35203082447746198</v>
      </c>
      <c r="BW10" s="17">
        <v>0.30753883609704402</v>
      </c>
      <c r="BX10" s="17"/>
      <c r="BY10" s="17">
        <v>0.37225078137291701</v>
      </c>
      <c r="BZ10" s="17"/>
      <c r="CA10" s="17">
        <v>0.32082152368336198</v>
      </c>
      <c r="CB10" s="17"/>
      <c r="CC10" s="17">
        <v>0.34106046465395401</v>
      </c>
    </row>
    <row r="11" spans="2:81" x14ac:dyDescent="0.3">
      <c r="B11" s="18" t="s">
        <v>92</v>
      </c>
      <c r="C11" s="19">
        <v>0.173304493630696</v>
      </c>
      <c r="D11" s="19">
        <v>0.12949638280606601</v>
      </c>
      <c r="E11" s="19">
        <v>0.21676294057119899</v>
      </c>
      <c r="F11" s="19"/>
      <c r="G11" s="19">
        <v>0.17048399992569799</v>
      </c>
      <c r="H11" s="19">
        <v>0.15812677607430201</v>
      </c>
      <c r="I11" s="19">
        <v>0.122743737127204</v>
      </c>
      <c r="J11" s="19">
        <v>0.21675863667294701</v>
      </c>
      <c r="K11" s="19">
        <v>0.19448240570032799</v>
      </c>
      <c r="L11" s="19">
        <v>0.17909440247988501</v>
      </c>
      <c r="M11" s="19"/>
      <c r="N11" s="19">
        <v>0.122078401480856</v>
      </c>
      <c r="O11" s="19">
        <v>0.189101945729889</v>
      </c>
      <c r="P11" s="19">
        <v>0.19857931159658901</v>
      </c>
      <c r="Q11" s="19">
        <v>0.19132818078450001</v>
      </c>
      <c r="R11" s="19"/>
      <c r="S11" s="19">
        <v>0.15798498212419701</v>
      </c>
      <c r="T11" s="19">
        <v>0.130240730413856</v>
      </c>
      <c r="U11" s="19">
        <v>0.18786376698187601</v>
      </c>
      <c r="V11" s="19">
        <v>0.14932168507992899</v>
      </c>
      <c r="W11" s="19">
        <v>0.203118400825574</v>
      </c>
      <c r="X11" s="19">
        <v>0.19204052462320001</v>
      </c>
      <c r="Y11" s="19">
        <v>0.156195396106623</v>
      </c>
      <c r="Z11" s="19">
        <v>0.135199153912646</v>
      </c>
      <c r="AA11" s="19">
        <v>0.19638765307991099</v>
      </c>
      <c r="AB11" s="19">
        <v>0.22316862300541601</v>
      </c>
      <c r="AC11" s="19">
        <v>0.12791117084388301</v>
      </c>
      <c r="AD11" s="19">
        <v>0.27649192310604098</v>
      </c>
      <c r="AE11" s="19"/>
      <c r="AF11" s="19">
        <v>0.18051878831304</v>
      </c>
      <c r="AG11" s="19">
        <v>0.197822112243625</v>
      </c>
      <c r="AH11" s="19">
        <v>0.22091079286075199</v>
      </c>
      <c r="AI11" s="19">
        <v>0.21380765419488801</v>
      </c>
      <c r="AJ11" s="19">
        <v>0.182210194958081</v>
      </c>
      <c r="AK11" s="19">
        <v>0.172876396555877</v>
      </c>
      <c r="AL11" s="19">
        <v>0.17526364915355999</v>
      </c>
      <c r="AM11" s="19">
        <v>0.22366775841876199</v>
      </c>
      <c r="AN11" s="19">
        <v>0.137568522786536</v>
      </c>
      <c r="AO11" s="19">
        <v>7.9175740667827399E-2</v>
      </c>
      <c r="AP11" s="19">
        <v>0.116508044134761</v>
      </c>
      <c r="AQ11" s="19">
        <v>0.113782940423017</v>
      </c>
      <c r="AR11" s="19">
        <v>0.106266670963579</v>
      </c>
      <c r="AS11" s="19">
        <v>0.138074680572638</v>
      </c>
      <c r="AT11" s="19">
        <v>0.16206973719643</v>
      </c>
      <c r="AU11" s="19">
        <v>0.113952674597173</v>
      </c>
      <c r="AV11" s="19"/>
      <c r="AW11" s="19">
        <v>0.169131524059254</v>
      </c>
      <c r="AX11" s="19">
        <v>0.175821278414931</v>
      </c>
      <c r="AY11" s="19"/>
      <c r="AZ11" s="19">
        <v>0.19154672512778301</v>
      </c>
      <c r="BA11" s="19">
        <v>0.16924157158636099</v>
      </c>
      <c r="BB11" s="19"/>
      <c r="BC11" s="19">
        <v>0.17157741521067099</v>
      </c>
      <c r="BD11" s="19">
        <v>0.17168062694062999</v>
      </c>
      <c r="BE11" s="19"/>
      <c r="BF11" s="19">
        <v>0.216819371579972</v>
      </c>
      <c r="BG11" s="19">
        <v>0.16980773874935801</v>
      </c>
      <c r="BH11" s="19"/>
      <c r="BI11" s="19">
        <v>0.12977748511903001</v>
      </c>
      <c r="BJ11" s="19">
        <v>0.15824791647203501</v>
      </c>
      <c r="BK11" s="19">
        <v>0.17102077082633599</v>
      </c>
      <c r="BL11" s="19">
        <v>0.15633999614479199</v>
      </c>
      <c r="BM11" s="19">
        <v>0.12118606955153199</v>
      </c>
      <c r="BN11" s="19"/>
      <c r="BO11" s="19">
        <v>0.134791508389112</v>
      </c>
      <c r="BP11" s="19">
        <v>0.12443829522891001</v>
      </c>
      <c r="BQ11" s="19">
        <v>0.183613817112914</v>
      </c>
      <c r="BR11" s="19">
        <v>0.139140854340255</v>
      </c>
      <c r="BS11" s="19">
        <v>0.13931276648639901</v>
      </c>
      <c r="BT11" s="19">
        <v>0.35060944694655899</v>
      </c>
      <c r="BU11" s="19"/>
      <c r="BV11" s="19">
        <v>0.14081696991416401</v>
      </c>
      <c r="BW11" s="19">
        <v>0.19057760716606501</v>
      </c>
      <c r="BX11" s="19"/>
      <c r="BY11" s="19">
        <v>0.11728306930202299</v>
      </c>
      <c r="BZ11" s="19"/>
      <c r="CA11" s="19">
        <v>0.134456080390053</v>
      </c>
      <c r="CB11" s="19"/>
      <c r="CC11" s="19">
        <v>0.13871449018778001</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H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401</v>
      </c>
      <c r="E2" s="26"/>
      <c r="F2" s="26"/>
      <c r="G2" s="26"/>
      <c r="H2" s="26"/>
    </row>
    <row r="6" spans="2:8" ht="49.95" customHeight="1" x14ac:dyDescent="0.3">
      <c r="B6" s="20" t="s">
        <v>15</v>
      </c>
      <c r="C6" s="20" t="s">
        <v>393</v>
      </c>
      <c r="D6" s="20" t="s">
        <v>394</v>
      </c>
      <c r="E6" s="20" t="s">
        <v>395</v>
      </c>
      <c r="F6" s="20" t="s">
        <v>396</v>
      </c>
      <c r="G6" s="20" t="s">
        <v>397</v>
      </c>
    </row>
    <row r="7" spans="2:8" ht="43.2" x14ac:dyDescent="0.3">
      <c r="B7" s="18" t="s">
        <v>398</v>
      </c>
      <c r="C7" s="17">
        <v>0.28826036844238101</v>
      </c>
      <c r="D7" s="17">
        <v>0.21191423886668101</v>
      </c>
      <c r="E7" s="17">
        <v>0.18510295971222901</v>
      </c>
      <c r="F7" s="17">
        <v>0.20201034579905799</v>
      </c>
      <c r="G7" s="17">
        <v>0.290811428196599</v>
      </c>
    </row>
    <row r="8" spans="2:8" ht="43.2" x14ac:dyDescent="0.3">
      <c r="B8" s="18" t="s">
        <v>399</v>
      </c>
      <c r="C8" s="17">
        <v>0.27027552368618901</v>
      </c>
      <c r="D8" s="17">
        <v>0.30764706718255103</v>
      </c>
      <c r="E8" s="17">
        <v>0.33270715251852001</v>
      </c>
      <c r="F8" s="17">
        <v>0.35495051170020298</v>
      </c>
      <c r="G8" s="17">
        <v>0.16777317839368899</v>
      </c>
    </row>
    <row r="9" spans="2:8" x14ac:dyDescent="0.3">
      <c r="B9" s="18" t="s">
        <v>400</v>
      </c>
      <c r="C9" s="17">
        <v>0.163842728366316</v>
      </c>
      <c r="D9" s="17">
        <v>0.14237526273172799</v>
      </c>
      <c r="E9" s="17">
        <v>0.11848416768600201</v>
      </c>
      <c r="F9" s="17">
        <v>0.115934052896391</v>
      </c>
      <c r="G9" s="17">
        <v>0.132116837568962</v>
      </c>
    </row>
    <row r="10" spans="2:8" x14ac:dyDescent="0.3">
      <c r="B10" s="18" t="s">
        <v>92</v>
      </c>
      <c r="C10" s="17">
        <v>0.27762137950511401</v>
      </c>
      <c r="D10" s="17">
        <v>0.33806343121903998</v>
      </c>
      <c r="E10" s="17">
        <v>0.36370572008324897</v>
      </c>
      <c r="F10" s="17">
        <v>0.32710508960434898</v>
      </c>
      <c r="G10" s="17">
        <v>0.40929855584074898</v>
      </c>
    </row>
    <row r="11" spans="2:8" x14ac:dyDescent="0.3">
      <c r="B11" s="16"/>
      <c r="C11" s="16"/>
      <c r="D11" s="16"/>
      <c r="E11" s="16"/>
      <c r="F11" s="16"/>
      <c r="G11" s="16"/>
    </row>
    <row r="12" spans="2:8" x14ac:dyDescent="0.3">
      <c r="B12" t="s">
        <v>95</v>
      </c>
    </row>
    <row r="13" spans="2:8" x14ac:dyDescent="0.3">
      <c r="B13" t="s">
        <v>96</v>
      </c>
    </row>
    <row r="17" spans="2:2" x14ac:dyDescent="0.3">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398</v>
      </c>
      <c r="C9" s="17">
        <v>0.28826036844238101</v>
      </c>
      <c r="D9" s="17">
        <v>0.34811467927693102</v>
      </c>
      <c r="E9" s="17">
        <v>0.23095467843745601</v>
      </c>
      <c r="F9" s="17"/>
      <c r="G9" s="17">
        <v>0.29913526226982901</v>
      </c>
      <c r="H9" s="17">
        <v>0.327640898260533</v>
      </c>
      <c r="I9" s="17">
        <v>0.346046446226628</v>
      </c>
      <c r="J9" s="17">
        <v>0.24685315099264701</v>
      </c>
      <c r="K9" s="17">
        <v>0.26012678938900502</v>
      </c>
      <c r="L9" s="17">
        <v>0.25457623327001999</v>
      </c>
      <c r="M9" s="17"/>
      <c r="N9" s="17">
        <v>0.367410293841331</v>
      </c>
      <c r="O9" s="17">
        <v>0.29975733126971799</v>
      </c>
      <c r="P9" s="17">
        <v>0.27581188143159202</v>
      </c>
      <c r="Q9" s="17">
        <v>0.200238866539516</v>
      </c>
      <c r="R9" s="17"/>
      <c r="S9" s="17">
        <v>0.40040469966180298</v>
      </c>
      <c r="T9" s="17">
        <v>0.25466710837065099</v>
      </c>
      <c r="U9" s="17">
        <v>0.27761430713518997</v>
      </c>
      <c r="V9" s="17">
        <v>0.33551820546830802</v>
      </c>
      <c r="W9" s="17">
        <v>0.22695592308698201</v>
      </c>
      <c r="X9" s="17">
        <v>0.27881597334594599</v>
      </c>
      <c r="Y9" s="17">
        <v>0.224803696725486</v>
      </c>
      <c r="Z9" s="17">
        <v>0.223531674240149</v>
      </c>
      <c r="AA9" s="17">
        <v>0.28972076258594198</v>
      </c>
      <c r="AB9" s="17">
        <v>0.24797004878324799</v>
      </c>
      <c r="AC9" s="17">
        <v>0.31750612374961901</v>
      </c>
      <c r="AD9" s="17">
        <v>0.290765446582611</v>
      </c>
      <c r="AE9" s="17"/>
      <c r="AF9" s="17">
        <v>0.21039989892452499</v>
      </c>
      <c r="AG9" s="17">
        <v>0.19215282199314301</v>
      </c>
      <c r="AH9" s="17">
        <v>0.15602416647672099</v>
      </c>
      <c r="AI9" s="17">
        <v>0.20878958271018799</v>
      </c>
      <c r="AJ9" s="17">
        <v>0.21884183841216001</v>
      </c>
      <c r="AK9" s="17">
        <v>0.27210101292651601</v>
      </c>
      <c r="AL9" s="17">
        <v>0.31674175851845898</v>
      </c>
      <c r="AM9" s="17">
        <v>0.280343480746996</v>
      </c>
      <c r="AN9" s="17">
        <v>0.36546291784100099</v>
      </c>
      <c r="AO9" s="17">
        <v>0.35757082783142102</v>
      </c>
      <c r="AP9" s="17">
        <v>0.32481357953836898</v>
      </c>
      <c r="AQ9" s="17">
        <v>0.32041332705790898</v>
      </c>
      <c r="AR9" s="17">
        <v>0.33238578522809797</v>
      </c>
      <c r="AS9" s="17">
        <v>0.34006602143535403</v>
      </c>
      <c r="AT9" s="17">
        <v>0.32377484721965399</v>
      </c>
      <c r="AU9" s="17">
        <v>0.539412507039014</v>
      </c>
      <c r="AV9" s="17"/>
      <c r="AW9" s="17">
        <v>0.29937146778382201</v>
      </c>
      <c r="AX9" s="17">
        <v>0.27156640403181498</v>
      </c>
      <c r="AY9" s="17"/>
      <c r="AZ9" s="17">
        <v>0.26726416454683299</v>
      </c>
      <c r="BA9" s="17">
        <v>0.29293665706793598</v>
      </c>
      <c r="BB9" s="17"/>
      <c r="BC9" s="17">
        <v>0.28026981310696197</v>
      </c>
      <c r="BD9" s="17">
        <v>0.29100056014234499</v>
      </c>
      <c r="BE9" s="17"/>
      <c r="BF9" s="17">
        <v>0.31188336111571402</v>
      </c>
      <c r="BG9" s="17">
        <v>0.28636207942411501</v>
      </c>
      <c r="BH9" s="17"/>
      <c r="BI9" s="17">
        <v>0.26171152895936101</v>
      </c>
      <c r="BJ9" s="17">
        <v>0.390838021193046</v>
      </c>
      <c r="BK9" s="17">
        <v>0.291996882824054</v>
      </c>
      <c r="BL9" s="17">
        <v>0.247538808675385</v>
      </c>
      <c r="BM9" s="17">
        <v>0.22190084628628701</v>
      </c>
      <c r="BN9" s="17"/>
      <c r="BO9" s="17">
        <v>0.45667332703643798</v>
      </c>
      <c r="BP9" s="17">
        <v>0.29465279887798401</v>
      </c>
      <c r="BQ9" s="17">
        <v>0.28604312832666101</v>
      </c>
      <c r="BR9" s="17">
        <v>0.235220428601387</v>
      </c>
      <c r="BS9" s="17">
        <v>0.1909155877716</v>
      </c>
      <c r="BT9" s="17">
        <v>0.17859687711911301</v>
      </c>
      <c r="BU9" s="17"/>
      <c r="BV9" s="17">
        <v>0.46113410372985197</v>
      </c>
      <c r="BW9" s="17">
        <v>0.26045780357998399</v>
      </c>
      <c r="BX9" s="17"/>
      <c r="BY9" s="17">
        <v>0.40699845514433902</v>
      </c>
      <c r="BZ9" s="17"/>
      <c r="CA9" s="17">
        <v>0.426796589833845</v>
      </c>
      <c r="CB9" s="17"/>
      <c r="CC9" s="17">
        <v>0.405081066037489</v>
      </c>
    </row>
    <row r="10" spans="2:81" ht="43.2" x14ac:dyDescent="0.3">
      <c r="B10" s="18" t="s">
        <v>399</v>
      </c>
      <c r="C10" s="17">
        <v>0.27027552368618901</v>
      </c>
      <c r="D10" s="17">
        <v>0.27104314795691498</v>
      </c>
      <c r="E10" s="17">
        <v>0.268702333582022</v>
      </c>
      <c r="F10" s="17"/>
      <c r="G10" s="17">
        <v>0.25713086623347398</v>
      </c>
      <c r="H10" s="17">
        <v>0.29249948048290902</v>
      </c>
      <c r="I10" s="17">
        <v>0.23025727903628199</v>
      </c>
      <c r="J10" s="17">
        <v>0.24175175172008401</v>
      </c>
      <c r="K10" s="17">
        <v>0.321078587492442</v>
      </c>
      <c r="L10" s="17">
        <v>0.28249026004695599</v>
      </c>
      <c r="M10" s="17"/>
      <c r="N10" s="17">
        <v>0.25206633319298599</v>
      </c>
      <c r="O10" s="17">
        <v>0.25082855374413299</v>
      </c>
      <c r="P10" s="17">
        <v>0.27795889440967297</v>
      </c>
      <c r="Q10" s="17">
        <v>0.305556519765318</v>
      </c>
      <c r="R10" s="17"/>
      <c r="S10" s="17">
        <v>0.22718248574545699</v>
      </c>
      <c r="T10" s="17">
        <v>0.28864335238384198</v>
      </c>
      <c r="U10" s="17">
        <v>0.24702582442902599</v>
      </c>
      <c r="V10" s="17">
        <v>0.25747556297497698</v>
      </c>
      <c r="W10" s="17">
        <v>0.28832447289757401</v>
      </c>
      <c r="X10" s="17">
        <v>0.261122454190992</v>
      </c>
      <c r="Y10" s="17">
        <v>0.29974057301836199</v>
      </c>
      <c r="Z10" s="17">
        <v>0.33569234582958701</v>
      </c>
      <c r="AA10" s="17">
        <v>0.25196633661323298</v>
      </c>
      <c r="AB10" s="17">
        <v>0.29450845985359497</v>
      </c>
      <c r="AC10" s="17">
        <v>0.311419017218794</v>
      </c>
      <c r="AD10" s="17">
        <v>0.238154062154882</v>
      </c>
      <c r="AE10" s="17"/>
      <c r="AF10" s="17">
        <v>0.19993318362951101</v>
      </c>
      <c r="AG10" s="17">
        <v>0.30377173396138002</v>
      </c>
      <c r="AH10" s="17">
        <v>0.34837802712959698</v>
      </c>
      <c r="AI10" s="17">
        <v>0.27390147561964601</v>
      </c>
      <c r="AJ10" s="17">
        <v>0.27541027344650398</v>
      </c>
      <c r="AK10" s="17">
        <v>0.305977571359624</v>
      </c>
      <c r="AL10" s="17">
        <v>0.25202724571159901</v>
      </c>
      <c r="AM10" s="17">
        <v>0.240197171644883</v>
      </c>
      <c r="AN10" s="17">
        <v>0.23197057614703601</v>
      </c>
      <c r="AO10" s="17">
        <v>0.27185081474647799</v>
      </c>
      <c r="AP10" s="17">
        <v>0.27545418566346702</v>
      </c>
      <c r="AQ10" s="17">
        <v>0.21063557236059999</v>
      </c>
      <c r="AR10" s="17">
        <v>0.24951266137365699</v>
      </c>
      <c r="AS10" s="17">
        <v>0.33410228232802902</v>
      </c>
      <c r="AT10" s="17">
        <v>0.22148660857782301</v>
      </c>
      <c r="AU10" s="17">
        <v>0.234251524266954</v>
      </c>
      <c r="AV10" s="17"/>
      <c r="AW10" s="17">
        <v>0.28531333224042799</v>
      </c>
      <c r="AX10" s="17">
        <v>0.249319739020959</v>
      </c>
      <c r="AY10" s="17"/>
      <c r="AZ10" s="17">
        <v>0.29166033187153301</v>
      </c>
      <c r="BA10" s="17">
        <v>0.26551268485235502</v>
      </c>
      <c r="BB10" s="17"/>
      <c r="BC10" s="17">
        <v>0.28917535059664601</v>
      </c>
      <c r="BD10" s="17">
        <v>0.25990753490017099</v>
      </c>
      <c r="BE10" s="17"/>
      <c r="BF10" s="17">
        <v>0.27101332497589797</v>
      </c>
      <c r="BG10" s="17">
        <v>0.270216235682112</v>
      </c>
      <c r="BH10" s="17"/>
      <c r="BI10" s="17">
        <v>0.290918458780763</v>
      </c>
      <c r="BJ10" s="17">
        <v>0.25065806084303999</v>
      </c>
      <c r="BK10" s="17">
        <v>0.22849672488894701</v>
      </c>
      <c r="BL10" s="17">
        <v>0.361377934163577</v>
      </c>
      <c r="BM10" s="17">
        <v>0.28511920714378303</v>
      </c>
      <c r="BN10" s="17"/>
      <c r="BO10" s="17">
        <v>0.21207140887329601</v>
      </c>
      <c r="BP10" s="17">
        <v>0.27931721686137601</v>
      </c>
      <c r="BQ10" s="17">
        <v>0.25302759594961899</v>
      </c>
      <c r="BR10" s="17">
        <v>0.36256627051787099</v>
      </c>
      <c r="BS10" s="17">
        <v>0.30115751760771903</v>
      </c>
      <c r="BT10" s="17">
        <v>0.23133310813656599</v>
      </c>
      <c r="BU10" s="17"/>
      <c r="BV10" s="17">
        <v>0.21635148780722799</v>
      </c>
      <c r="BW10" s="17">
        <v>0.31428747370008903</v>
      </c>
      <c r="BX10" s="17"/>
      <c r="BY10" s="17">
        <v>0.29282915433947398</v>
      </c>
      <c r="BZ10" s="17"/>
      <c r="CA10" s="17">
        <v>0.25452617137158901</v>
      </c>
      <c r="CB10" s="17"/>
      <c r="CC10" s="17">
        <v>0.28589009631707502</v>
      </c>
    </row>
    <row r="11" spans="2:81" x14ac:dyDescent="0.3">
      <c r="B11" s="18" t="s">
        <v>400</v>
      </c>
      <c r="C11" s="17">
        <v>0.163842728366316</v>
      </c>
      <c r="D11" s="17">
        <v>0.175187646632742</v>
      </c>
      <c r="E11" s="17">
        <v>0.152392566662157</v>
      </c>
      <c r="F11" s="17"/>
      <c r="G11" s="17">
        <v>0.170591655779187</v>
      </c>
      <c r="H11" s="17">
        <v>0.16333124862776399</v>
      </c>
      <c r="I11" s="17">
        <v>0.13934516846164699</v>
      </c>
      <c r="J11" s="17">
        <v>0.162090743903618</v>
      </c>
      <c r="K11" s="17">
        <v>0.12005388352818699</v>
      </c>
      <c r="L11" s="17">
        <v>0.21035091226821101</v>
      </c>
      <c r="M11" s="17"/>
      <c r="N11" s="17">
        <v>0.167641962432627</v>
      </c>
      <c r="O11" s="17">
        <v>0.15731310583736399</v>
      </c>
      <c r="P11" s="17">
        <v>0.17535225249903599</v>
      </c>
      <c r="Q11" s="17">
        <v>0.15593956613592599</v>
      </c>
      <c r="R11" s="17"/>
      <c r="S11" s="17">
        <v>0.13241224602068999</v>
      </c>
      <c r="T11" s="17">
        <v>0.186923762391456</v>
      </c>
      <c r="U11" s="17">
        <v>0.16454654698169</v>
      </c>
      <c r="V11" s="17">
        <v>0.13674270448610201</v>
      </c>
      <c r="W11" s="17">
        <v>0.192319938213173</v>
      </c>
      <c r="X11" s="17">
        <v>0.17684823013346501</v>
      </c>
      <c r="Y11" s="17">
        <v>0.15982023307771201</v>
      </c>
      <c r="Z11" s="17">
        <v>0.21946745072919599</v>
      </c>
      <c r="AA11" s="17">
        <v>0.18801653490471301</v>
      </c>
      <c r="AB11" s="17">
        <v>0.12810006727482201</v>
      </c>
      <c r="AC11" s="17">
        <v>0.13039120067710999</v>
      </c>
      <c r="AD11" s="17">
        <v>0.195973577338694</v>
      </c>
      <c r="AE11" s="17"/>
      <c r="AF11" s="17">
        <v>8.8791091571332595E-2</v>
      </c>
      <c r="AG11" s="17">
        <v>0.24254251499836399</v>
      </c>
      <c r="AH11" s="17">
        <v>0.15308852785985799</v>
      </c>
      <c r="AI11" s="17">
        <v>0.208697480779761</v>
      </c>
      <c r="AJ11" s="17">
        <v>0.20503600086596899</v>
      </c>
      <c r="AK11" s="17">
        <v>0.16023350943134099</v>
      </c>
      <c r="AL11" s="17">
        <v>0.158637417975314</v>
      </c>
      <c r="AM11" s="17">
        <v>0.157502504638973</v>
      </c>
      <c r="AN11" s="17">
        <v>0.16559469568924701</v>
      </c>
      <c r="AO11" s="17">
        <v>0.18428050899592599</v>
      </c>
      <c r="AP11" s="17">
        <v>0.13972044218999699</v>
      </c>
      <c r="AQ11" s="17">
        <v>0.17028756386196001</v>
      </c>
      <c r="AR11" s="17">
        <v>0.21080508528615099</v>
      </c>
      <c r="AS11" s="17">
        <v>9.36977544701455E-2</v>
      </c>
      <c r="AT11" s="17">
        <v>0.14622899491316399</v>
      </c>
      <c r="AU11" s="17">
        <v>9.10053117972979E-2</v>
      </c>
      <c r="AV11" s="17"/>
      <c r="AW11" s="17">
        <v>0.15705227941924199</v>
      </c>
      <c r="AX11" s="17">
        <v>0.174904918607621</v>
      </c>
      <c r="AY11" s="17"/>
      <c r="AZ11" s="17">
        <v>0.15708120912763399</v>
      </c>
      <c r="BA11" s="17">
        <v>0.16534865846990199</v>
      </c>
      <c r="BB11" s="17"/>
      <c r="BC11" s="17">
        <v>0.16242999801779001</v>
      </c>
      <c r="BD11" s="17">
        <v>0.165509400230644</v>
      </c>
      <c r="BE11" s="17"/>
      <c r="BF11" s="17">
        <v>0.12443250347095799</v>
      </c>
      <c r="BG11" s="17">
        <v>0.16700964282803499</v>
      </c>
      <c r="BH11" s="17"/>
      <c r="BI11" s="17">
        <v>0.16193321854652901</v>
      </c>
      <c r="BJ11" s="17">
        <v>0.17379052519135599</v>
      </c>
      <c r="BK11" s="17">
        <v>0.22182149003224499</v>
      </c>
      <c r="BL11" s="17">
        <v>0.12243146139863301</v>
      </c>
      <c r="BM11" s="17">
        <v>0.224048804136767</v>
      </c>
      <c r="BN11" s="17"/>
      <c r="BO11" s="17">
        <v>0.161046064845276</v>
      </c>
      <c r="BP11" s="17">
        <v>0.17696375162306499</v>
      </c>
      <c r="BQ11" s="17">
        <v>0.18606687922690801</v>
      </c>
      <c r="BR11" s="17">
        <v>0.158139865579767</v>
      </c>
      <c r="BS11" s="17">
        <v>0.23556182756048999</v>
      </c>
      <c r="BT11" s="17">
        <v>0.13244720858394199</v>
      </c>
      <c r="BU11" s="17"/>
      <c r="BV11" s="17">
        <v>0.15254517948365401</v>
      </c>
      <c r="BW11" s="17">
        <v>0.21319489449151699</v>
      </c>
      <c r="BX11" s="17"/>
      <c r="BY11" s="17">
        <v>0.192760450599715</v>
      </c>
      <c r="BZ11" s="17"/>
      <c r="CA11" s="17">
        <v>0.17284502836758001</v>
      </c>
      <c r="CB11" s="17"/>
      <c r="CC11" s="17">
        <v>0.168805427850759</v>
      </c>
    </row>
    <row r="12" spans="2:81" x14ac:dyDescent="0.3">
      <c r="B12" s="18" t="s">
        <v>92</v>
      </c>
      <c r="C12" s="19">
        <v>0.27762137950511401</v>
      </c>
      <c r="D12" s="19">
        <v>0.20565452613341201</v>
      </c>
      <c r="E12" s="19">
        <v>0.34795042131836501</v>
      </c>
      <c r="F12" s="19"/>
      <c r="G12" s="19">
        <v>0.27314221571751002</v>
      </c>
      <c r="H12" s="19">
        <v>0.21652837262879401</v>
      </c>
      <c r="I12" s="19">
        <v>0.28435110627544202</v>
      </c>
      <c r="J12" s="19">
        <v>0.34930435338365101</v>
      </c>
      <c r="K12" s="19">
        <v>0.29874073959036501</v>
      </c>
      <c r="L12" s="19">
        <v>0.25258259441481301</v>
      </c>
      <c r="M12" s="19"/>
      <c r="N12" s="19">
        <v>0.21288141053305601</v>
      </c>
      <c r="O12" s="19">
        <v>0.29210100914878501</v>
      </c>
      <c r="P12" s="19">
        <v>0.27087697165969898</v>
      </c>
      <c r="Q12" s="19">
        <v>0.33826504755923997</v>
      </c>
      <c r="R12" s="19"/>
      <c r="S12" s="19">
        <v>0.24000056857204899</v>
      </c>
      <c r="T12" s="19">
        <v>0.26976577685405101</v>
      </c>
      <c r="U12" s="19">
        <v>0.31081332145409402</v>
      </c>
      <c r="V12" s="19">
        <v>0.27026352707061302</v>
      </c>
      <c r="W12" s="19">
        <v>0.292399665802271</v>
      </c>
      <c r="X12" s="19">
        <v>0.283213342329597</v>
      </c>
      <c r="Y12" s="19">
        <v>0.31563549717844003</v>
      </c>
      <c r="Z12" s="19">
        <v>0.221308529201068</v>
      </c>
      <c r="AA12" s="19">
        <v>0.270296365896112</v>
      </c>
      <c r="AB12" s="19">
        <v>0.32942142408833502</v>
      </c>
      <c r="AC12" s="19">
        <v>0.240683658354477</v>
      </c>
      <c r="AD12" s="19">
        <v>0.27510691392381298</v>
      </c>
      <c r="AE12" s="19"/>
      <c r="AF12" s="19">
        <v>0.50087582587463098</v>
      </c>
      <c r="AG12" s="19">
        <v>0.26153292904711301</v>
      </c>
      <c r="AH12" s="19">
        <v>0.34250927853382401</v>
      </c>
      <c r="AI12" s="19">
        <v>0.30861146089040498</v>
      </c>
      <c r="AJ12" s="19">
        <v>0.30071188727536802</v>
      </c>
      <c r="AK12" s="19">
        <v>0.26168790628251898</v>
      </c>
      <c r="AL12" s="19">
        <v>0.27259357779462901</v>
      </c>
      <c r="AM12" s="19">
        <v>0.321956842969148</v>
      </c>
      <c r="AN12" s="19">
        <v>0.236971810322716</v>
      </c>
      <c r="AO12" s="19">
        <v>0.186297848426175</v>
      </c>
      <c r="AP12" s="19">
        <v>0.26001179260816698</v>
      </c>
      <c r="AQ12" s="19">
        <v>0.298663536719531</v>
      </c>
      <c r="AR12" s="19">
        <v>0.20729646811209401</v>
      </c>
      <c r="AS12" s="19">
        <v>0.23213394176647201</v>
      </c>
      <c r="AT12" s="19">
        <v>0.30850954928935997</v>
      </c>
      <c r="AU12" s="19">
        <v>0.13533065689673399</v>
      </c>
      <c r="AV12" s="19"/>
      <c r="AW12" s="19">
        <v>0.25826292055650901</v>
      </c>
      <c r="AX12" s="19">
        <v>0.304208938339605</v>
      </c>
      <c r="AY12" s="19"/>
      <c r="AZ12" s="19">
        <v>0.28399429445400098</v>
      </c>
      <c r="BA12" s="19">
        <v>0.27620199960980701</v>
      </c>
      <c r="BB12" s="19"/>
      <c r="BC12" s="19">
        <v>0.26812483827860201</v>
      </c>
      <c r="BD12" s="19">
        <v>0.28358250472683999</v>
      </c>
      <c r="BE12" s="19"/>
      <c r="BF12" s="19">
        <v>0.29267081043742998</v>
      </c>
      <c r="BG12" s="19">
        <v>0.276412042065738</v>
      </c>
      <c r="BH12" s="19"/>
      <c r="BI12" s="19">
        <v>0.28543679371334602</v>
      </c>
      <c r="BJ12" s="19">
        <v>0.18471339277255799</v>
      </c>
      <c r="BK12" s="19">
        <v>0.25768490225475299</v>
      </c>
      <c r="BL12" s="19">
        <v>0.268651795762404</v>
      </c>
      <c r="BM12" s="19">
        <v>0.26893114243316302</v>
      </c>
      <c r="BN12" s="19"/>
      <c r="BO12" s="19">
        <v>0.17020919924499001</v>
      </c>
      <c r="BP12" s="19">
        <v>0.24906623263757499</v>
      </c>
      <c r="BQ12" s="19">
        <v>0.27486239649681199</v>
      </c>
      <c r="BR12" s="19">
        <v>0.244073435300975</v>
      </c>
      <c r="BS12" s="19">
        <v>0.27236506706019098</v>
      </c>
      <c r="BT12" s="19">
        <v>0.45762280616037898</v>
      </c>
      <c r="BU12" s="19"/>
      <c r="BV12" s="19">
        <v>0.169969228979267</v>
      </c>
      <c r="BW12" s="19">
        <v>0.21205982822840999</v>
      </c>
      <c r="BX12" s="19"/>
      <c r="BY12" s="19">
        <v>0.10741193991647199</v>
      </c>
      <c r="BZ12" s="19"/>
      <c r="CA12" s="19">
        <v>0.14583221042698599</v>
      </c>
      <c r="CB12" s="19"/>
      <c r="CC12" s="19">
        <v>0.14022340979467701</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398</v>
      </c>
      <c r="C9" s="17">
        <v>0.21191423886668101</v>
      </c>
      <c r="D9" s="17">
        <v>0.26798531574949502</v>
      </c>
      <c r="E9" s="17">
        <v>0.156982387574054</v>
      </c>
      <c r="F9" s="17"/>
      <c r="G9" s="17">
        <v>0.21890337028908499</v>
      </c>
      <c r="H9" s="17">
        <v>0.23828904498054199</v>
      </c>
      <c r="I9" s="17">
        <v>0.245261181216086</v>
      </c>
      <c r="J9" s="17">
        <v>0.194810752164747</v>
      </c>
      <c r="K9" s="17">
        <v>0.198632946761305</v>
      </c>
      <c r="L9" s="17">
        <v>0.181554207742472</v>
      </c>
      <c r="M9" s="17"/>
      <c r="N9" s="17">
        <v>0.25698780991973902</v>
      </c>
      <c r="O9" s="17">
        <v>0.199438232578285</v>
      </c>
      <c r="P9" s="17">
        <v>0.22824323978599001</v>
      </c>
      <c r="Q9" s="17">
        <v>0.16173925066480499</v>
      </c>
      <c r="R9" s="17"/>
      <c r="S9" s="17">
        <v>0.28146151929813901</v>
      </c>
      <c r="T9" s="17">
        <v>0.206649122703883</v>
      </c>
      <c r="U9" s="17">
        <v>0.21425235706672599</v>
      </c>
      <c r="V9" s="17">
        <v>0.229316426428712</v>
      </c>
      <c r="W9" s="17">
        <v>0.18972696247307999</v>
      </c>
      <c r="X9" s="17">
        <v>0.20653588719194099</v>
      </c>
      <c r="Y9" s="17">
        <v>0.17527244978937301</v>
      </c>
      <c r="Z9" s="17">
        <v>0.21553417839837599</v>
      </c>
      <c r="AA9" s="17">
        <v>0.23006981668720899</v>
      </c>
      <c r="AB9" s="17">
        <v>0.17757389450477501</v>
      </c>
      <c r="AC9" s="17">
        <v>0.13127354650314099</v>
      </c>
      <c r="AD9" s="17">
        <v>0.18297122946903199</v>
      </c>
      <c r="AE9" s="17"/>
      <c r="AF9" s="17">
        <v>0.22523963217947399</v>
      </c>
      <c r="AG9" s="17">
        <v>0.130573418184358</v>
      </c>
      <c r="AH9" s="17">
        <v>0.170802660449799</v>
      </c>
      <c r="AI9" s="17">
        <v>0.17158874473244101</v>
      </c>
      <c r="AJ9" s="17">
        <v>0.181146520722655</v>
      </c>
      <c r="AK9" s="17">
        <v>0.21381515390540301</v>
      </c>
      <c r="AL9" s="17">
        <v>0.25558771937130798</v>
      </c>
      <c r="AM9" s="17">
        <v>0.137769244280812</v>
      </c>
      <c r="AN9" s="17">
        <v>0.26396038028357</v>
      </c>
      <c r="AO9" s="17">
        <v>0.22279051320402299</v>
      </c>
      <c r="AP9" s="17">
        <v>0.239831215509238</v>
      </c>
      <c r="AQ9" s="17">
        <v>0.17350923158745701</v>
      </c>
      <c r="AR9" s="17">
        <v>0.223836695772475</v>
      </c>
      <c r="AS9" s="17">
        <v>0.31215213606449999</v>
      </c>
      <c r="AT9" s="17">
        <v>0.26230347273316401</v>
      </c>
      <c r="AU9" s="17">
        <v>0.406982667097537</v>
      </c>
      <c r="AV9" s="17"/>
      <c r="AW9" s="17">
        <v>0.21972884918776001</v>
      </c>
      <c r="AX9" s="17">
        <v>0.20086190305513699</v>
      </c>
      <c r="AY9" s="17"/>
      <c r="AZ9" s="17">
        <v>0.205154419839845</v>
      </c>
      <c r="BA9" s="17">
        <v>0.213419790297943</v>
      </c>
      <c r="BB9" s="17"/>
      <c r="BC9" s="17">
        <v>0.21343435035229899</v>
      </c>
      <c r="BD9" s="17">
        <v>0.20999937014634601</v>
      </c>
      <c r="BE9" s="17"/>
      <c r="BF9" s="17">
        <v>0.196158927236327</v>
      </c>
      <c r="BG9" s="17">
        <v>0.21318029924526399</v>
      </c>
      <c r="BH9" s="17"/>
      <c r="BI9" s="17">
        <v>0.220656605118729</v>
      </c>
      <c r="BJ9" s="17">
        <v>0.246657780033153</v>
      </c>
      <c r="BK9" s="17">
        <v>0.221880120750056</v>
      </c>
      <c r="BL9" s="17">
        <v>0.19277356377073901</v>
      </c>
      <c r="BM9" s="17">
        <v>0.19872785309921701</v>
      </c>
      <c r="BN9" s="17"/>
      <c r="BO9" s="17">
        <v>0.29939624886358002</v>
      </c>
      <c r="BP9" s="17">
        <v>0.23434164905603</v>
      </c>
      <c r="BQ9" s="17">
        <v>0.184730289833723</v>
      </c>
      <c r="BR9" s="17">
        <v>0.20457253998849001</v>
      </c>
      <c r="BS9" s="17">
        <v>0.16075940352616</v>
      </c>
      <c r="BT9" s="17">
        <v>0.10310039563421999</v>
      </c>
      <c r="BU9" s="17"/>
      <c r="BV9" s="17">
        <v>0.28096433973429302</v>
      </c>
      <c r="BW9" s="17">
        <v>0.18302839190831299</v>
      </c>
      <c r="BX9" s="17"/>
      <c r="BY9" s="17">
        <v>0.293889562927238</v>
      </c>
      <c r="BZ9" s="17"/>
      <c r="CA9" s="17">
        <v>0.26750421958782999</v>
      </c>
      <c r="CB9" s="17"/>
      <c r="CC9" s="17">
        <v>0.25036265587897399</v>
      </c>
    </row>
    <row r="10" spans="2:81" ht="43.2" x14ac:dyDescent="0.3">
      <c r="B10" s="18" t="s">
        <v>399</v>
      </c>
      <c r="C10" s="17">
        <v>0.30764706718255103</v>
      </c>
      <c r="D10" s="17">
        <v>0.334793704212695</v>
      </c>
      <c r="E10" s="17">
        <v>0.280464413615442</v>
      </c>
      <c r="F10" s="17"/>
      <c r="G10" s="17">
        <v>0.24912230038428901</v>
      </c>
      <c r="H10" s="17">
        <v>0.29050531124081003</v>
      </c>
      <c r="I10" s="17">
        <v>0.27895017779478098</v>
      </c>
      <c r="J10" s="17">
        <v>0.28212403239550499</v>
      </c>
      <c r="K10" s="17">
        <v>0.36742192069516799</v>
      </c>
      <c r="L10" s="17">
        <v>0.36452666306208698</v>
      </c>
      <c r="M10" s="17"/>
      <c r="N10" s="17">
        <v>0.32364508932034602</v>
      </c>
      <c r="O10" s="17">
        <v>0.29241432830699399</v>
      </c>
      <c r="P10" s="17">
        <v>0.29406029863597999</v>
      </c>
      <c r="Q10" s="17">
        <v>0.320628463896106</v>
      </c>
      <c r="R10" s="17"/>
      <c r="S10" s="17">
        <v>0.23919040505452399</v>
      </c>
      <c r="T10" s="17">
        <v>0.33610125592617401</v>
      </c>
      <c r="U10" s="17">
        <v>0.30768716917095401</v>
      </c>
      <c r="V10" s="17">
        <v>0.35625412893915898</v>
      </c>
      <c r="W10" s="17">
        <v>0.317219147669276</v>
      </c>
      <c r="X10" s="17">
        <v>0.30414709994939199</v>
      </c>
      <c r="Y10" s="17">
        <v>0.344488137334647</v>
      </c>
      <c r="Z10" s="17">
        <v>0.363318660176773</v>
      </c>
      <c r="AA10" s="17">
        <v>0.265926808837045</v>
      </c>
      <c r="AB10" s="17">
        <v>0.282100336973307</v>
      </c>
      <c r="AC10" s="17">
        <v>0.34576899454431698</v>
      </c>
      <c r="AD10" s="17">
        <v>0.34005463017179199</v>
      </c>
      <c r="AE10" s="17"/>
      <c r="AF10" s="17">
        <v>0.18509345037456201</v>
      </c>
      <c r="AG10" s="17">
        <v>0.321285301810882</v>
      </c>
      <c r="AH10" s="17">
        <v>0.31678830335718</v>
      </c>
      <c r="AI10" s="17">
        <v>0.294835976916697</v>
      </c>
      <c r="AJ10" s="17">
        <v>0.29252605499429202</v>
      </c>
      <c r="AK10" s="17">
        <v>0.35019631559305098</v>
      </c>
      <c r="AL10" s="17">
        <v>0.28628474709832502</v>
      </c>
      <c r="AM10" s="17">
        <v>0.32677063551912</v>
      </c>
      <c r="AN10" s="17">
        <v>0.30958591799173402</v>
      </c>
      <c r="AO10" s="17">
        <v>0.28451498549754201</v>
      </c>
      <c r="AP10" s="17">
        <v>0.25859864393728199</v>
      </c>
      <c r="AQ10" s="17">
        <v>0.32924160555569998</v>
      </c>
      <c r="AR10" s="17">
        <v>0.36373897142767603</v>
      </c>
      <c r="AS10" s="17">
        <v>0.35387851565685602</v>
      </c>
      <c r="AT10" s="17">
        <v>0.29569585250688402</v>
      </c>
      <c r="AU10" s="17">
        <v>0.24594795612171499</v>
      </c>
      <c r="AV10" s="17"/>
      <c r="AW10" s="17">
        <v>0.329713836188537</v>
      </c>
      <c r="AX10" s="17">
        <v>0.27534051006992899</v>
      </c>
      <c r="AY10" s="17"/>
      <c r="AZ10" s="17">
        <v>0.333137211951477</v>
      </c>
      <c r="BA10" s="17">
        <v>0.30196988502906902</v>
      </c>
      <c r="BB10" s="17"/>
      <c r="BC10" s="17">
        <v>0.32527976285358601</v>
      </c>
      <c r="BD10" s="17">
        <v>0.29566496335849601</v>
      </c>
      <c r="BE10" s="17"/>
      <c r="BF10" s="17">
        <v>0.36538986489244801</v>
      </c>
      <c r="BG10" s="17">
        <v>0.30300698959829298</v>
      </c>
      <c r="BH10" s="17"/>
      <c r="BI10" s="17">
        <v>0.30928690332053799</v>
      </c>
      <c r="BJ10" s="17">
        <v>0.31844906700406</v>
      </c>
      <c r="BK10" s="17">
        <v>0.32255585280030602</v>
      </c>
      <c r="BL10" s="17">
        <v>0.37154475822838501</v>
      </c>
      <c r="BM10" s="17">
        <v>0.305003235814854</v>
      </c>
      <c r="BN10" s="17"/>
      <c r="BO10" s="17">
        <v>0.27930895197094402</v>
      </c>
      <c r="BP10" s="17">
        <v>0.32382211392084198</v>
      </c>
      <c r="BQ10" s="17">
        <v>0.34616393170221499</v>
      </c>
      <c r="BR10" s="17">
        <v>0.37576811187954101</v>
      </c>
      <c r="BS10" s="17">
        <v>0.326173643477568</v>
      </c>
      <c r="BT10" s="17">
        <v>0.23095907413519901</v>
      </c>
      <c r="BU10" s="17"/>
      <c r="BV10" s="17">
        <v>0.29815209336938098</v>
      </c>
      <c r="BW10" s="17">
        <v>0.35609446264883998</v>
      </c>
      <c r="BX10" s="17"/>
      <c r="BY10" s="17">
        <v>0.343364544583939</v>
      </c>
      <c r="BZ10" s="17"/>
      <c r="CA10" s="17">
        <v>0.29944348133973803</v>
      </c>
      <c r="CB10" s="17"/>
      <c r="CC10" s="17">
        <v>0.32099199191998501</v>
      </c>
    </row>
    <row r="11" spans="2:81" x14ac:dyDescent="0.3">
      <c r="B11" s="18" t="s">
        <v>400</v>
      </c>
      <c r="C11" s="17">
        <v>0.14237526273172799</v>
      </c>
      <c r="D11" s="17">
        <v>0.152371726311856</v>
      </c>
      <c r="E11" s="17">
        <v>0.133176123075257</v>
      </c>
      <c r="F11" s="17"/>
      <c r="G11" s="17">
        <v>0.13440099752068399</v>
      </c>
      <c r="H11" s="17">
        <v>0.176001667019893</v>
      </c>
      <c r="I11" s="17">
        <v>0.104361486554554</v>
      </c>
      <c r="J11" s="17">
        <v>0.128238422086005</v>
      </c>
      <c r="K11" s="17">
        <v>0.117073798351883</v>
      </c>
      <c r="L11" s="17">
        <v>0.17957342853620101</v>
      </c>
      <c r="M11" s="17"/>
      <c r="N11" s="17">
        <v>0.15250868081802099</v>
      </c>
      <c r="O11" s="17">
        <v>0.13961137867780199</v>
      </c>
      <c r="P11" s="17">
        <v>0.146306079506385</v>
      </c>
      <c r="Q11" s="17">
        <v>0.12815565670725701</v>
      </c>
      <c r="R11" s="17"/>
      <c r="S11" s="17">
        <v>0.16036004525226799</v>
      </c>
      <c r="T11" s="17">
        <v>0.16000104470262699</v>
      </c>
      <c r="U11" s="17">
        <v>0.106272027840941</v>
      </c>
      <c r="V11" s="17">
        <v>0.14868034264602401</v>
      </c>
      <c r="W11" s="17">
        <v>0.16685872859466799</v>
      </c>
      <c r="X11" s="17">
        <v>0.13665756065926399</v>
      </c>
      <c r="Y11" s="17">
        <v>0.100191915041035</v>
      </c>
      <c r="Z11" s="17">
        <v>0.166325517812977</v>
      </c>
      <c r="AA11" s="17">
        <v>0.160067322273861</v>
      </c>
      <c r="AB11" s="17">
        <v>8.7963160787362701E-2</v>
      </c>
      <c r="AC11" s="17">
        <v>0.170829159929863</v>
      </c>
      <c r="AD11" s="17">
        <v>0.15227419626202701</v>
      </c>
      <c r="AE11" s="17"/>
      <c r="AF11" s="17">
        <v>0</v>
      </c>
      <c r="AG11" s="17">
        <v>0.145836662594928</v>
      </c>
      <c r="AH11" s="17">
        <v>0.124505699531836</v>
      </c>
      <c r="AI11" s="17">
        <v>0.19059071770971101</v>
      </c>
      <c r="AJ11" s="17">
        <v>0.13287527854663</v>
      </c>
      <c r="AK11" s="17">
        <v>0.117404543584197</v>
      </c>
      <c r="AL11" s="17">
        <v>0.114429541151065</v>
      </c>
      <c r="AM11" s="17">
        <v>0.17049403807402</v>
      </c>
      <c r="AN11" s="17">
        <v>0.13852589336771701</v>
      </c>
      <c r="AO11" s="17">
        <v>0.21698931141673999</v>
      </c>
      <c r="AP11" s="17">
        <v>0.15417219753681899</v>
      </c>
      <c r="AQ11" s="17">
        <v>0.152952230231202</v>
      </c>
      <c r="AR11" s="17">
        <v>0.16530325512591701</v>
      </c>
      <c r="AS11" s="17">
        <v>0.10665021354823601</v>
      </c>
      <c r="AT11" s="17">
        <v>0.12814991681459401</v>
      </c>
      <c r="AU11" s="17">
        <v>0.17292947232330599</v>
      </c>
      <c r="AV11" s="17"/>
      <c r="AW11" s="17">
        <v>0.140154954637324</v>
      </c>
      <c r="AX11" s="17">
        <v>0.14663787335853701</v>
      </c>
      <c r="AY11" s="17"/>
      <c r="AZ11" s="17">
        <v>0.119497896330453</v>
      </c>
      <c r="BA11" s="17">
        <v>0.14747052513330999</v>
      </c>
      <c r="BB11" s="17"/>
      <c r="BC11" s="17">
        <v>0.13354742980665399</v>
      </c>
      <c r="BD11" s="17">
        <v>0.14855614180807</v>
      </c>
      <c r="BE11" s="17"/>
      <c r="BF11" s="17">
        <v>8.4838994590370698E-2</v>
      </c>
      <c r="BG11" s="17">
        <v>0.14699874407784999</v>
      </c>
      <c r="BH11" s="17"/>
      <c r="BI11" s="17">
        <v>0.17830253566792201</v>
      </c>
      <c r="BJ11" s="17">
        <v>0.164211377808644</v>
      </c>
      <c r="BK11" s="17">
        <v>0.15742421200406001</v>
      </c>
      <c r="BL11" s="17">
        <v>0.10370082779925401</v>
      </c>
      <c r="BM11" s="17">
        <v>0.142037575329794</v>
      </c>
      <c r="BN11" s="17"/>
      <c r="BO11" s="17">
        <v>0.166397938965162</v>
      </c>
      <c r="BP11" s="17">
        <v>0.17327489755952299</v>
      </c>
      <c r="BQ11" s="17">
        <v>0.14023231365265301</v>
      </c>
      <c r="BR11" s="17">
        <v>0.117961520051224</v>
      </c>
      <c r="BS11" s="17">
        <v>0.15200688675302201</v>
      </c>
      <c r="BT11" s="17">
        <v>0.12255735187766099</v>
      </c>
      <c r="BU11" s="17"/>
      <c r="BV11" s="17">
        <v>0.16575970519604899</v>
      </c>
      <c r="BW11" s="17">
        <v>0.16133964933643</v>
      </c>
      <c r="BX11" s="17"/>
      <c r="BY11" s="17">
        <v>0.154546072423664</v>
      </c>
      <c r="BZ11" s="17"/>
      <c r="CA11" s="17">
        <v>0.17229881217224699</v>
      </c>
      <c r="CB11" s="17"/>
      <c r="CC11" s="17">
        <v>0.17383105534646101</v>
      </c>
    </row>
    <row r="12" spans="2:81" x14ac:dyDescent="0.3">
      <c r="B12" s="18" t="s">
        <v>92</v>
      </c>
      <c r="C12" s="19">
        <v>0.33806343121903998</v>
      </c>
      <c r="D12" s="19">
        <v>0.24484925372595401</v>
      </c>
      <c r="E12" s="19">
        <v>0.42937707573524703</v>
      </c>
      <c r="F12" s="19"/>
      <c r="G12" s="19">
        <v>0.39757333180594201</v>
      </c>
      <c r="H12" s="19">
        <v>0.29520397675875498</v>
      </c>
      <c r="I12" s="19">
        <v>0.37142715443457902</v>
      </c>
      <c r="J12" s="19">
        <v>0.39482679335374399</v>
      </c>
      <c r="K12" s="19">
        <v>0.31687133419164498</v>
      </c>
      <c r="L12" s="19">
        <v>0.27434570065924102</v>
      </c>
      <c r="M12" s="19"/>
      <c r="N12" s="19">
        <v>0.26685841994189402</v>
      </c>
      <c r="O12" s="19">
        <v>0.368536060436919</v>
      </c>
      <c r="P12" s="19">
        <v>0.33139038207164601</v>
      </c>
      <c r="Q12" s="19">
        <v>0.38947662873183198</v>
      </c>
      <c r="R12" s="19"/>
      <c r="S12" s="19">
        <v>0.31898803039507001</v>
      </c>
      <c r="T12" s="19">
        <v>0.29724857666731602</v>
      </c>
      <c r="U12" s="19">
        <v>0.371788445921378</v>
      </c>
      <c r="V12" s="19">
        <v>0.26574910198610602</v>
      </c>
      <c r="W12" s="19">
        <v>0.32619516126297599</v>
      </c>
      <c r="X12" s="19">
        <v>0.35265945219940298</v>
      </c>
      <c r="Y12" s="19">
        <v>0.38004749783494501</v>
      </c>
      <c r="Z12" s="19">
        <v>0.25482164361187498</v>
      </c>
      <c r="AA12" s="19">
        <v>0.343936052201886</v>
      </c>
      <c r="AB12" s="19">
        <v>0.452362607734555</v>
      </c>
      <c r="AC12" s="19">
        <v>0.352128299022679</v>
      </c>
      <c r="AD12" s="19">
        <v>0.32469994409714897</v>
      </c>
      <c r="AE12" s="19"/>
      <c r="AF12" s="19">
        <v>0.589666917445964</v>
      </c>
      <c r="AG12" s="19">
        <v>0.40230461740983098</v>
      </c>
      <c r="AH12" s="19">
        <v>0.38790333666118398</v>
      </c>
      <c r="AI12" s="19">
        <v>0.34298456064115102</v>
      </c>
      <c r="AJ12" s="19">
        <v>0.39345214573642401</v>
      </c>
      <c r="AK12" s="19">
        <v>0.31858398691735001</v>
      </c>
      <c r="AL12" s="19">
        <v>0.34369799237930199</v>
      </c>
      <c r="AM12" s="19">
        <v>0.36496608212604897</v>
      </c>
      <c r="AN12" s="19">
        <v>0.28792780835697801</v>
      </c>
      <c r="AO12" s="19">
        <v>0.27570518988169501</v>
      </c>
      <c r="AP12" s="19">
        <v>0.34739794301666199</v>
      </c>
      <c r="AQ12" s="19">
        <v>0.34429693262564098</v>
      </c>
      <c r="AR12" s="19">
        <v>0.24712107767393199</v>
      </c>
      <c r="AS12" s="19">
        <v>0.22731913473040799</v>
      </c>
      <c r="AT12" s="19">
        <v>0.31385075794535899</v>
      </c>
      <c r="AU12" s="19">
        <v>0.17413990445744301</v>
      </c>
      <c r="AV12" s="19"/>
      <c r="AW12" s="19">
        <v>0.310402359986379</v>
      </c>
      <c r="AX12" s="19">
        <v>0.37715971351639699</v>
      </c>
      <c r="AY12" s="19"/>
      <c r="AZ12" s="19">
        <v>0.34221047187822501</v>
      </c>
      <c r="BA12" s="19">
        <v>0.33713979953967799</v>
      </c>
      <c r="BB12" s="19"/>
      <c r="BC12" s="19">
        <v>0.32773845698746101</v>
      </c>
      <c r="BD12" s="19">
        <v>0.345779524687088</v>
      </c>
      <c r="BE12" s="19"/>
      <c r="BF12" s="19">
        <v>0.35361221328085402</v>
      </c>
      <c r="BG12" s="19">
        <v>0.33681396707859401</v>
      </c>
      <c r="BH12" s="19"/>
      <c r="BI12" s="19">
        <v>0.291753955892811</v>
      </c>
      <c r="BJ12" s="19">
        <v>0.27068177515414299</v>
      </c>
      <c r="BK12" s="19">
        <v>0.29813981444557702</v>
      </c>
      <c r="BL12" s="19">
        <v>0.33198085020162199</v>
      </c>
      <c r="BM12" s="19">
        <v>0.35423133575613502</v>
      </c>
      <c r="BN12" s="19"/>
      <c r="BO12" s="19">
        <v>0.25489686020031499</v>
      </c>
      <c r="BP12" s="19">
        <v>0.268561339463605</v>
      </c>
      <c r="BQ12" s="19">
        <v>0.328873464811409</v>
      </c>
      <c r="BR12" s="19">
        <v>0.30169782808074402</v>
      </c>
      <c r="BS12" s="19">
        <v>0.36106006624324999</v>
      </c>
      <c r="BT12" s="19">
        <v>0.54338317835292005</v>
      </c>
      <c r="BU12" s="19"/>
      <c r="BV12" s="19">
        <v>0.25512386170027701</v>
      </c>
      <c r="BW12" s="19">
        <v>0.299537496106418</v>
      </c>
      <c r="BX12" s="19"/>
      <c r="BY12" s="19">
        <v>0.208199820065158</v>
      </c>
      <c r="BZ12" s="19"/>
      <c r="CA12" s="19">
        <v>0.26075348690018502</v>
      </c>
      <c r="CB12" s="19"/>
      <c r="CC12" s="19">
        <v>0.25481429685458001</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398</v>
      </c>
      <c r="C9" s="17">
        <v>0.18510295971222901</v>
      </c>
      <c r="D9" s="17">
        <v>0.213901189934773</v>
      </c>
      <c r="E9" s="17">
        <v>0.15771401939141799</v>
      </c>
      <c r="F9" s="17"/>
      <c r="G9" s="17">
        <v>0.210407109106483</v>
      </c>
      <c r="H9" s="17">
        <v>0.211287985159714</v>
      </c>
      <c r="I9" s="17">
        <v>0.21107328282344101</v>
      </c>
      <c r="J9" s="17">
        <v>0.17453322950434599</v>
      </c>
      <c r="K9" s="17">
        <v>0.129015764767482</v>
      </c>
      <c r="L9" s="17">
        <v>0.17202791799391201</v>
      </c>
      <c r="M9" s="17"/>
      <c r="N9" s="17">
        <v>0.21801079031391199</v>
      </c>
      <c r="O9" s="17">
        <v>0.17979687531188701</v>
      </c>
      <c r="P9" s="17">
        <v>0.17716040232312699</v>
      </c>
      <c r="Q9" s="17">
        <v>0.16355488182163699</v>
      </c>
      <c r="R9" s="17"/>
      <c r="S9" s="17">
        <v>0.25989831960476401</v>
      </c>
      <c r="T9" s="17">
        <v>0.17767083495675501</v>
      </c>
      <c r="U9" s="17">
        <v>0.13011559269853901</v>
      </c>
      <c r="V9" s="17">
        <v>0.14391781519609101</v>
      </c>
      <c r="W9" s="17">
        <v>0.171109826621723</v>
      </c>
      <c r="X9" s="17">
        <v>0.19681594754028001</v>
      </c>
      <c r="Y9" s="17">
        <v>0.13189625305196701</v>
      </c>
      <c r="Z9" s="17">
        <v>0.212344760794687</v>
      </c>
      <c r="AA9" s="17">
        <v>0.218505707510919</v>
      </c>
      <c r="AB9" s="17">
        <v>0.141138701753038</v>
      </c>
      <c r="AC9" s="17">
        <v>0.212157769702745</v>
      </c>
      <c r="AD9" s="17">
        <v>0.20722311712404701</v>
      </c>
      <c r="AE9" s="17"/>
      <c r="AF9" s="17">
        <v>0.22523963217947399</v>
      </c>
      <c r="AG9" s="17">
        <v>0.19831957606686601</v>
      </c>
      <c r="AH9" s="17">
        <v>0.17068973090727299</v>
      </c>
      <c r="AI9" s="17">
        <v>0.13313407077169201</v>
      </c>
      <c r="AJ9" s="17">
        <v>0.188610958441811</v>
      </c>
      <c r="AK9" s="17">
        <v>0.15865334284157401</v>
      </c>
      <c r="AL9" s="17">
        <v>0.17017330030591901</v>
      </c>
      <c r="AM9" s="17">
        <v>0.15746131040842301</v>
      </c>
      <c r="AN9" s="17">
        <v>0.198906394849753</v>
      </c>
      <c r="AO9" s="17">
        <v>0.21414169820982801</v>
      </c>
      <c r="AP9" s="17">
        <v>0.18515951943328099</v>
      </c>
      <c r="AQ9" s="17">
        <v>0.19156033052600199</v>
      </c>
      <c r="AR9" s="17">
        <v>0.19341164780161399</v>
      </c>
      <c r="AS9" s="17">
        <v>0.30575856048060002</v>
      </c>
      <c r="AT9" s="17">
        <v>0.241786004732336</v>
      </c>
      <c r="AU9" s="17">
        <v>0.32420887155866601</v>
      </c>
      <c r="AV9" s="17"/>
      <c r="AW9" s="17">
        <v>0.21076308800278101</v>
      </c>
      <c r="AX9" s="17">
        <v>0.149146944790785</v>
      </c>
      <c r="AY9" s="17"/>
      <c r="AZ9" s="17">
        <v>0.19662353141679001</v>
      </c>
      <c r="BA9" s="17">
        <v>0.18253709024887599</v>
      </c>
      <c r="BB9" s="17"/>
      <c r="BC9" s="17">
        <v>0.21520949917087601</v>
      </c>
      <c r="BD9" s="17">
        <v>0.162946811234078</v>
      </c>
      <c r="BE9" s="17"/>
      <c r="BF9" s="17">
        <v>0.23957174068800099</v>
      </c>
      <c r="BG9" s="17">
        <v>0.180725974535353</v>
      </c>
      <c r="BH9" s="17"/>
      <c r="BI9" s="17">
        <v>0.227647201105972</v>
      </c>
      <c r="BJ9" s="17">
        <v>0.220605660979976</v>
      </c>
      <c r="BK9" s="17">
        <v>0.156127424401479</v>
      </c>
      <c r="BL9" s="17">
        <v>0.21906534742671899</v>
      </c>
      <c r="BM9" s="17">
        <v>0.114800518587221</v>
      </c>
      <c r="BN9" s="17"/>
      <c r="BO9" s="17">
        <v>0.25572144639557498</v>
      </c>
      <c r="BP9" s="17">
        <v>0.24417883539190599</v>
      </c>
      <c r="BQ9" s="17">
        <v>0.118039868013533</v>
      </c>
      <c r="BR9" s="17">
        <v>0.19068410187328</v>
      </c>
      <c r="BS9" s="17">
        <v>0.143679540256336</v>
      </c>
      <c r="BT9" s="17">
        <v>8.2526681581190905E-2</v>
      </c>
      <c r="BU9" s="17"/>
      <c r="BV9" s="17">
        <v>0.25808192358266302</v>
      </c>
      <c r="BW9" s="17">
        <v>0.15109733139554499</v>
      </c>
      <c r="BX9" s="17"/>
      <c r="BY9" s="17">
        <v>0.326143242984823</v>
      </c>
      <c r="BZ9" s="17"/>
      <c r="CA9" s="17">
        <v>0.249808917733917</v>
      </c>
      <c r="CB9" s="17"/>
      <c r="CC9" s="17">
        <v>0.236201605447206</v>
      </c>
    </row>
    <row r="10" spans="2:81" ht="43.2" x14ac:dyDescent="0.3">
      <c r="B10" s="18" t="s">
        <v>399</v>
      </c>
      <c r="C10" s="17">
        <v>0.33270715251852001</v>
      </c>
      <c r="D10" s="17">
        <v>0.38342357330388799</v>
      </c>
      <c r="E10" s="17">
        <v>0.28159040719428102</v>
      </c>
      <c r="F10" s="17"/>
      <c r="G10" s="17">
        <v>0.27438332053137798</v>
      </c>
      <c r="H10" s="17">
        <v>0.35021897732335999</v>
      </c>
      <c r="I10" s="17">
        <v>0.30329747921914901</v>
      </c>
      <c r="J10" s="17">
        <v>0.307526343014702</v>
      </c>
      <c r="K10" s="17">
        <v>0.42047074626311198</v>
      </c>
      <c r="L10" s="17">
        <v>0.34284838557751302</v>
      </c>
      <c r="M10" s="17"/>
      <c r="N10" s="17">
        <v>0.38902153041964499</v>
      </c>
      <c r="O10" s="17">
        <v>0.34875998245227202</v>
      </c>
      <c r="P10" s="17">
        <v>0.30458817895442297</v>
      </c>
      <c r="Q10" s="17">
        <v>0.28261073042913498</v>
      </c>
      <c r="R10" s="17"/>
      <c r="S10" s="17">
        <v>0.31157991005157598</v>
      </c>
      <c r="T10" s="17">
        <v>0.38143817614560999</v>
      </c>
      <c r="U10" s="17">
        <v>0.33580813897461598</v>
      </c>
      <c r="V10" s="17">
        <v>0.39002605108060601</v>
      </c>
      <c r="W10" s="17">
        <v>0.26357725347717798</v>
      </c>
      <c r="X10" s="17">
        <v>0.32233125192058298</v>
      </c>
      <c r="Y10" s="17">
        <v>0.37544639317669998</v>
      </c>
      <c r="Z10" s="17">
        <v>0.38097854009626098</v>
      </c>
      <c r="AA10" s="17">
        <v>0.280889449902882</v>
      </c>
      <c r="AB10" s="17">
        <v>0.291949214146771</v>
      </c>
      <c r="AC10" s="17">
        <v>0.32061828445011498</v>
      </c>
      <c r="AD10" s="17">
        <v>0.38595622564775001</v>
      </c>
      <c r="AE10" s="17"/>
      <c r="AF10" s="17">
        <v>0.177718545434184</v>
      </c>
      <c r="AG10" s="17">
        <v>0.21959604646812</v>
      </c>
      <c r="AH10" s="17">
        <v>0.309099582673936</v>
      </c>
      <c r="AI10" s="17">
        <v>0.29064067323072501</v>
      </c>
      <c r="AJ10" s="17">
        <v>0.26120176748384599</v>
      </c>
      <c r="AK10" s="17">
        <v>0.36205343624042302</v>
      </c>
      <c r="AL10" s="17">
        <v>0.35384335978673398</v>
      </c>
      <c r="AM10" s="17">
        <v>0.343994650991095</v>
      </c>
      <c r="AN10" s="17">
        <v>0.35310025629793501</v>
      </c>
      <c r="AO10" s="17">
        <v>0.38000904150068199</v>
      </c>
      <c r="AP10" s="17">
        <v>0.34859403162854002</v>
      </c>
      <c r="AQ10" s="17">
        <v>0.36914795411189599</v>
      </c>
      <c r="AR10" s="17">
        <v>0.42384480188333501</v>
      </c>
      <c r="AS10" s="17">
        <v>0.31758808623756801</v>
      </c>
      <c r="AT10" s="17">
        <v>0.421233138722998</v>
      </c>
      <c r="AU10" s="17">
        <v>0.34516970603175301</v>
      </c>
      <c r="AV10" s="17"/>
      <c r="AW10" s="17">
        <v>0.32443034174048002</v>
      </c>
      <c r="AX10" s="17">
        <v>0.34452011040984598</v>
      </c>
      <c r="AY10" s="17"/>
      <c r="AZ10" s="17">
        <v>0.30889458220765598</v>
      </c>
      <c r="BA10" s="17">
        <v>0.33801070416261197</v>
      </c>
      <c r="BB10" s="17"/>
      <c r="BC10" s="17">
        <v>0.30796182820444201</v>
      </c>
      <c r="BD10" s="17">
        <v>0.35379523178589001</v>
      </c>
      <c r="BE10" s="17"/>
      <c r="BF10" s="17">
        <v>0.260051715125517</v>
      </c>
      <c r="BG10" s="17">
        <v>0.33854557531395701</v>
      </c>
      <c r="BH10" s="17"/>
      <c r="BI10" s="17">
        <v>0.32475424626260901</v>
      </c>
      <c r="BJ10" s="17">
        <v>0.37708622128605901</v>
      </c>
      <c r="BK10" s="17">
        <v>0.370741266673634</v>
      </c>
      <c r="BL10" s="17">
        <v>0.30329529664278698</v>
      </c>
      <c r="BM10" s="17">
        <v>0.35383250937210098</v>
      </c>
      <c r="BN10" s="17"/>
      <c r="BO10" s="17">
        <v>0.39723094322774999</v>
      </c>
      <c r="BP10" s="17">
        <v>0.30717019461726303</v>
      </c>
      <c r="BQ10" s="17">
        <v>0.38209179059871001</v>
      </c>
      <c r="BR10" s="17">
        <v>0.32547830842089098</v>
      </c>
      <c r="BS10" s="17">
        <v>0.37801227562703299</v>
      </c>
      <c r="BT10" s="17">
        <v>0.21056505811423501</v>
      </c>
      <c r="BU10" s="17"/>
      <c r="BV10" s="17">
        <v>0.39560336623973902</v>
      </c>
      <c r="BW10" s="17">
        <v>0.34274192639068801</v>
      </c>
      <c r="BX10" s="17"/>
      <c r="BY10" s="17">
        <v>0.29478418710169901</v>
      </c>
      <c r="BZ10" s="17"/>
      <c r="CA10" s="17">
        <v>0.384958907817468</v>
      </c>
      <c r="CB10" s="17"/>
      <c r="CC10" s="17">
        <v>0.39498015656580998</v>
      </c>
    </row>
    <row r="11" spans="2:81" x14ac:dyDescent="0.3">
      <c r="B11" s="18" t="s">
        <v>400</v>
      </c>
      <c r="C11" s="17">
        <v>0.11848416768600201</v>
      </c>
      <c r="D11" s="17">
        <v>0.14026298491738501</v>
      </c>
      <c r="E11" s="17">
        <v>9.7686329354825296E-2</v>
      </c>
      <c r="F11" s="17"/>
      <c r="G11" s="17">
        <v>0.115372636074225</v>
      </c>
      <c r="H11" s="17">
        <v>0.13326914636036599</v>
      </c>
      <c r="I11" s="17">
        <v>0.111253756730802</v>
      </c>
      <c r="J11" s="17">
        <v>0.113914535246566</v>
      </c>
      <c r="K11" s="17">
        <v>8.5915132299827501E-2</v>
      </c>
      <c r="L11" s="17">
        <v>0.13992379796045301</v>
      </c>
      <c r="M11" s="17"/>
      <c r="N11" s="17">
        <v>0.12210389673344101</v>
      </c>
      <c r="O11" s="17">
        <v>0.105318142693968</v>
      </c>
      <c r="P11" s="17">
        <v>0.12515693853599999</v>
      </c>
      <c r="Q11" s="17">
        <v>0.117716100634607</v>
      </c>
      <c r="R11" s="17"/>
      <c r="S11" s="17">
        <v>0.112310872600225</v>
      </c>
      <c r="T11" s="17">
        <v>8.85242960116122E-2</v>
      </c>
      <c r="U11" s="17">
        <v>0.10960076607316301</v>
      </c>
      <c r="V11" s="17">
        <v>0.145681660493579</v>
      </c>
      <c r="W11" s="17">
        <v>0.16602551855167499</v>
      </c>
      <c r="X11" s="17">
        <v>9.6197097129157402E-2</v>
      </c>
      <c r="Y11" s="17">
        <v>0.130368688854826</v>
      </c>
      <c r="Z11" s="17">
        <v>0.15030059921073999</v>
      </c>
      <c r="AA11" s="17">
        <v>0.12176004305066999</v>
      </c>
      <c r="AB11" s="17">
        <v>0.122449024028564</v>
      </c>
      <c r="AC11" s="17">
        <v>0.12537940871903999</v>
      </c>
      <c r="AD11" s="17">
        <v>6.5985678914768101E-2</v>
      </c>
      <c r="AE11" s="17"/>
      <c r="AF11" s="17">
        <v>0</v>
      </c>
      <c r="AG11" s="17">
        <v>0.14650538269383001</v>
      </c>
      <c r="AH11" s="17">
        <v>9.7821680798486799E-2</v>
      </c>
      <c r="AI11" s="17">
        <v>0.12639598449137501</v>
      </c>
      <c r="AJ11" s="17">
        <v>0.13328598529563099</v>
      </c>
      <c r="AK11" s="17">
        <v>0.13436428864262301</v>
      </c>
      <c r="AL11" s="17">
        <v>9.6875037283692705E-2</v>
      </c>
      <c r="AM11" s="17">
        <v>0.15719717888486601</v>
      </c>
      <c r="AN11" s="17">
        <v>0.133454122518189</v>
      </c>
      <c r="AO11" s="17">
        <v>0.15413238252140499</v>
      </c>
      <c r="AP11" s="17">
        <v>0.12881246607083099</v>
      </c>
      <c r="AQ11" s="17">
        <v>7.2884433589082101E-2</v>
      </c>
      <c r="AR11" s="17">
        <v>9.4059879216837797E-2</v>
      </c>
      <c r="AS11" s="17">
        <v>0.13618642484356</v>
      </c>
      <c r="AT11" s="17">
        <v>4.2248526189132801E-2</v>
      </c>
      <c r="AU11" s="17">
        <v>0.10380535981918999</v>
      </c>
      <c r="AV11" s="17"/>
      <c r="AW11" s="17">
        <v>0.119539358691377</v>
      </c>
      <c r="AX11" s="17">
        <v>0.115695513326352</v>
      </c>
      <c r="AY11" s="17"/>
      <c r="AZ11" s="17">
        <v>9.5521516952240704E-2</v>
      </c>
      <c r="BA11" s="17">
        <v>0.123598424671364</v>
      </c>
      <c r="BB11" s="17"/>
      <c r="BC11" s="17">
        <v>0.114728910904006</v>
      </c>
      <c r="BD11" s="17">
        <v>0.11988437124401</v>
      </c>
      <c r="BE11" s="17"/>
      <c r="BF11" s="17">
        <v>0.10805007494845</v>
      </c>
      <c r="BG11" s="17">
        <v>0.119322627229768</v>
      </c>
      <c r="BH11" s="17"/>
      <c r="BI11" s="17">
        <v>0.129758093097156</v>
      </c>
      <c r="BJ11" s="17">
        <v>9.3745735123268004E-2</v>
      </c>
      <c r="BK11" s="17">
        <v>0.16225330273511199</v>
      </c>
      <c r="BL11" s="17">
        <v>0.13175581032451</v>
      </c>
      <c r="BM11" s="17">
        <v>0.17548545214085201</v>
      </c>
      <c r="BN11" s="17"/>
      <c r="BO11" s="17">
        <v>9.8568188428664799E-2</v>
      </c>
      <c r="BP11" s="17">
        <v>0.14403775947365699</v>
      </c>
      <c r="BQ11" s="17">
        <v>0.13855855441476</v>
      </c>
      <c r="BR11" s="17">
        <v>0.13202262043596</v>
      </c>
      <c r="BS11" s="17">
        <v>0.13837504475034201</v>
      </c>
      <c r="BT11" s="17">
        <v>0.110842562750015</v>
      </c>
      <c r="BU11" s="17"/>
      <c r="BV11" s="17">
        <v>9.0107083727118398E-2</v>
      </c>
      <c r="BW11" s="17">
        <v>0.10049444918709501</v>
      </c>
      <c r="BX11" s="17"/>
      <c r="BY11" s="17">
        <v>8.5624381770400507E-2</v>
      </c>
      <c r="BZ11" s="17"/>
      <c r="CA11" s="17">
        <v>9.5359449482263894E-2</v>
      </c>
      <c r="CB11" s="17"/>
      <c r="CC11" s="17">
        <v>8.3060609820477305E-2</v>
      </c>
    </row>
    <row r="12" spans="2:81" x14ac:dyDescent="0.3">
      <c r="B12" s="18" t="s">
        <v>92</v>
      </c>
      <c r="C12" s="19">
        <v>0.36370572008324897</v>
      </c>
      <c r="D12" s="19">
        <v>0.262412251843955</v>
      </c>
      <c r="E12" s="19">
        <v>0.46300924405947502</v>
      </c>
      <c r="F12" s="19"/>
      <c r="G12" s="19">
        <v>0.399836934287914</v>
      </c>
      <c r="H12" s="19">
        <v>0.30522389115656001</v>
      </c>
      <c r="I12" s="19">
        <v>0.37437548122660702</v>
      </c>
      <c r="J12" s="19">
        <v>0.40402589223438601</v>
      </c>
      <c r="K12" s="19">
        <v>0.36459835666957802</v>
      </c>
      <c r="L12" s="19">
        <v>0.34519989846812299</v>
      </c>
      <c r="M12" s="19"/>
      <c r="N12" s="19">
        <v>0.27086378253300197</v>
      </c>
      <c r="O12" s="19">
        <v>0.366124999541873</v>
      </c>
      <c r="P12" s="19">
        <v>0.39309448018644999</v>
      </c>
      <c r="Q12" s="19">
        <v>0.43611828711461997</v>
      </c>
      <c r="R12" s="19"/>
      <c r="S12" s="19">
        <v>0.31621089774343503</v>
      </c>
      <c r="T12" s="19">
        <v>0.35236669288602301</v>
      </c>
      <c r="U12" s="19">
        <v>0.42447550225368202</v>
      </c>
      <c r="V12" s="19">
        <v>0.32037447322972401</v>
      </c>
      <c r="W12" s="19">
        <v>0.39928740134942398</v>
      </c>
      <c r="X12" s="19">
        <v>0.38465570340998001</v>
      </c>
      <c r="Y12" s="19">
        <v>0.36228866491650702</v>
      </c>
      <c r="Z12" s="19">
        <v>0.256376099898312</v>
      </c>
      <c r="AA12" s="19">
        <v>0.37884479953552902</v>
      </c>
      <c r="AB12" s="19">
        <v>0.444463060071628</v>
      </c>
      <c r="AC12" s="19">
        <v>0.34184453712809998</v>
      </c>
      <c r="AD12" s="19">
        <v>0.34083497831343501</v>
      </c>
      <c r="AE12" s="19"/>
      <c r="AF12" s="19">
        <v>0.59704182238634196</v>
      </c>
      <c r="AG12" s="19">
        <v>0.435578994771183</v>
      </c>
      <c r="AH12" s="19">
        <v>0.42238900562030401</v>
      </c>
      <c r="AI12" s="19">
        <v>0.44982927150620799</v>
      </c>
      <c r="AJ12" s="19">
        <v>0.41690128877871202</v>
      </c>
      <c r="AK12" s="19">
        <v>0.34492893227537902</v>
      </c>
      <c r="AL12" s="19">
        <v>0.37910830262365403</v>
      </c>
      <c r="AM12" s="19">
        <v>0.34134685971561601</v>
      </c>
      <c r="AN12" s="19">
        <v>0.31453922633412301</v>
      </c>
      <c r="AO12" s="19">
        <v>0.25171687776808399</v>
      </c>
      <c r="AP12" s="19">
        <v>0.33743398286734699</v>
      </c>
      <c r="AQ12" s="19">
        <v>0.36640728177302101</v>
      </c>
      <c r="AR12" s="19">
        <v>0.28868367109821202</v>
      </c>
      <c r="AS12" s="19">
        <v>0.240466928438272</v>
      </c>
      <c r="AT12" s="19">
        <v>0.29473233035553398</v>
      </c>
      <c r="AU12" s="19">
        <v>0.226816062590391</v>
      </c>
      <c r="AV12" s="19"/>
      <c r="AW12" s="19">
        <v>0.345267211565362</v>
      </c>
      <c r="AX12" s="19">
        <v>0.39063743147301599</v>
      </c>
      <c r="AY12" s="19"/>
      <c r="AZ12" s="19">
        <v>0.39896036942331398</v>
      </c>
      <c r="BA12" s="19">
        <v>0.35585378091714898</v>
      </c>
      <c r="BB12" s="19"/>
      <c r="BC12" s="19">
        <v>0.36209976172067498</v>
      </c>
      <c r="BD12" s="19">
        <v>0.36337358573602102</v>
      </c>
      <c r="BE12" s="19"/>
      <c r="BF12" s="19">
        <v>0.39232646923803199</v>
      </c>
      <c r="BG12" s="19">
        <v>0.36140582292092199</v>
      </c>
      <c r="BH12" s="19"/>
      <c r="BI12" s="19">
        <v>0.31784045953426199</v>
      </c>
      <c r="BJ12" s="19">
        <v>0.30856238261069802</v>
      </c>
      <c r="BK12" s="19">
        <v>0.31087800618977501</v>
      </c>
      <c r="BL12" s="19">
        <v>0.345883545605984</v>
      </c>
      <c r="BM12" s="19">
        <v>0.35588151989982603</v>
      </c>
      <c r="BN12" s="19"/>
      <c r="BO12" s="19">
        <v>0.24847942194801001</v>
      </c>
      <c r="BP12" s="19">
        <v>0.30461321051717399</v>
      </c>
      <c r="BQ12" s="19">
        <v>0.36130978697299798</v>
      </c>
      <c r="BR12" s="19">
        <v>0.35181496926986899</v>
      </c>
      <c r="BS12" s="19">
        <v>0.33993313936628899</v>
      </c>
      <c r="BT12" s="19">
        <v>0.59606569755455896</v>
      </c>
      <c r="BU12" s="19"/>
      <c r="BV12" s="19">
        <v>0.25620762645047901</v>
      </c>
      <c r="BW12" s="19">
        <v>0.40566629302667201</v>
      </c>
      <c r="BX12" s="19"/>
      <c r="BY12" s="19">
        <v>0.29344818814307699</v>
      </c>
      <c r="BZ12" s="19"/>
      <c r="CA12" s="19">
        <v>0.26987272496635201</v>
      </c>
      <c r="CB12" s="19"/>
      <c r="CC12" s="19">
        <v>0.28575762816650702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398</v>
      </c>
      <c r="C9" s="17">
        <v>0.20201034579905799</v>
      </c>
      <c r="D9" s="17">
        <v>0.23983030939991401</v>
      </c>
      <c r="E9" s="17">
        <v>0.16587913563509099</v>
      </c>
      <c r="F9" s="17"/>
      <c r="G9" s="17">
        <v>0.236245303674814</v>
      </c>
      <c r="H9" s="17">
        <v>0.227914238036623</v>
      </c>
      <c r="I9" s="17">
        <v>0.23473531150254101</v>
      </c>
      <c r="J9" s="17">
        <v>0.19292516720032099</v>
      </c>
      <c r="K9" s="17">
        <v>0.18491854376199601</v>
      </c>
      <c r="L9" s="17">
        <v>0.150406579002406</v>
      </c>
      <c r="M9" s="17"/>
      <c r="N9" s="17">
        <v>0.185783118884807</v>
      </c>
      <c r="O9" s="17">
        <v>0.18224319842104</v>
      </c>
      <c r="P9" s="17">
        <v>0.237885861807237</v>
      </c>
      <c r="Q9" s="17">
        <v>0.210123225859846</v>
      </c>
      <c r="R9" s="17"/>
      <c r="S9" s="17">
        <v>0.24694830282406899</v>
      </c>
      <c r="T9" s="17">
        <v>0.20742565858466</v>
      </c>
      <c r="U9" s="17">
        <v>0.17083770111534499</v>
      </c>
      <c r="V9" s="17">
        <v>0.13950244865105901</v>
      </c>
      <c r="W9" s="17">
        <v>0.22909266590425501</v>
      </c>
      <c r="X9" s="17">
        <v>0.205020106339381</v>
      </c>
      <c r="Y9" s="17">
        <v>0.19058742029902201</v>
      </c>
      <c r="Z9" s="17">
        <v>0.216204566927368</v>
      </c>
      <c r="AA9" s="17">
        <v>0.228226102326615</v>
      </c>
      <c r="AB9" s="17">
        <v>0.19051942187054699</v>
      </c>
      <c r="AC9" s="17">
        <v>0.17715867008015099</v>
      </c>
      <c r="AD9" s="17">
        <v>0.159194875453957</v>
      </c>
      <c r="AE9" s="17"/>
      <c r="AF9" s="17">
        <v>0</v>
      </c>
      <c r="AG9" s="17">
        <v>0.188641930850414</v>
      </c>
      <c r="AH9" s="17">
        <v>0.203296081629953</v>
      </c>
      <c r="AI9" s="17">
        <v>0.208197033544092</v>
      </c>
      <c r="AJ9" s="17">
        <v>0.20014502281327401</v>
      </c>
      <c r="AK9" s="17">
        <v>0.180491440070707</v>
      </c>
      <c r="AL9" s="17">
        <v>0.249267315171322</v>
      </c>
      <c r="AM9" s="17">
        <v>0.130743863077385</v>
      </c>
      <c r="AN9" s="17">
        <v>0.23114640490442501</v>
      </c>
      <c r="AO9" s="17">
        <v>0.26241984997311701</v>
      </c>
      <c r="AP9" s="17">
        <v>0.182608486897363</v>
      </c>
      <c r="AQ9" s="17">
        <v>0.169483083072724</v>
      </c>
      <c r="AR9" s="17">
        <v>0.20471181597117799</v>
      </c>
      <c r="AS9" s="17">
        <v>0.26495644890669401</v>
      </c>
      <c r="AT9" s="17">
        <v>0.28458352099605899</v>
      </c>
      <c r="AU9" s="17">
        <v>0.28674185938522301</v>
      </c>
      <c r="AV9" s="17"/>
      <c r="AW9" s="17">
        <v>0.22433630487987899</v>
      </c>
      <c r="AX9" s="17">
        <v>0.16979115611937801</v>
      </c>
      <c r="AY9" s="17"/>
      <c r="AZ9" s="17">
        <v>0.25299744318515699</v>
      </c>
      <c r="BA9" s="17">
        <v>0.190654465243561</v>
      </c>
      <c r="BB9" s="17"/>
      <c r="BC9" s="17">
        <v>0.26952183568782401</v>
      </c>
      <c r="BD9" s="17">
        <v>0.15621171200244999</v>
      </c>
      <c r="BE9" s="17"/>
      <c r="BF9" s="17">
        <v>0.30192226122077898</v>
      </c>
      <c r="BG9" s="17">
        <v>0.19398165551152</v>
      </c>
      <c r="BH9" s="17"/>
      <c r="BI9" s="17">
        <v>0.179799754492734</v>
      </c>
      <c r="BJ9" s="17">
        <v>0.21011717268072699</v>
      </c>
      <c r="BK9" s="17">
        <v>0.184745623326486</v>
      </c>
      <c r="BL9" s="17">
        <v>0.33635446175579298</v>
      </c>
      <c r="BM9" s="17">
        <v>0.18191244794481201</v>
      </c>
      <c r="BN9" s="17"/>
      <c r="BO9" s="17">
        <v>0.215316518718629</v>
      </c>
      <c r="BP9" s="17">
        <v>0.198594965882706</v>
      </c>
      <c r="BQ9" s="17">
        <v>0.182235395922766</v>
      </c>
      <c r="BR9" s="17">
        <v>0.33116361221273499</v>
      </c>
      <c r="BS9" s="17">
        <v>0.11862202564640199</v>
      </c>
      <c r="BT9" s="17">
        <v>9.8972640688639202E-2</v>
      </c>
      <c r="BU9" s="17"/>
      <c r="BV9" s="17">
        <v>0.208146441790871</v>
      </c>
      <c r="BW9" s="17">
        <v>0.21377234538742501</v>
      </c>
      <c r="BX9" s="17"/>
      <c r="BY9" s="17">
        <v>0.35206369942937998</v>
      </c>
      <c r="BZ9" s="17"/>
      <c r="CA9" s="17">
        <v>0.212144133054365</v>
      </c>
      <c r="CB9" s="17"/>
      <c r="CC9" s="17">
        <v>0.23163763765348699</v>
      </c>
    </row>
    <row r="10" spans="2:81" ht="43.2" x14ac:dyDescent="0.3">
      <c r="B10" s="18" t="s">
        <v>399</v>
      </c>
      <c r="C10" s="17">
        <v>0.35495051170020298</v>
      </c>
      <c r="D10" s="17">
        <v>0.40468427897033299</v>
      </c>
      <c r="E10" s="17">
        <v>0.304880976476405</v>
      </c>
      <c r="F10" s="17"/>
      <c r="G10" s="17">
        <v>0.38598266241222601</v>
      </c>
      <c r="H10" s="17">
        <v>0.38796035330985701</v>
      </c>
      <c r="I10" s="17">
        <v>0.34189249553257001</v>
      </c>
      <c r="J10" s="17">
        <v>0.31700478440945801</v>
      </c>
      <c r="K10" s="17">
        <v>0.39811507005212798</v>
      </c>
      <c r="L10" s="17">
        <v>0.31981959360342199</v>
      </c>
      <c r="M10" s="17"/>
      <c r="N10" s="17">
        <v>0.420953998002218</v>
      </c>
      <c r="O10" s="17">
        <v>0.38046801002452102</v>
      </c>
      <c r="P10" s="17">
        <v>0.31232535436842201</v>
      </c>
      <c r="Q10" s="17">
        <v>0.29570013019998598</v>
      </c>
      <c r="R10" s="17"/>
      <c r="S10" s="17">
        <v>0.369892232067004</v>
      </c>
      <c r="T10" s="17">
        <v>0.36158353480628003</v>
      </c>
      <c r="U10" s="17">
        <v>0.30328622628599</v>
      </c>
      <c r="V10" s="17">
        <v>0.40105648686022499</v>
      </c>
      <c r="W10" s="17">
        <v>0.28776049123139302</v>
      </c>
      <c r="X10" s="17">
        <v>0.35011615286951803</v>
      </c>
      <c r="Y10" s="17">
        <v>0.35339149195047298</v>
      </c>
      <c r="Z10" s="17">
        <v>0.32652126965831502</v>
      </c>
      <c r="AA10" s="17">
        <v>0.33343287483298401</v>
      </c>
      <c r="AB10" s="17">
        <v>0.36610889022515902</v>
      </c>
      <c r="AC10" s="17">
        <v>0.43413032480320801</v>
      </c>
      <c r="AD10" s="17">
        <v>0.382754007181694</v>
      </c>
      <c r="AE10" s="17"/>
      <c r="AF10" s="17">
        <v>0.39535698700756799</v>
      </c>
      <c r="AG10" s="17">
        <v>0.31913155405322802</v>
      </c>
      <c r="AH10" s="17">
        <v>0.31357972958284203</v>
      </c>
      <c r="AI10" s="17">
        <v>0.35646808104055</v>
      </c>
      <c r="AJ10" s="17">
        <v>0.31253468995358202</v>
      </c>
      <c r="AK10" s="17">
        <v>0.33075151714282203</v>
      </c>
      <c r="AL10" s="17">
        <v>0.33689760750676601</v>
      </c>
      <c r="AM10" s="17">
        <v>0.34232581893290898</v>
      </c>
      <c r="AN10" s="17">
        <v>0.37185895834190702</v>
      </c>
      <c r="AO10" s="17">
        <v>0.40416919840371401</v>
      </c>
      <c r="AP10" s="17">
        <v>0.38008240906657098</v>
      </c>
      <c r="AQ10" s="17">
        <v>0.38295332598475801</v>
      </c>
      <c r="AR10" s="17">
        <v>0.47828264891105698</v>
      </c>
      <c r="AS10" s="17">
        <v>0.35384008668530698</v>
      </c>
      <c r="AT10" s="17">
        <v>0.377154574923659</v>
      </c>
      <c r="AU10" s="17">
        <v>0.40180444712685698</v>
      </c>
      <c r="AV10" s="17"/>
      <c r="AW10" s="17">
        <v>0.32261448020111699</v>
      </c>
      <c r="AX10" s="17">
        <v>0.402076794969564</v>
      </c>
      <c r="AY10" s="17"/>
      <c r="AZ10" s="17">
        <v>0.29798427684470302</v>
      </c>
      <c r="BA10" s="17">
        <v>0.36763806976644797</v>
      </c>
      <c r="BB10" s="17"/>
      <c r="BC10" s="17">
        <v>0.302376942908817</v>
      </c>
      <c r="BD10" s="17">
        <v>0.39042466828039801</v>
      </c>
      <c r="BE10" s="17"/>
      <c r="BF10" s="17">
        <v>0.249740095964645</v>
      </c>
      <c r="BG10" s="17">
        <v>0.36340497721013099</v>
      </c>
      <c r="BH10" s="17"/>
      <c r="BI10" s="17">
        <v>0.28388600046731899</v>
      </c>
      <c r="BJ10" s="17">
        <v>0.42506759006938</v>
      </c>
      <c r="BK10" s="17">
        <v>0.392108526295947</v>
      </c>
      <c r="BL10" s="17">
        <v>0.31138334723821398</v>
      </c>
      <c r="BM10" s="17">
        <v>0.49518018069620001</v>
      </c>
      <c r="BN10" s="17"/>
      <c r="BO10" s="17">
        <v>0.45696592902752198</v>
      </c>
      <c r="BP10" s="17">
        <v>0.30328382402637899</v>
      </c>
      <c r="BQ10" s="17">
        <v>0.35823617287524501</v>
      </c>
      <c r="BR10" s="17">
        <v>0.30505284703574498</v>
      </c>
      <c r="BS10" s="17">
        <v>0.52133028693750805</v>
      </c>
      <c r="BT10" s="17">
        <v>0.23435800584053301</v>
      </c>
      <c r="BU10" s="17"/>
      <c r="BV10" s="17">
        <v>0.467187834754002</v>
      </c>
      <c r="BW10" s="17">
        <v>0.34694592994669798</v>
      </c>
      <c r="BX10" s="17"/>
      <c r="BY10" s="17">
        <v>0.33659464023147501</v>
      </c>
      <c r="BZ10" s="17"/>
      <c r="CA10" s="17">
        <v>0.471155289151861</v>
      </c>
      <c r="CB10" s="17"/>
      <c r="CC10" s="17">
        <v>0.43738740242255397</v>
      </c>
    </row>
    <row r="11" spans="2:81" x14ac:dyDescent="0.3">
      <c r="B11" s="18" t="s">
        <v>400</v>
      </c>
      <c r="C11" s="17">
        <v>0.115934052896391</v>
      </c>
      <c r="D11" s="17">
        <v>0.124414649951685</v>
      </c>
      <c r="E11" s="17">
        <v>0.108110738469729</v>
      </c>
      <c r="F11" s="17"/>
      <c r="G11" s="17">
        <v>0.10693856821926701</v>
      </c>
      <c r="H11" s="17">
        <v>0.12280066466695</v>
      </c>
      <c r="I11" s="17">
        <v>0.108819543507623</v>
      </c>
      <c r="J11" s="17">
        <v>0.120386633563976</v>
      </c>
      <c r="K11" s="17">
        <v>9.4643791903256003E-2</v>
      </c>
      <c r="L11" s="17">
        <v>0.13277755445831699</v>
      </c>
      <c r="M11" s="17"/>
      <c r="N11" s="17">
        <v>0.122099102653039</v>
      </c>
      <c r="O11" s="17">
        <v>9.9288739075563501E-2</v>
      </c>
      <c r="P11" s="17">
        <v>0.13518594623229499</v>
      </c>
      <c r="Q11" s="17">
        <v>0.106737905484</v>
      </c>
      <c r="R11" s="17"/>
      <c r="S11" s="17">
        <v>0.121550930195867</v>
      </c>
      <c r="T11" s="17">
        <v>0.10190801391573</v>
      </c>
      <c r="U11" s="17">
        <v>0.12450351261496601</v>
      </c>
      <c r="V11" s="17">
        <v>0.13524652780704199</v>
      </c>
      <c r="W11" s="17">
        <v>0.12290388665806599</v>
      </c>
      <c r="X11" s="17">
        <v>8.76083113065379E-2</v>
      </c>
      <c r="Y11" s="17">
        <v>0.11572983626712199</v>
      </c>
      <c r="Z11" s="17">
        <v>0.15596300558405299</v>
      </c>
      <c r="AA11" s="17">
        <v>0.137263642274014</v>
      </c>
      <c r="AB11" s="17">
        <v>8.7122063484719403E-2</v>
      </c>
      <c r="AC11" s="17">
        <v>7.9523607619782499E-2</v>
      </c>
      <c r="AD11" s="17">
        <v>0.154789945115623</v>
      </c>
      <c r="AE11" s="17"/>
      <c r="AF11" s="17">
        <v>0.103767187117801</v>
      </c>
      <c r="AG11" s="17">
        <v>0.138538566828902</v>
      </c>
      <c r="AH11" s="17">
        <v>0.10011271785755101</v>
      </c>
      <c r="AI11" s="17">
        <v>8.3166607783599897E-2</v>
      </c>
      <c r="AJ11" s="17">
        <v>0.16355415680670801</v>
      </c>
      <c r="AK11" s="17">
        <v>0.142455288071382</v>
      </c>
      <c r="AL11" s="17">
        <v>0.11541663726524</v>
      </c>
      <c r="AM11" s="17">
        <v>0.12745598739285999</v>
      </c>
      <c r="AN11" s="17">
        <v>0.120210978426762</v>
      </c>
      <c r="AO11" s="17">
        <v>8.2298119017955695E-2</v>
      </c>
      <c r="AP11" s="17">
        <v>0.127572245548154</v>
      </c>
      <c r="AQ11" s="17">
        <v>9.2841378775783107E-2</v>
      </c>
      <c r="AR11" s="17">
        <v>9.7364535911617506E-2</v>
      </c>
      <c r="AS11" s="17">
        <v>9.0462852162598098E-2</v>
      </c>
      <c r="AT11" s="17">
        <v>4.25225193102646E-2</v>
      </c>
      <c r="AU11" s="17">
        <v>0.14866604926721999</v>
      </c>
      <c r="AV11" s="17"/>
      <c r="AW11" s="17">
        <v>0.121751225084307</v>
      </c>
      <c r="AX11" s="17">
        <v>0.10726014197674499</v>
      </c>
      <c r="AY11" s="17"/>
      <c r="AZ11" s="17">
        <v>0.11968313870928</v>
      </c>
      <c r="BA11" s="17">
        <v>0.115099053987528</v>
      </c>
      <c r="BB11" s="17"/>
      <c r="BC11" s="17">
        <v>0.115649570290057</v>
      </c>
      <c r="BD11" s="17">
        <v>0.114917172337725</v>
      </c>
      <c r="BE11" s="17"/>
      <c r="BF11" s="17">
        <v>0.125518657631988</v>
      </c>
      <c r="BG11" s="17">
        <v>0.11516385624241</v>
      </c>
      <c r="BH11" s="17"/>
      <c r="BI11" s="17">
        <v>0.14717969419757501</v>
      </c>
      <c r="BJ11" s="17">
        <v>0.12595352578299199</v>
      </c>
      <c r="BK11" s="17">
        <v>0.104704395223941</v>
      </c>
      <c r="BL11" s="17">
        <v>9.5363243166218206E-2</v>
      </c>
      <c r="BM11" s="17">
        <v>6.2059981763071703E-2</v>
      </c>
      <c r="BN11" s="17"/>
      <c r="BO11" s="17">
        <v>0.123815299010851</v>
      </c>
      <c r="BP11" s="17">
        <v>0.140716020888634</v>
      </c>
      <c r="BQ11" s="17">
        <v>0.120075731488407</v>
      </c>
      <c r="BR11" s="17">
        <v>0.109688625328088</v>
      </c>
      <c r="BS11" s="17">
        <v>9.1361686315203305E-2</v>
      </c>
      <c r="BT11" s="17">
        <v>8.0655094828191304E-2</v>
      </c>
      <c r="BU11" s="17"/>
      <c r="BV11" s="17">
        <v>0.12566502483242201</v>
      </c>
      <c r="BW11" s="17">
        <v>0.126488617005142</v>
      </c>
      <c r="BX11" s="17"/>
      <c r="BY11" s="17">
        <v>0.117036343138104</v>
      </c>
      <c r="BZ11" s="17"/>
      <c r="CA11" s="17">
        <v>0.11546680164558799</v>
      </c>
      <c r="CB11" s="17"/>
      <c r="CC11" s="17">
        <v>0.120459877668583</v>
      </c>
    </row>
    <row r="12" spans="2:81" x14ac:dyDescent="0.3">
      <c r="B12" s="18" t="s">
        <v>92</v>
      </c>
      <c r="C12" s="19">
        <v>0.32710508960434898</v>
      </c>
      <c r="D12" s="19">
        <v>0.231070761678068</v>
      </c>
      <c r="E12" s="19">
        <v>0.421129149418775</v>
      </c>
      <c r="F12" s="19"/>
      <c r="G12" s="19">
        <v>0.27083346569369399</v>
      </c>
      <c r="H12" s="19">
        <v>0.26132474398656902</v>
      </c>
      <c r="I12" s="19">
        <v>0.31455264945726602</v>
      </c>
      <c r="J12" s="19">
        <v>0.369683414826245</v>
      </c>
      <c r="K12" s="19">
        <v>0.32232259428262</v>
      </c>
      <c r="L12" s="19">
        <v>0.39699627293585499</v>
      </c>
      <c r="M12" s="19"/>
      <c r="N12" s="19">
        <v>0.271163780459936</v>
      </c>
      <c r="O12" s="19">
        <v>0.33800005247887499</v>
      </c>
      <c r="P12" s="19">
        <v>0.31460283759204599</v>
      </c>
      <c r="Q12" s="19">
        <v>0.387438738456167</v>
      </c>
      <c r="R12" s="19"/>
      <c r="S12" s="19">
        <v>0.26160853491306002</v>
      </c>
      <c r="T12" s="19">
        <v>0.32908279269333002</v>
      </c>
      <c r="U12" s="19">
        <v>0.40137255998369897</v>
      </c>
      <c r="V12" s="19">
        <v>0.32419453668167397</v>
      </c>
      <c r="W12" s="19">
        <v>0.36024295620628499</v>
      </c>
      <c r="X12" s="19">
        <v>0.35725542948456301</v>
      </c>
      <c r="Y12" s="19">
        <v>0.34029125148338202</v>
      </c>
      <c r="Z12" s="19">
        <v>0.30131115783026402</v>
      </c>
      <c r="AA12" s="19">
        <v>0.301077380566387</v>
      </c>
      <c r="AB12" s="19">
        <v>0.35624962441957497</v>
      </c>
      <c r="AC12" s="19">
        <v>0.30918739749685897</v>
      </c>
      <c r="AD12" s="19">
        <v>0.30326117224872601</v>
      </c>
      <c r="AE12" s="19"/>
      <c r="AF12" s="19">
        <v>0.50087582587463098</v>
      </c>
      <c r="AG12" s="19">
        <v>0.35368794826745498</v>
      </c>
      <c r="AH12" s="19">
        <v>0.38301147092965299</v>
      </c>
      <c r="AI12" s="19">
        <v>0.35216827763175901</v>
      </c>
      <c r="AJ12" s="19">
        <v>0.32376613042643598</v>
      </c>
      <c r="AK12" s="19">
        <v>0.34630175471508901</v>
      </c>
      <c r="AL12" s="19">
        <v>0.29841844005667201</v>
      </c>
      <c r="AM12" s="19">
        <v>0.39947433059684601</v>
      </c>
      <c r="AN12" s="19">
        <v>0.27678365832690699</v>
      </c>
      <c r="AO12" s="19">
        <v>0.251112832605214</v>
      </c>
      <c r="AP12" s="19">
        <v>0.30973685848791199</v>
      </c>
      <c r="AQ12" s="19">
        <v>0.354722212166735</v>
      </c>
      <c r="AR12" s="19">
        <v>0.21964099920614799</v>
      </c>
      <c r="AS12" s="19">
        <v>0.29074061224540099</v>
      </c>
      <c r="AT12" s="19">
        <v>0.29573938477001799</v>
      </c>
      <c r="AU12" s="19">
        <v>0.16278764422070099</v>
      </c>
      <c r="AV12" s="19"/>
      <c r="AW12" s="19">
        <v>0.33129798983469699</v>
      </c>
      <c r="AX12" s="19">
        <v>0.320871906934312</v>
      </c>
      <c r="AY12" s="19"/>
      <c r="AZ12" s="19">
        <v>0.329335141260861</v>
      </c>
      <c r="BA12" s="19">
        <v>0.32660841100246302</v>
      </c>
      <c r="BB12" s="19"/>
      <c r="BC12" s="19">
        <v>0.31245165111330198</v>
      </c>
      <c r="BD12" s="19">
        <v>0.33844644737942597</v>
      </c>
      <c r="BE12" s="19"/>
      <c r="BF12" s="19">
        <v>0.322818985182587</v>
      </c>
      <c r="BG12" s="19">
        <v>0.327449511035938</v>
      </c>
      <c r="BH12" s="19"/>
      <c r="BI12" s="19">
        <v>0.38913455084237297</v>
      </c>
      <c r="BJ12" s="19">
        <v>0.2388617114669</v>
      </c>
      <c r="BK12" s="19">
        <v>0.31844145515362698</v>
      </c>
      <c r="BL12" s="19">
        <v>0.25689894783977402</v>
      </c>
      <c r="BM12" s="19">
        <v>0.26084738959591702</v>
      </c>
      <c r="BN12" s="19"/>
      <c r="BO12" s="19">
        <v>0.20390225324299699</v>
      </c>
      <c r="BP12" s="19">
        <v>0.35740518920228098</v>
      </c>
      <c r="BQ12" s="19">
        <v>0.339452699713582</v>
      </c>
      <c r="BR12" s="19">
        <v>0.25409491542343199</v>
      </c>
      <c r="BS12" s="19">
        <v>0.26868600110088697</v>
      </c>
      <c r="BT12" s="19">
        <v>0.58601425864263701</v>
      </c>
      <c r="BU12" s="19"/>
      <c r="BV12" s="19">
        <v>0.199000698622705</v>
      </c>
      <c r="BW12" s="19">
        <v>0.31279310766073498</v>
      </c>
      <c r="BX12" s="19"/>
      <c r="BY12" s="19">
        <v>0.19430531720104199</v>
      </c>
      <c r="BZ12" s="19"/>
      <c r="CA12" s="19">
        <v>0.20123377614818599</v>
      </c>
      <c r="CB12" s="19"/>
      <c r="CC12" s="19">
        <v>0.21051508225537599</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398</v>
      </c>
      <c r="C9" s="17">
        <v>0.290811428196599</v>
      </c>
      <c r="D9" s="17">
        <v>0.360416076209088</v>
      </c>
      <c r="E9" s="17">
        <v>0.223995424307871</v>
      </c>
      <c r="F9" s="17"/>
      <c r="G9" s="17">
        <v>0.22472854964738001</v>
      </c>
      <c r="H9" s="17">
        <v>0.26650955390521902</v>
      </c>
      <c r="I9" s="17">
        <v>0.243109847973039</v>
      </c>
      <c r="J9" s="17">
        <v>0.31041198644247298</v>
      </c>
      <c r="K9" s="17">
        <v>0.38313165021366202</v>
      </c>
      <c r="L9" s="17">
        <v>0.31559685564329898</v>
      </c>
      <c r="M9" s="17"/>
      <c r="N9" s="17">
        <v>0.35803701478189898</v>
      </c>
      <c r="O9" s="17">
        <v>0.26779776581311399</v>
      </c>
      <c r="P9" s="17">
        <v>0.27846185840750498</v>
      </c>
      <c r="Q9" s="17">
        <v>0.253548049173699</v>
      </c>
      <c r="R9" s="17"/>
      <c r="S9" s="17">
        <v>0.33283664309720401</v>
      </c>
      <c r="T9" s="17">
        <v>0.28784468481283798</v>
      </c>
      <c r="U9" s="17">
        <v>0.29625623232175802</v>
      </c>
      <c r="V9" s="17">
        <v>0.32851563428038799</v>
      </c>
      <c r="W9" s="17">
        <v>0.30396711198479998</v>
      </c>
      <c r="X9" s="17">
        <v>0.24502985766028801</v>
      </c>
      <c r="Y9" s="17">
        <v>0.20686860040176</v>
      </c>
      <c r="Z9" s="17">
        <v>0.30205714160098601</v>
      </c>
      <c r="AA9" s="17">
        <v>0.319341262995048</v>
      </c>
      <c r="AB9" s="17">
        <v>0.26247980909044999</v>
      </c>
      <c r="AC9" s="17">
        <v>0.27822211496460197</v>
      </c>
      <c r="AD9" s="17">
        <v>0.29759831957333699</v>
      </c>
      <c r="AE9" s="17"/>
      <c r="AF9" s="17">
        <v>0.29919099049585801</v>
      </c>
      <c r="AG9" s="17">
        <v>0.210792994904517</v>
      </c>
      <c r="AH9" s="17">
        <v>0.23196310577939999</v>
      </c>
      <c r="AI9" s="17">
        <v>0.33499815466803401</v>
      </c>
      <c r="AJ9" s="17">
        <v>0.25649962706903001</v>
      </c>
      <c r="AK9" s="17">
        <v>0.27474132274573498</v>
      </c>
      <c r="AL9" s="17">
        <v>0.34600853347847799</v>
      </c>
      <c r="AM9" s="17">
        <v>0.27578855310614098</v>
      </c>
      <c r="AN9" s="17">
        <v>0.26042402145767402</v>
      </c>
      <c r="AO9" s="17">
        <v>0.36672515249850701</v>
      </c>
      <c r="AP9" s="17">
        <v>0.26953442793869498</v>
      </c>
      <c r="AQ9" s="17">
        <v>0.28034107355525201</v>
      </c>
      <c r="AR9" s="17">
        <v>0.33250993740028201</v>
      </c>
      <c r="AS9" s="17">
        <v>0.31860812864698701</v>
      </c>
      <c r="AT9" s="17">
        <v>0.352374369631624</v>
      </c>
      <c r="AU9" s="17">
        <v>0.43615702057514399</v>
      </c>
      <c r="AV9" s="17"/>
      <c r="AW9" s="17">
        <v>0.29626095791331702</v>
      </c>
      <c r="AX9" s="17">
        <v>0.28394792315804501</v>
      </c>
      <c r="AY9" s="17"/>
      <c r="AZ9" s="17">
        <v>0.27889954603697698</v>
      </c>
      <c r="BA9" s="17">
        <v>0.29346445058717502</v>
      </c>
      <c r="BB9" s="17"/>
      <c r="BC9" s="17">
        <v>0.299993881326239</v>
      </c>
      <c r="BD9" s="17">
        <v>0.28514618922893697</v>
      </c>
      <c r="BE9" s="17"/>
      <c r="BF9" s="17">
        <v>0.31047995767622399</v>
      </c>
      <c r="BG9" s="17">
        <v>0.28923091068838502</v>
      </c>
      <c r="BH9" s="17"/>
      <c r="BI9" s="17">
        <v>0.281481306700955</v>
      </c>
      <c r="BJ9" s="17">
        <v>0.35117698981857998</v>
      </c>
      <c r="BK9" s="17">
        <v>0.376570853547396</v>
      </c>
      <c r="BL9" s="17">
        <v>0.28382503429668898</v>
      </c>
      <c r="BM9" s="17">
        <v>0.28001687661932501</v>
      </c>
      <c r="BN9" s="17"/>
      <c r="BO9" s="17">
        <v>0.36626256744098101</v>
      </c>
      <c r="BP9" s="17">
        <v>0.25559913381927701</v>
      </c>
      <c r="BQ9" s="17">
        <v>0.37977856560837098</v>
      </c>
      <c r="BR9" s="17">
        <v>0.30574292458006203</v>
      </c>
      <c r="BS9" s="17">
        <v>0.264807698377857</v>
      </c>
      <c r="BT9" s="17">
        <v>0.216153803503432</v>
      </c>
      <c r="BU9" s="17"/>
      <c r="BV9" s="17">
        <v>0.37257046997139698</v>
      </c>
      <c r="BW9" s="17">
        <v>0.31149787119394601</v>
      </c>
      <c r="BX9" s="17"/>
      <c r="BY9" s="17">
        <v>0.326006306453339</v>
      </c>
      <c r="BZ9" s="17"/>
      <c r="CA9" s="17">
        <v>0.37877244613661398</v>
      </c>
      <c r="CB9" s="17"/>
      <c r="CC9" s="17">
        <v>0.395364001871229</v>
      </c>
    </row>
    <row r="10" spans="2:81" ht="43.2" x14ac:dyDescent="0.3">
      <c r="B10" s="18" t="s">
        <v>399</v>
      </c>
      <c r="C10" s="17">
        <v>0.16777317839368899</v>
      </c>
      <c r="D10" s="17">
        <v>0.18648917253783001</v>
      </c>
      <c r="E10" s="17">
        <v>0.14927701809020399</v>
      </c>
      <c r="F10" s="17"/>
      <c r="G10" s="17">
        <v>0.19170944065110099</v>
      </c>
      <c r="H10" s="17">
        <v>0.239815880083384</v>
      </c>
      <c r="I10" s="17">
        <v>0.22333232206704301</v>
      </c>
      <c r="J10" s="17">
        <v>0.115564651295797</v>
      </c>
      <c r="K10" s="17">
        <v>0.14416020095167401</v>
      </c>
      <c r="L10" s="17">
        <v>0.106357832699553</v>
      </c>
      <c r="M10" s="17"/>
      <c r="N10" s="17">
        <v>0.16599664948324899</v>
      </c>
      <c r="O10" s="17">
        <v>0.173774012269516</v>
      </c>
      <c r="P10" s="17">
        <v>0.15678344692882301</v>
      </c>
      <c r="Q10" s="17">
        <v>0.17446425986469699</v>
      </c>
      <c r="R10" s="17"/>
      <c r="S10" s="17">
        <v>0.187941201069207</v>
      </c>
      <c r="T10" s="17">
        <v>0.15515819666014299</v>
      </c>
      <c r="U10" s="17">
        <v>0.14041086443779299</v>
      </c>
      <c r="V10" s="17">
        <v>0.15190047371259599</v>
      </c>
      <c r="W10" s="17">
        <v>0.15646079293620199</v>
      </c>
      <c r="X10" s="17">
        <v>0.173586750729228</v>
      </c>
      <c r="Y10" s="17">
        <v>0.213654275089251</v>
      </c>
      <c r="Z10" s="17">
        <v>0.15337492673311201</v>
      </c>
      <c r="AA10" s="17">
        <v>0.164255477488924</v>
      </c>
      <c r="AB10" s="17">
        <v>0.14633655973319301</v>
      </c>
      <c r="AC10" s="17">
        <v>0.16128848274187099</v>
      </c>
      <c r="AD10" s="17">
        <v>0.242875725547301</v>
      </c>
      <c r="AE10" s="17"/>
      <c r="AF10" s="17">
        <v>0.103767187117801</v>
      </c>
      <c r="AG10" s="17">
        <v>0.25919373580182198</v>
      </c>
      <c r="AH10" s="17">
        <v>0.14144275484949201</v>
      </c>
      <c r="AI10" s="17">
        <v>0.119926919843777</v>
      </c>
      <c r="AJ10" s="17">
        <v>0.159194533431782</v>
      </c>
      <c r="AK10" s="17">
        <v>0.15301975854170799</v>
      </c>
      <c r="AL10" s="17">
        <v>0.14373915699302001</v>
      </c>
      <c r="AM10" s="17">
        <v>0.16325879354596301</v>
      </c>
      <c r="AN10" s="17">
        <v>0.17803774697258401</v>
      </c>
      <c r="AO10" s="17">
        <v>0.125582046344374</v>
      </c>
      <c r="AP10" s="17">
        <v>0.22367734956843799</v>
      </c>
      <c r="AQ10" s="17">
        <v>0.169388269921141</v>
      </c>
      <c r="AR10" s="17">
        <v>0.19155939699713401</v>
      </c>
      <c r="AS10" s="17">
        <v>0.18305820792727201</v>
      </c>
      <c r="AT10" s="17">
        <v>0.21221488954503401</v>
      </c>
      <c r="AU10" s="17">
        <v>0.233970520072875</v>
      </c>
      <c r="AV10" s="17"/>
      <c r="AW10" s="17">
        <v>0.16902824687270199</v>
      </c>
      <c r="AX10" s="17">
        <v>0.16453085078858901</v>
      </c>
      <c r="AY10" s="17"/>
      <c r="AZ10" s="17">
        <v>0.16916368373936799</v>
      </c>
      <c r="BA10" s="17">
        <v>0.16746348410970699</v>
      </c>
      <c r="BB10" s="17"/>
      <c r="BC10" s="17">
        <v>0.177256072620674</v>
      </c>
      <c r="BD10" s="17">
        <v>0.162786268599351</v>
      </c>
      <c r="BE10" s="17"/>
      <c r="BF10" s="17">
        <v>0.17732598742824299</v>
      </c>
      <c r="BG10" s="17">
        <v>0.16700553676865701</v>
      </c>
      <c r="BH10" s="17"/>
      <c r="BI10" s="17">
        <v>0.19862352244314199</v>
      </c>
      <c r="BJ10" s="17">
        <v>0.193640559015263</v>
      </c>
      <c r="BK10" s="17">
        <v>0.12788683417392499</v>
      </c>
      <c r="BL10" s="17">
        <v>0.16529708372171201</v>
      </c>
      <c r="BM10" s="17">
        <v>0.156019439940558</v>
      </c>
      <c r="BN10" s="17"/>
      <c r="BO10" s="17">
        <v>0.22053468573274199</v>
      </c>
      <c r="BP10" s="17">
        <v>0.208936287376289</v>
      </c>
      <c r="BQ10" s="17">
        <v>0.12518754217907699</v>
      </c>
      <c r="BR10" s="17">
        <v>0.14922689151343899</v>
      </c>
      <c r="BS10" s="17">
        <v>0.148001061083647</v>
      </c>
      <c r="BT10" s="17">
        <v>8.8573854086492501E-2</v>
      </c>
      <c r="BU10" s="17"/>
      <c r="BV10" s="17">
        <v>0.213125376228358</v>
      </c>
      <c r="BW10" s="17">
        <v>0.15750149383956399</v>
      </c>
      <c r="BX10" s="17"/>
      <c r="BY10" s="17">
        <v>0.27176750111215098</v>
      </c>
      <c r="BZ10" s="17"/>
      <c r="CA10" s="17">
        <v>0.22728108979626799</v>
      </c>
      <c r="CB10" s="17"/>
      <c r="CC10" s="17">
        <v>0.22021484170458799</v>
      </c>
    </row>
    <row r="11" spans="2:81" x14ac:dyDescent="0.3">
      <c r="B11" s="18" t="s">
        <v>400</v>
      </c>
      <c r="C11" s="17">
        <v>0.132116837568962</v>
      </c>
      <c r="D11" s="17">
        <v>0.14334545171996799</v>
      </c>
      <c r="E11" s="17">
        <v>0.121674146209501</v>
      </c>
      <c r="F11" s="17"/>
      <c r="G11" s="17">
        <v>0.15257988777633999</v>
      </c>
      <c r="H11" s="17">
        <v>0.13369153045892199</v>
      </c>
      <c r="I11" s="17">
        <v>0.107205016948777</v>
      </c>
      <c r="J11" s="17">
        <v>0.113066262356827</v>
      </c>
      <c r="K11" s="17">
        <v>0.100884249119568</v>
      </c>
      <c r="L11" s="17">
        <v>0.173713622074438</v>
      </c>
      <c r="M11" s="17"/>
      <c r="N11" s="17">
        <v>0.13932809461443099</v>
      </c>
      <c r="O11" s="17">
        <v>0.123172302355983</v>
      </c>
      <c r="P11" s="17">
        <v>0.15619542163254599</v>
      </c>
      <c r="Q11" s="17">
        <v>0.10966331863590301</v>
      </c>
      <c r="R11" s="17"/>
      <c r="S11" s="17">
        <v>0.124254511894759</v>
      </c>
      <c r="T11" s="17">
        <v>0.120809089390085</v>
      </c>
      <c r="U11" s="17">
        <v>0.10452130190961099</v>
      </c>
      <c r="V11" s="17">
        <v>0.178037325497334</v>
      </c>
      <c r="W11" s="17">
        <v>7.6227550133966801E-2</v>
      </c>
      <c r="X11" s="17">
        <v>0.17907975182668301</v>
      </c>
      <c r="Y11" s="17">
        <v>0.16520494848721201</v>
      </c>
      <c r="Z11" s="17">
        <v>0.17818347575882701</v>
      </c>
      <c r="AA11" s="17">
        <v>0.11925198552540001</v>
      </c>
      <c r="AB11" s="17">
        <v>0.10426372233012</v>
      </c>
      <c r="AC11" s="17">
        <v>0.12834301767237799</v>
      </c>
      <c r="AD11" s="17">
        <v>0.12987187166770101</v>
      </c>
      <c r="AE11" s="17"/>
      <c r="AF11" s="17">
        <v>9.6165996511710802E-2</v>
      </c>
      <c r="AG11" s="17">
        <v>9.6498115330833203E-2</v>
      </c>
      <c r="AH11" s="17">
        <v>0.152550679453717</v>
      </c>
      <c r="AI11" s="17">
        <v>8.9773989111843394E-2</v>
      </c>
      <c r="AJ11" s="17">
        <v>0.16060434962294801</v>
      </c>
      <c r="AK11" s="17">
        <v>0.177362792931471</v>
      </c>
      <c r="AL11" s="17">
        <v>0.120935531257926</v>
      </c>
      <c r="AM11" s="17">
        <v>0.162886443813273</v>
      </c>
      <c r="AN11" s="17">
        <v>0.12289201288652001</v>
      </c>
      <c r="AO11" s="17">
        <v>0.13596276215288899</v>
      </c>
      <c r="AP11" s="17">
        <v>8.8588089594036801E-2</v>
      </c>
      <c r="AQ11" s="17">
        <v>0.138514434365065</v>
      </c>
      <c r="AR11" s="17">
        <v>0.14977938815050601</v>
      </c>
      <c r="AS11" s="17">
        <v>0.193585223377856</v>
      </c>
      <c r="AT11" s="17">
        <v>6.1302833798617402E-2</v>
      </c>
      <c r="AU11" s="17">
        <v>0.104827674855896</v>
      </c>
      <c r="AV11" s="17"/>
      <c r="AW11" s="17">
        <v>0.135190148454921</v>
      </c>
      <c r="AX11" s="17">
        <v>0.12860964669597999</v>
      </c>
      <c r="AY11" s="17"/>
      <c r="AZ11" s="17">
        <v>9.7685335040594803E-2</v>
      </c>
      <c r="BA11" s="17">
        <v>0.139785444924615</v>
      </c>
      <c r="BB11" s="17"/>
      <c r="BC11" s="17">
        <v>0.11752186988362</v>
      </c>
      <c r="BD11" s="17">
        <v>0.139532655336536</v>
      </c>
      <c r="BE11" s="17"/>
      <c r="BF11" s="17">
        <v>7.6400996782774094E-2</v>
      </c>
      <c r="BG11" s="17">
        <v>0.13659403358601299</v>
      </c>
      <c r="BH11" s="17"/>
      <c r="BI11" s="17">
        <v>0.13195918207198201</v>
      </c>
      <c r="BJ11" s="17">
        <v>0.13181023202728601</v>
      </c>
      <c r="BK11" s="17">
        <v>0.16772919234546901</v>
      </c>
      <c r="BL11" s="17">
        <v>0.12298910919792699</v>
      </c>
      <c r="BM11" s="17">
        <v>0.149567930430024</v>
      </c>
      <c r="BN11" s="17"/>
      <c r="BO11" s="17">
        <v>0.12858186985570999</v>
      </c>
      <c r="BP11" s="17">
        <v>0.13001422387450901</v>
      </c>
      <c r="BQ11" s="17">
        <v>0.159186003616447</v>
      </c>
      <c r="BR11" s="17">
        <v>0.13854693820294001</v>
      </c>
      <c r="BS11" s="17">
        <v>0.170592041657536</v>
      </c>
      <c r="BT11" s="17">
        <v>8.3397537315241202E-2</v>
      </c>
      <c r="BU11" s="17"/>
      <c r="BV11" s="17">
        <v>0.13593456300033699</v>
      </c>
      <c r="BW11" s="17">
        <v>0.124160713727412</v>
      </c>
      <c r="BX11" s="17"/>
      <c r="BY11" s="17">
        <v>0.115764464976864</v>
      </c>
      <c r="BZ11" s="17"/>
      <c r="CA11" s="17">
        <v>0.10876380376246</v>
      </c>
      <c r="CB11" s="17"/>
      <c r="CC11" s="17">
        <v>0.114571527156746</v>
      </c>
    </row>
    <row r="12" spans="2:81" x14ac:dyDescent="0.3">
      <c r="B12" s="18" t="s">
        <v>92</v>
      </c>
      <c r="C12" s="19">
        <v>0.40929855584074898</v>
      </c>
      <c r="D12" s="19">
        <v>0.30974929953311497</v>
      </c>
      <c r="E12" s="19">
        <v>0.50505341139242299</v>
      </c>
      <c r="F12" s="19"/>
      <c r="G12" s="19">
        <v>0.43098212192517998</v>
      </c>
      <c r="H12" s="19">
        <v>0.35998303555247502</v>
      </c>
      <c r="I12" s="19">
        <v>0.42635281301114097</v>
      </c>
      <c r="J12" s="19">
        <v>0.46095709990490302</v>
      </c>
      <c r="K12" s="19">
        <v>0.37182389971509699</v>
      </c>
      <c r="L12" s="19">
        <v>0.40433168958270999</v>
      </c>
      <c r="M12" s="19"/>
      <c r="N12" s="19">
        <v>0.33663824112042101</v>
      </c>
      <c r="O12" s="19">
        <v>0.43525591956138698</v>
      </c>
      <c r="P12" s="19">
        <v>0.40855927303112499</v>
      </c>
      <c r="Q12" s="19">
        <v>0.462324372325702</v>
      </c>
      <c r="R12" s="19"/>
      <c r="S12" s="19">
        <v>0.35496764393883001</v>
      </c>
      <c r="T12" s="19">
        <v>0.436188029136934</v>
      </c>
      <c r="U12" s="19">
        <v>0.45881160133083898</v>
      </c>
      <c r="V12" s="19">
        <v>0.34154656650968102</v>
      </c>
      <c r="W12" s="19">
        <v>0.46334454494503102</v>
      </c>
      <c r="X12" s="19">
        <v>0.40230363978380101</v>
      </c>
      <c r="Y12" s="19">
        <v>0.41427217602177802</v>
      </c>
      <c r="Z12" s="19">
        <v>0.36638445590707502</v>
      </c>
      <c r="AA12" s="19">
        <v>0.397151273990628</v>
      </c>
      <c r="AB12" s="19">
        <v>0.48691990884623698</v>
      </c>
      <c r="AC12" s="19">
        <v>0.43214638462114902</v>
      </c>
      <c r="AD12" s="19">
        <v>0.32965408321166201</v>
      </c>
      <c r="AE12" s="19"/>
      <c r="AF12" s="19">
        <v>0.50087582587463098</v>
      </c>
      <c r="AG12" s="19">
        <v>0.43351515396282703</v>
      </c>
      <c r="AH12" s="19">
        <v>0.474043459917391</v>
      </c>
      <c r="AI12" s="19">
        <v>0.455300936376346</v>
      </c>
      <c r="AJ12" s="19">
        <v>0.42370148987624001</v>
      </c>
      <c r="AK12" s="19">
        <v>0.394876125781086</v>
      </c>
      <c r="AL12" s="19">
        <v>0.38931677827057598</v>
      </c>
      <c r="AM12" s="19">
        <v>0.39806620953462402</v>
      </c>
      <c r="AN12" s="19">
        <v>0.43864621868322201</v>
      </c>
      <c r="AO12" s="19">
        <v>0.37173003900423102</v>
      </c>
      <c r="AP12" s="19">
        <v>0.41820013289883001</v>
      </c>
      <c r="AQ12" s="19">
        <v>0.41175622215854302</v>
      </c>
      <c r="AR12" s="19">
        <v>0.326151277452078</v>
      </c>
      <c r="AS12" s="19">
        <v>0.30474844004788498</v>
      </c>
      <c r="AT12" s="19">
        <v>0.37410790702472402</v>
      </c>
      <c r="AU12" s="19">
        <v>0.225044784496086</v>
      </c>
      <c r="AV12" s="19"/>
      <c r="AW12" s="19">
        <v>0.39952064675906102</v>
      </c>
      <c r="AX12" s="19">
        <v>0.42291157935738599</v>
      </c>
      <c r="AY12" s="19"/>
      <c r="AZ12" s="19">
        <v>0.45425143518305999</v>
      </c>
      <c r="BA12" s="19">
        <v>0.39928662037850199</v>
      </c>
      <c r="BB12" s="19"/>
      <c r="BC12" s="19">
        <v>0.40522817616946699</v>
      </c>
      <c r="BD12" s="19">
        <v>0.41253488683517497</v>
      </c>
      <c r="BE12" s="19"/>
      <c r="BF12" s="19">
        <v>0.43579305811275898</v>
      </c>
      <c r="BG12" s="19">
        <v>0.40716951895694498</v>
      </c>
      <c r="BH12" s="19"/>
      <c r="BI12" s="19">
        <v>0.38793598878391999</v>
      </c>
      <c r="BJ12" s="19">
        <v>0.32337221913887099</v>
      </c>
      <c r="BK12" s="19">
        <v>0.32781311993321</v>
      </c>
      <c r="BL12" s="19">
        <v>0.42788877278367199</v>
      </c>
      <c r="BM12" s="19">
        <v>0.41439575301009401</v>
      </c>
      <c r="BN12" s="19"/>
      <c r="BO12" s="19">
        <v>0.28462087697056798</v>
      </c>
      <c r="BP12" s="19">
        <v>0.40545035492992498</v>
      </c>
      <c r="BQ12" s="19">
        <v>0.33584788859610598</v>
      </c>
      <c r="BR12" s="19">
        <v>0.40648324570355898</v>
      </c>
      <c r="BS12" s="19">
        <v>0.41659919888095898</v>
      </c>
      <c r="BT12" s="19">
        <v>0.61187480509483405</v>
      </c>
      <c r="BU12" s="19"/>
      <c r="BV12" s="19">
        <v>0.27836959079990797</v>
      </c>
      <c r="BW12" s="19">
        <v>0.40683992123907797</v>
      </c>
      <c r="BX12" s="19"/>
      <c r="BY12" s="19">
        <v>0.28646172745764498</v>
      </c>
      <c r="BZ12" s="19"/>
      <c r="CA12" s="19">
        <v>0.285182660304659</v>
      </c>
      <c r="CB12" s="19"/>
      <c r="CC12" s="19">
        <v>0.269849629267436</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407</v>
      </c>
      <c r="C9" s="17">
        <v>0.29326468220653901</v>
      </c>
      <c r="D9" s="17">
        <v>0.31515656152799398</v>
      </c>
      <c r="E9" s="17">
        <v>0.26910161101687502</v>
      </c>
      <c r="F9" s="17"/>
      <c r="G9" s="17">
        <v>0.39780085303811302</v>
      </c>
      <c r="H9" s="17">
        <v>0.36503289291030699</v>
      </c>
      <c r="I9" s="17">
        <v>0.37906779626868498</v>
      </c>
      <c r="J9" s="17">
        <v>0.299631339583256</v>
      </c>
      <c r="K9" s="17">
        <v>0.213539949140331</v>
      </c>
      <c r="L9" s="17">
        <v>0.143903076881434</v>
      </c>
      <c r="M9" s="17"/>
      <c r="N9" s="17">
        <v>0.33351579934492798</v>
      </c>
      <c r="O9" s="17">
        <v>0.30608275998545997</v>
      </c>
      <c r="P9" s="17">
        <v>0.26171459029363298</v>
      </c>
      <c r="Q9" s="17">
        <v>0.26452304698907902</v>
      </c>
      <c r="R9" s="17"/>
      <c r="S9" s="17">
        <v>0.35802582320327903</v>
      </c>
      <c r="T9" s="17">
        <v>0.27670134345643499</v>
      </c>
      <c r="U9" s="17">
        <v>0.19863577846647501</v>
      </c>
      <c r="V9" s="17">
        <v>0.280983425654939</v>
      </c>
      <c r="W9" s="17">
        <v>0.27529458082535502</v>
      </c>
      <c r="X9" s="17">
        <v>0.30489979991514699</v>
      </c>
      <c r="Y9" s="17">
        <v>0.229329921682949</v>
      </c>
      <c r="Z9" s="17">
        <v>0.30995932374252799</v>
      </c>
      <c r="AA9" s="17">
        <v>0.31379290719691899</v>
      </c>
      <c r="AB9" s="17">
        <v>0.34221943593343701</v>
      </c>
      <c r="AC9" s="17">
        <v>0.229990620611493</v>
      </c>
      <c r="AD9" s="17">
        <v>0.39130745162608199</v>
      </c>
      <c r="AE9" s="17"/>
      <c r="AF9" s="17">
        <v>0.60012404418898002</v>
      </c>
      <c r="AG9" s="17">
        <v>0.230969614885734</v>
      </c>
      <c r="AH9" s="17">
        <v>0.33681104303758302</v>
      </c>
      <c r="AI9" s="17">
        <v>0.24598254833382199</v>
      </c>
      <c r="AJ9" s="17">
        <v>0.32078532891304601</v>
      </c>
      <c r="AK9" s="17">
        <v>0.26420879045385498</v>
      </c>
      <c r="AL9" s="17">
        <v>0.29146867022817902</v>
      </c>
      <c r="AM9" s="17">
        <v>0.28162075606943598</v>
      </c>
      <c r="AN9" s="17">
        <v>0.235450973908442</v>
      </c>
      <c r="AO9" s="17">
        <v>0.29649089891428299</v>
      </c>
      <c r="AP9" s="17">
        <v>0.30704268762929299</v>
      </c>
      <c r="AQ9" s="17">
        <v>0.29085421248381899</v>
      </c>
      <c r="AR9" s="17">
        <v>0.37593447828946303</v>
      </c>
      <c r="AS9" s="17">
        <v>0.31462846321224303</v>
      </c>
      <c r="AT9" s="17">
        <v>0.28432976130804399</v>
      </c>
      <c r="AU9" s="17">
        <v>0.48771410142736998</v>
      </c>
      <c r="AV9" s="17"/>
      <c r="AW9" s="17">
        <v>0.31208192713470001</v>
      </c>
      <c r="AX9" s="17">
        <v>0.26527737812553798</v>
      </c>
      <c r="AY9" s="17"/>
      <c r="AZ9" s="17">
        <v>0.35306080146881003</v>
      </c>
      <c r="BA9" s="17">
        <v>0.279946850385626</v>
      </c>
      <c r="BB9" s="17"/>
      <c r="BC9" s="17">
        <v>0.358617950020928</v>
      </c>
      <c r="BD9" s="17">
        <v>0.25166167721445998</v>
      </c>
      <c r="BE9" s="17"/>
      <c r="BF9" s="17">
        <v>0.40430401704151198</v>
      </c>
      <c r="BG9" s="17">
        <v>0.28434181824820998</v>
      </c>
      <c r="BH9" s="17"/>
      <c r="BI9" s="17">
        <v>0.146932620507158</v>
      </c>
      <c r="BJ9" s="17">
        <v>0.43847481630512097</v>
      </c>
      <c r="BK9" s="17">
        <v>0.30734875306526499</v>
      </c>
      <c r="BL9" s="17">
        <v>0.14787223276561701</v>
      </c>
      <c r="BM9" s="17">
        <v>0.33443905695470899</v>
      </c>
      <c r="BN9" s="17"/>
      <c r="BO9" s="17">
        <v>0.47921736885322302</v>
      </c>
      <c r="BP9" s="17">
        <v>0.214724516774909</v>
      </c>
      <c r="BQ9" s="17">
        <v>0.32221002370956497</v>
      </c>
      <c r="BR9" s="17">
        <v>0.17550123968362899</v>
      </c>
      <c r="BS9" s="17">
        <v>0.39934160310307598</v>
      </c>
      <c r="BT9" s="17">
        <v>0.17754770525049901</v>
      </c>
      <c r="BU9" s="17"/>
      <c r="BV9" s="17">
        <v>0.48078515456758503</v>
      </c>
      <c r="BW9" s="17">
        <v>0.36000058401694301</v>
      </c>
      <c r="BX9" s="17"/>
      <c r="BY9" s="17">
        <v>0.40868233510093499</v>
      </c>
      <c r="BZ9" s="17"/>
      <c r="CA9" s="17">
        <v>0.49857298232008301</v>
      </c>
      <c r="CB9" s="17"/>
      <c r="CC9" s="17">
        <v>0.46068384925304301</v>
      </c>
    </row>
    <row r="10" spans="2:81" ht="28.8" x14ac:dyDescent="0.3">
      <c r="B10" s="18" t="s">
        <v>408</v>
      </c>
      <c r="C10" s="17">
        <v>0.44871035843934798</v>
      </c>
      <c r="D10" s="17">
        <v>0.44627932566685602</v>
      </c>
      <c r="E10" s="17">
        <v>0.45285386238929598</v>
      </c>
      <c r="F10" s="17"/>
      <c r="G10" s="17">
        <v>0.36913170372223802</v>
      </c>
      <c r="H10" s="17">
        <v>0.41447803556548202</v>
      </c>
      <c r="I10" s="17">
        <v>0.38667859028420998</v>
      </c>
      <c r="J10" s="17">
        <v>0.40445789601508703</v>
      </c>
      <c r="K10" s="17">
        <v>0.47827971237396399</v>
      </c>
      <c r="L10" s="17">
        <v>0.59594190005507297</v>
      </c>
      <c r="M10" s="17"/>
      <c r="N10" s="17">
        <v>0.45337314542122598</v>
      </c>
      <c r="O10" s="17">
        <v>0.46646866491392802</v>
      </c>
      <c r="P10" s="17">
        <v>0.41842882221286898</v>
      </c>
      <c r="Q10" s="17">
        <v>0.45367772393661998</v>
      </c>
      <c r="R10" s="17"/>
      <c r="S10" s="17">
        <v>0.40953229124804902</v>
      </c>
      <c r="T10" s="17">
        <v>0.45420757692671898</v>
      </c>
      <c r="U10" s="17">
        <v>0.53315196917663099</v>
      </c>
      <c r="V10" s="17">
        <v>0.486328960879714</v>
      </c>
      <c r="W10" s="17">
        <v>0.42492197229972301</v>
      </c>
      <c r="X10" s="17">
        <v>0.40783551987322197</v>
      </c>
      <c r="Y10" s="17">
        <v>0.47544647078482</v>
      </c>
      <c r="Z10" s="17">
        <v>0.45654856694686102</v>
      </c>
      <c r="AA10" s="17">
        <v>0.45419221970565299</v>
      </c>
      <c r="AB10" s="17">
        <v>0.436110913989459</v>
      </c>
      <c r="AC10" s="17">
        <v>0.43954017282487201</v>
      </c>
      <c r="AD10" s="17">
        <v>0.39791964057495499</v>
      </c>
      <c r="AE10" s="17"/>
      <c r="AF10" s="17">
        <v>9.0171405220908898E-2</v>
      </c>
      <c r="AG10" s="17">
        <v>0.43147469708640901</v>
      </c>
      <c r="AH10" s="17">
        <v>0.36908896875086999</v>
      </c>
      <c r="AI10" s="17">
        <v>0.494191992475076</v>
      </c>
      <c r="AJ10" s="17">
        <v>0.45230974460338003</v>
      </c>
      <c r="AK10" s="17">
        <v>0.47724581424127299</v>
      </c>
      <c r="AL10" s="17">
        <v>0.44888359649603699</v>
      </c>
      <c r="AM10" s="17">
        <v>0.47075422262150202</v>
      </c>
      <c r="AN10" s="17">
        <v>0.528532683243635</v>
      </c>
      <c r="AO10" s="17">
        <v>0.50366763534175296</v>
      </c>
      <c r="AP10" s="17">
        <v>0.39584809549875299</v>
      </c>
      <c r="AQ10" s="17">
        <v>0.42521465948732201</v>
      </c>
      <c r="AR10" s="17">
        <v>0.42237075658999101</v>
      </c>
      <c r="AS10" s="17">
        <v>0.41738347123041297</v>
      </c>
      <c r="AT10" s="17">
        <v>0.451705080944802</v>
      </c>
      <c r="AU10" s="17">
        <v>0.36778660547945602</v>
      </c>
      <c r="AV10" s="17"/>
      <c r="AW10" s="17">
        <v>0.44577833872217298</v>
      </c>
      <c r="AX10" s="17">
        <v>0.45172992254720801</v>
      </c>
      <c r="AY10" s="17"/>
      <c r="AZ10" s="17">
        <v>0.39678792730648399</v>
      </c>
      <c r="BA10" s="17">
        <v>0.460274557154778</v>
      </c>
      <c r="BB10" s="17"/>
      <c r="BC10" s="17">
        <v>0.40337917763797698</v>
      </c>
      <c r="BD10" s="17">
        <v>0.47875113117281798</v>
      </c>
      <c r="BE10" s="17"/>
      <c r="BF10" s="17">
        <v>0.40467732379341798</v>
      </c>
      <c r="BG10" s="17">
        <v>0.45224875119360902</v>
      </c>
      <c r="BH10" s="17"/>
      <c r="BI10" s="17">
        <v>0.55438015551770603</v>
      </c>
      <c r="BJ10" s="17">
        <v>0.399745091415313</v>
      </c>
      <c r="BK10" s="17">
        <v>0.42547319933578598</v>
      </c>
      <c r="BL10" s="17">
        <v>0.48143425151515101</v>
      </c>
      <c r="BM10" s="17">
        <v>0.39883995884134998</v>
      </c>
      <c r="BN10" s="17"/>
      <c r="BO10" s="17">
        <v>0.37492791404864201</v>
      </c>
      <c r="BP10" s="17">
        <v>0.48935860818204702</v>
      </c>
      <c r="BQ10" s="17">
        <v>0.418724971064865</v>
      </c>
      <c r="BR10" s="17">
        <v>0.49643889806844699</v>
      </c>
      <c r="BS10" s="17">
        <v>0.37767391070545597</v>
      </c>
      <c r="BT10" s="17">
        <v>0.48771910031771099</v>
      </c>
      <c r="BU10" s="17"/>
      <c r="BV10" s="17">
        <v>0.37939865424927799</v>
      </c>
      <c r="BW10" s="17">
        <v>0.43748222853058899</v>
      </c>
      <c r="BX10" s="17"/>
      <c r="BY10" s="17">
        <v>0.420983270273251</v>
      </c>
      <c r="BZ10" s="17"/>
      <c r="CA10" s="17">
        <v>0.36465161518577299</v>
      </c>
      <c r="CB10" s="17"/>
      <c r="CC10" s="17">
        <v>0.402968244975621</v>
      </c>
    </row>
    <row r="11" spans="2:81" x14ac:dyDescent="0.3">
      <c r="B11" s="18" t="s">
        <v>409</v>
      </c>
      <c r="C11" s="17">
        <v>0.16050791248681701</v>
      </c>
      <c r="D11" s="17">
        <v>0.176058566267736</v>
      </c>
      <c r="E11" s="17">
        <v>0.14595709696699799</v>
      </c>
      <c r="F11" s="17"/>
      <c r="G11" s="17">
        <v>9.9170169512957901E-2</v>
      </c>
      <c r="H11" s="17">
        <v>0.11273340361117599</v>
      </c>
      <c r="I11" s="17">
        <v>0.13453716092573001</v>
      </c>
      <c r="J11" s="17">
        <v>0.17596315917257799</v>
      </c>
      <c r="K11" s="17">
        <v>0.230589590586777</v>
      </c>
      <c r="L11" s="17">
        <v>0.20184658281706699</v>
      </c>
      <c r="M11" s="17"/>
      <c r="N11" s="17">
        <v>0.14562354755766199</v>
      </c>
      <c r="O11" s="17">
        <v>0.122343420299261</v>
      </c>
      <c r="P11" s="17">
        <v>0.20417057276209399</v>
      </c>
      <c r="Q11" s="17">
        <v>0.17732129938368499</v>
      </c>
      <c r="R11" s="17"/>
      <c r="S11" s="17">
        <v>0.132305844895483</v>
      </c>
      <c r="T11" s="17">
        <v>0.20089619577614201</v>
      </c>
      <c r="U11" s="17">
        <v>0.17782338179929899</v>
      </c>
      <c r="V11" s="17">
        <v>0.164695196330818</v>
      </c>
      <c r="W11" s="17">
        <v>0.168160910974336</v>
      </c>
      <c r="X11" s="17">
        <v>0.16726484614176601</v>
      </c>
      <c r="Y11" s="17">
        <v>0.188644577843216</v>
      </c>
      <c r="Z11" s="17">
        <v>0.15854818507325399</v>
      </c>
      <c r="AA11" s="17">
        <v>0.12663890143102999</v>
      </c>
      <c r="AB11" s="17">
        <v>0.116342869956357</v>
      </c>
      <c r="AC11" s="17">
        <v>0.225402267689367</v>
      </c>
      <c r="AD11" s="17">
        <v>9.6490044862873797E-2</v>
      </c>
      <c r="AE11" s="17"/>
      <c r="AF11" s="17">
        <v>0.104423181261926</v>
      </c>
      <c r="AG11" s="17">
        <v>0.16479591323469001</v>
      </c>
      <c r="AH11" s="17">
        <v>0.17449362315547601</v>
      </c>
      <c r="AI11" s="17">
        <v>0.121496829170002</v>
      </c>
      <c r="AJ11" s="17">
        <v>0.13986471434858</v>
      </c>
      <c r="AK11" s="17">
        <v>0.176778959191179</v>
      </c>
      <c r="AL11" s="17">
        <v>0.14651068488996899</v>
      </c>
      <c r="AM11" s="17">
        <v>0.16118574112600201</v>
      </c>
      <c r="AN11" s="17">
        <v>0.18238099655357001</v>
      </c>
      <c r="AO11" s="17">
        <v>0.13747444444645601</v>
      </c>
      <c r="AP11" s="17">
        <v>0.20581302211610999</v>
      </c>
      <c r="AQ11" s="17">
        <v>0.21342905081305699</v>
      </c>
      <c r="AR11" s="17">
        <v>0.109813436709849</v>
      </c>
      <c r="AS11" s="17">
        <v>0.18135222513615301</v>
      </c>
      <c r="AT11" s="17">
        <v>0.15925459097681299</v>
      </c>
      <c r="AU11" s="17">
        <v>0.115102056404673</v>
      </c>
      <c r="AV11" s="17"/>
      <c r="AW11" s="17">
        <v>0.154919357229024</v>
      </c>
      <c r="AX11" s="17">
        <v>0.169798691529777</v>
      </c>
      <c r="AY11" s="17"/>
      <c r="AZ11" s="17">
        <v>0.14309630181275099</v>
      </c>
      <c r="BA11" s="17">
        <v>0.16438583810388399</v>
      </c>
      <c r="BB11" s="17"/>
      <c r="BC11" s="17">
        <v>0.138358310143784</v>
      </c>
      <c r="BD11" s="17">
        <v>0.174996092299705</v>
      </c>
      <c r="BE11" s="17"/>
      <c r="BF11" s="17">
        <v>9.1075805739008003E-2</v>
      </c>
      <c r="BG11" s="17">
        <v>0.16608731589167</v>
      </c>
      <c r="BH11" s="17"/>
      <c r="BI11" s="17">
        <v>0.23672788269834999</v>
      </c>
      <c r="BJ11" s="17">
        <v>8.63151049248949E-2</v>
      </c>
      <c r="BK11" s="17">
        <v>0.16322273010109001</v>
      </c>
      <c r="BL11" s="17">
        <v>0.26935584412570501</v>
      </c>
      <c r="BM11" s="17">
        <v>0.17321682878919201</v>
      </c>
      <c r="BN11" s="17"/>
      <c r="BO11" s="17">
        <v>8.1994456943972796E-2</v>
      </c>
      <c r="BP11" s="17">
        <v>0.22087336618880701</v>
      </c>
      <c r="BQ11" s="17">
        <v>0.15843986195338999</v>
      </c>
      <c r="BR11" s="17">
        <v>0.25007927379766998</v>
      </c>
      <c r="BS11" s="17">
        <v>0.121967347699942</v>
      </c>
      <c r="BT11" s="17">
        <v>0.119405328892059</v>
      </c>
      <c r="BU11" s="17"/>
      <c r="BV11" s="17">
        <v>7.8662102655581503E-2</v>
      </c>
      <c r="BW11" s="17">
        <v>0.10050935395355</v>
      </c>
      <c r="BX11" s="17"/>
      <c r="BY11" s="17">
        <v>0.109060059384868</v>
      </c>
      <c r="BZ11" s="17"/>
      <c r="CA11" s="17">
        <v>8.1573507814423296E-2</v>
      </c>
      <c r="CB11" s="17"/>
      <c r="CC11" s="17">
        <v>8.0684347473856499E-2</v>
      </c>
    </row>
    <row r="12" spans="2:81" x14ac:dyDescent="0.3">
      <c r="B12" s="18" t="s">
        <v>92</v>
      </c>
      <c r="C12" s="19">
        <v>9.7517046867295898E-2</v>
      </c>
      <c r="D12" s="19">
        <v>6.2505546537412707E-2</v>
      </c>
      <c r="E12" s="19">
        <v>0.13208742962683101</v>
      </c>
      <c r="F12" s="19"/>
      <c r="G12" s="19">
        <v>0.133897273726691</v>
      </c>
      <c r="H12" s="19">
        <v>0.10775566791303499</v>
      </c>
      <c r="I12" s="19">
        <v>9.9716452521374996E-2</v>
      </c>
      <c r="J12" s="19">
        <v>0.119947605229079</v>
      </c>
      <c r="K12" s="19">
        <v>7.7590747898927698E-2</v>
      </c>
      <c r="L12" s="19">
        <v>5.83084402464265E-2</v>
      </c>
      <c r="M12" s="19"/>
      <c r="N12" s="19">
        <v>6.7487507676183806E-2</v>
      </c>
      <c r="O12" s="19">
        <v>0.10510515480135101</v>
      </c>
      <c r="P12" s="19">
        <v>0.115686014731404</v>
      </c>
      <c r="Q12" s="19">
        <v>0.10447792969061501</v>
      </c>
      <c r="R12" s="19"/>
      <c r="S12" s="19">
        <v>0.100136040653189</v>
      </c>
      <c r="T12" s="19">
        <v>6.8194883840704199E-2</v>
      </c>
      <c r="U12" s="19">
        <v>9.0388870557595299E-2</v>
      </c>
      <c r="V12" s="19">
        <v>6.7992417134528402E-2</v>
      </c>
      <c r="W12" s="19">
        <v>0.13162253590058501</v>
      </c>
      <c r="X12" s="19">
        <v>0.119999834069865</v>
      </c>
      <c r="Y12" s="19">
        <v>0.106579029689015</v>
      </c>
      <c r="Z12" s="19">
        <v>7.4943924237356505E-2</v>
      </c>
      <c r="AA12" s="19">
        <v>0.10537597166639801</v>
      </c>
      <c r="AB12" s="19">
        <v>0.10532678012074601</v>
      </c>
      <c r="AC12" s="19">
        <v>0.105066938874269</v>
      </c>
      <c r="AD12" s="19">
        <v>0.11428286293609</v>
      </c>
      <c r="AE12" s="19"/>
      <c r="AF12" s="19">
        <v>0.205281369328186</v>
      </c>
      <c r="AG12" s="19">
        <v>0.17275977479316801</v>
      </c>
      <c r="AH12" s="19">
        <v>0.11960636505607</v>
      </c>
      <c r="AI12" s="19">
        <v>0.13832863002109899</v>
      </c>
      <c r="AJ12" s="19">
        <v>8.7040212134993203E-2</v>
      </c>
      <c r="AK12" s="19">
        <v>8.1766436113692803E-2</v>
      </c>
      <c r="AL12" s="19">
        <v>0.113137048385815</v>
      </c>
      <c r="AM12" s="19">
        <v>8.6439280183060394E-2</v>
      </c>
      <c r="AN12" s="19">
        <v>5.3635346294353597E-2</v>
      </c>
      <c r="AO12" s="19">
        <v>6.23670212975082E-2</v>
      </c>
      <c r="AP12" s="19">
        <v>9.1296194755844606E-2</v>
      </c>
      <c r="AQ12" s="19">
        <v>7.0502077215802206E-2</v>
      </c>
      <c r="AR12" s="19">
        <v>9.1881328410697002E-2</v>
      </c>
      <c r="AS12" s="19">
        <v>8.6635840421191296E-2</v>
      </c>
      <c r="AT12" s="19">
        <v>0.10471056677034001</v>
      </c>
      <c r="AU12" s="19">
        <v>2.9397236688500999E-2</v>
      </c>
      <c r="AV12" s="19"/>
      <c r="AW12" s="19">
        <v>8.7220376914103698E-2</v>
      </c>
      <c r="AX12" s="19">
        <v>0.113194007797477</v>
      </c>
      <c r="AY12" s="19"/>
      <c r="AZ12" s="19">
        <v>0.107054969411954</v>
      </c>
      <c r="BA12" s="19">
        <v>9.5392754355711401E-2</v>
      </c>
      <c r="BB12" s="19"/>
      <c r="BC12" s="19">
        <v>9.9644562197311506E-2</v>
      </c>
      <c r="BD12" s="19">
        <v>9.4591099313017804E-2</v>
      </c>
      <c r="BE12" s="19"/>
      <c r="BF12" s="19">
        <v>9.9942853426062295E-2</v>
      </c>
      <c r="BG12" s="19">
        <v>9.7322114666510806E-2</v>
      </c>
      <c r="BH12" s="19"/>
      <c r="BI12" s="19">
        <v>6.1959341276785602E-2</v>
      </c>
      <c r="BJ12" s="19">
        <v>7.5464987354670707E-2</v>
      </c>
      <c r="BK12" s="19">
        <v>0.10395531749785999</v>
      </c>
      <c r="BL12" s="19">
        <v>0.101337671593527</v>
      </c>
      <c r="BM12" s="19">
        <v>9.3504155414748505E-2</v>
      </c>
      <c r="BN12" s="19"/>
      <c r="BO12" s="19">
        <v>6.3860260154162393E-2</v>
      </c>
      <c r="BP12" s="19">
        <v>7.5043508854236399E-2</v>
      </c>
      <c r="BQ12" s="19">
        <v>0.100625143272181</v>
      </c>
      <c r="BR12" s="19">
        <v>7.7980588450254407E-2</v>
      </c>
      <c r="BS12" s="19">
        <v>0.10101713849152701</v>
      </c>
      <c r="BT12" s="19">
        <v>0.21532786553972999</v>
      </c>
      <c r="BU12" s="19"/>
      <c r="BV12" s="19">
        <v>6.1154088527555897E-2</v>
      </c>
      <c r="BW12" s="19">
        <v>0.102007833498918</v>
      </c>
      <c r="BX12" s="19"/>
      <c r="BY12" s="19">
        <v>6.1274335240946401E-2</v>
      </c>
      <c r="BZ12" s="19"/>
      <c r="CA12" s="19">
        <v>5.5201894679720601E-2</v>
      </c>
      <c r="CB12" s="19"/>
      <c r="CC12" s="19">
        <v>5.5663558297480202E-2</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1016</v>
      </c>
      <c r="D7" s="10">
        <v>506</v>
      </c>
      <c r="E7" s="10">
        <v>508</v>
      </c>
      <c r="F7" s="10"/>
      <c r="G7" s="10">
        <v>143</v>
      </c>
      <c r="H7" s="10">
        <v>165</v>
      </c>
      <c r="I7" s="10">
        <v>159</v>
      </c>
      <c r="J7" s="10">
        <v>182</v>
      </c>
      <c r="K7" s="10">
        <v>157</v>
      </c>
      <c r="L7" s="10">
        <v>210</v>
      </c>
      <c r="M7" s="10"/>
      <c r="N7" s="10">
        <v>274</v>
      </c>
      <c r="O7" s="10">
        <v>285</v>
      </c>
      <c r="P7" s="10">
        <v>200</v>
      </c>
      <c r="Q7" s="10">
        <v>254</v>
      </c>
      <c r="R7" s="10"/>
      <c r="S7" s="10">
        <v>129</v>
      </c>
      <c r="T7" s="10">
        <v>141</v>
      </c>
      <c r="U7" s="10">
        <v>86</v>
      </c>
      <c r="V7" s="10">
        <v>88</v>
      </c>
      <c r="W7" s="10">
        <v>71</v>
      </c>
      <c r="X7" s="10">
        <v>93</v>
      </c>
      <c r="Y7" s="10">
        <v>93</v>
      </c>
      <c r="Z7" s="10">
        <v>49</v>
      </c>
      <c r="AA7" s="10">
        <v>106</v>
      </c>
      <c r="AB7" s="10">
        <v>87</v>
      </c>
      <c r="AC7" s="10">
        <v>48</v>
      </c>
      <c r="AD7" s="10">
        <v>25</v>
      </c>
      <c r="AE7" s="10"/>
      <c r="AF7" s="10">
        <v>7</v>
      </c>
      <c r="AG7" s="10">
        <v>50</v>
      </c>
      <c r="AH7" s="10">
        <v>78</v>
      </c>
      <c r="AI7" s="10">
        <v>62</v>
      </c>
      <c r="AJ7" s="10">
        <v>86</v>
      </c>
      <c r="AK7" s="10">
        <v>102</v>
      </c>
      <c r="AL7" s="10">
        <v>94</v>
      </c>
      <c r="AM7" s="10">
        <v>85</v>
      </c>
      <c r="AN7" s="10">
        <v>61</v>
      </c>
      <c r="AO7" s="10">
        <v>55</v>
      </c>
      <c r="AP7" s="10">
        <v>86</v>
      </c>
      <c r="AQ7" s="10">
        <v>59</v>
      </c>
      <c r="AR7" s="10">
        <v>47</v>
      </c>
      <c r="AS7" s="10">
        <v>27</v>
      </c>
      <c r="AT7" s="10">
        <v>25</v>
      </c>
      <c r="AU7" s="10">
        <v>47</v>
      </c>
      <c r="AV7" s="10"/>
      <c r="AW7" s="10">
        <v>568</v>
      </c>
      <c r="AX7" s="10">
        <v>445</v>
      </c>
      <c r="AY7" s="10"/>
      <c r="AZ7" s="10">
        <v>176</v>
      </c>
      <c r="BA7" s="10">
        <v>840</v>
      </c>
      <c r="BB7" s="10"/>
      <c r="BC7" s="10">
        <v>419</v>
      </c>
      <c r="BD7" s="10">
        <v>585</v>
      </c>
      <c r="BE7" s="10"/>
      <c r="BF7" s="10">
        <v>72</v>
      </c>
      <c r="BG7" s="10">
        <v>944</v>
      </c>
      <c r="BH7" s="10"/>
      <c r="BI7" s="10">
        <v>177</v>
      </c>
      <c r="BJ7" s="10">
        <v>334</v>
      </c>
      <c r="BK7" s="10">
        <v>88</v>
      </c>
      <c r="BL7" s="10">
        <v>125</v>
      </c>
      <c r="BM7" s="10">
        <v>52</v>
      </c>
      <c r="BN7" s="10"/>
      <c r="BO7" s="10">
        <v>245</v>
      </c>
      <c r="BP7" s="10">
        <v>194</v>
      </c>
      <c r="BQ7" s="10">
        <v>89</v>
      </c>
      <c r="BR7" s="10">
        <v>180</v>
      </c>
      <c r="BS7" s="10">
        <v>73</v>
      </c>
      <c r="BT7" s="10">
        <v>107</v>
      </c>
      <c r="BU7" s="10"/>
      <c r="BV7" s="10">
        <v>212</v>
      </c>
      <c r="BW7" s="10">
        <v>122</v>
      </c>
      <c r="BX7" s="10"/>
      <c r="BY7" s="10">
        <v>100</v>
      </c>
      <c r="BZ7" s="10"/>
      <c r="CA7" s="10">
        <v>152</v>
      </c>
      <c r="CB7" s="10"/>
      <c r="CC7" s="10">
        <v>171</v>
      </c>
    </row>
    <row r="8" spans="2:81" ht="30" customHeight="1" x14ac:dyDescent="0.3">
      <c r="B8" s="11" t="s">
        <v>20</v>
      </c>
      <c r="C8" s="11">
        <v>1018</v>
      </c>
      <c r="D8" s="11">
        <v>504</v>
      </c>
      <c r="E8" s="11">
        <v>512</v>
      </c>
      <c r="F8" s="11"/>
      <c r="G8" s="11">
        <v>143</v>
      </c>
      <c r="H8" s="11">
        <v>166</v>
      </c>
      <c r="I8" s="11">
        <v>182</v>
      </c>
      <c r="J8" s="11">
        <v>178</v>
      </c>
      <c r="K8" s="11">
        <v>143</v>
      </c>
      <c r="L8" s="11">
        <v>206</v>
      </c>
      <c r="M8" s="11"/>
      <c r="N8" s="11">
        <v>257</v>
      </c>
      <c r="O8" s="11">
        <v>270</v>
      </c>
      <c r="P8" s="11">
        <v>228</v>
      </c>
      <c r="Q8" s="11">
        <v>260</v>
      </c>
      <c r="R8" s="11"/>
      <c r="S8" s="11">
        <v>131</v>
      </c>
      <c r="T8" s="11">
        <v>145</v>
      </c>
      <c r="U8" s="11">
        <v>85</v>
      </c>
      <c r="V8" s="11">
        <v>92</v>
      </c>
      <c r="W8" s="11">
        <v>70</v>
      </c>
      <c r="X8" s="11">
        <v>90</v>
      </c>
      <c r="Y8" s="11">
        <v>90</v>
      </c>
      <c r="Z8" s="11">
        <v>44</v>
      </c>
      <c r="AA8" s="11">
        <v>106</v>
      </c>
      <c r="AB8" s="11">
        <v>92</v>
      </c>
      <c r="AC8" s="11">
        <v>43</v>
      </c>
      <c r="AD8" s="11">
        <v>30</v>
      </c>
      <c r="AE8" s="11"/>
      <c r="AF8" s="11">
        <v>7</v>
      </c>
      <c r="AG8" s="11">
        <v>49</v>
      </c>
      <c r="AH8" s="11">
        <v>79</v>
      </c>
      <c r="AI8" s="11">
        <v>63</v>
      </c>
      <c r="AJ8" s="11">
        <v>87</v>
      </c>
      <c r="AK8" s="11">
        <v>104</v>
      </c>
      <c r="AL8" s="11">
        <v>94</v>
      </c>
      <c r="AM8" s="11">
        <v>85</v>
      </c>
      <c r="AN8" s="11">
        <v>61</v>
      </c>
      <c r="AO8" s="11">
        <v>54</v>
      </c>
      <c r="AP8" s="11">
        <v>87</v>
      </c>
      <c r="AQ8" s="11">
        <v>60</v>
      </c>
      <c r="AR8" s="11">
        <v>47</v>
      </c>
      <c r="AS8" s="11">
        <v>28</v>
      </c>
      <c r="AT8" s="11">
        <v>25</v>
      </c>
      <c r="AU8" s="11">
        <v>46</v>
      </c>
      <c r="AV8" s="11"/>
      <c r="AW8" s="11">
        <v>570</v>
      </c>
      <c r="AX8" s="11">
        <v>446</v>
      </c>
      <c r="AY8" s="11"/>
      <c r="AZ8" s="11">
        <v>181</v>
      </c>
      <c r="BA8" s="11">
        <v>837</v>
      </c>
      <c r="BB8" s="11"/>
      <c r="BC8" s="11">
        <v>429</v>
      </c>
      <c r="BD8" s="11">
        <v>577</v>
      </c>
      <c r="BE8" s="11"/>
      <c r="BF8" s="11">
        <v>74</v>
      </c>
      <c r="BG8" s="11">
        <v>944</v>
      </c>
      <c r="BH8" s="11"/>
      <c r="BI8" s="11">
        <v>176</v>
      </c>
      <c r="BJ8" s="11">
        <v>333</v>
      </c>
      <c r="BK8" s="11">
        <v>86</v>
      </c>
      <c r="BL8" s="11">
        <v>125</v>
      </c>
      <c r="BM8" s="11">
        <v>53</v>
      </c>
      <c r="BN8" s="11"/>
      <c r="BO8" s="11">
        <v>243</v>
      </c>
      <c r="BP8" s="11">
        <v>195</v>
      </c>
      <c r="BQ8" s="11">
        <v>87</v>
      </c>
      <c r="BR8" s="11">
        <v>180</v>
      </c>
      <c r="BS8" s="11">
        <v>75</v>
      </c>
      <c r="BT8" s="11">
        <v>107</v>
      </c>
      <c r="BU8" s="11"/>
      <c r="BV8" s="11">
        <v>210</v>
      </c>
      <c r="BW8" s="11">
        <v>124</v>
      </c>
      <c r="BX8" s="11"/>
      <c r="BY8" s="11">
        <v>103</v>
      </c>
      <c r="BZ8" s="11"/>
      <c r="CA8" s="11">
        <v>148</v>
      </c>
      <c r="CB8" s="11"/>
      <c r="CC8" s="11">
        <v>169</v>
      </c>
    </row>
    <row r="9" spans="2:81" x14ac:dyDescent="0.3">
      <c r="B9" s="18" t="s">
        <v>407</v>
      </c>
      <c r="C9" s="17">
        <v>0.198944836751137</v>
      </c>
      <c r="D9" s="17">
        <v>0.24568601990528599</v>
      </c>
      <c r="E9" s="17">
        <v>0.153667679103241</v>
      </c>
      <c r="F9" s="17"/>
      <c r="G9" s="17">
        <v>0.166862538322822</v>
      </c>
      <c r="H9" s="17">
        <v>0.22466511572244</v>
      </c>
      <c r="I9" s="17">
        <v>0.30157927214515001</v>
      </c>
      <c r="J9" s="17">
        <v>0.28200213583302602</v>
      </c>
      <c r="K9" s="17">
        <v>8.71579137917739E-2</v>
      </c>
      <c r="L9" s="17">
        <v>0.11563020394600999</v>
      </c>
      <c r="M9" s="17"/>
      <c r="N9" s="17">
        <v>0.21836972514894201</v>
      </c>
      <c r="O9" s="17">
        <v>0.156061173891614</v>
      </c>
      <c r="P9" s="17">
        <v>0.20359480649543399</v>
      </c>
      <c r="Q9" s="17">
        <v>0.22241723173299499</v>
      </c>
      <c r="R9" s="17"/>
      <c r="S9" s="17">
        <v>0.185000489494096</v>
      </c>
      <c r="T9" s="17">
        <v>0.182191147333123</v>
      </c>
      <c r="U9" s="17">
        <v>0.23905426714905101</v>
      </c>
      <c r="V9" s="17">
        <v>0.208328288011666</v>
      </c>
      <c r="W9" s="17">
        <v>0.28119543992637203</v>
      </c>
      <c r="X9" s="17">
        <v>0.194084009030706</v>
      </c>
      <c r="Y9" s="17">
        <v>0.22502167567376799</v>
      </c>
      <c r="Z9" s="17">
        <v>0.226161970041871</v>
      </c>
      <c r="AA9" s="17">
        <v>0.16575504104151101</v>
      </c>
      <c r="AB9" s="17">
        <v>0.172783595106416</v>
      </c>
      <c r="AC9" s="17">
        <v>0.17905325187594801</v>
      </c>
      <c r="AD9" s="17">
        <v>0.13060163253146201</v>
      </c>
      <c r="AE9" s="17"/>
      <c r="AF9" s="17">
        <v>0.167577900275516</v>
      </c>
      <c r="AG9" s="17">
        <v>0.118793857111786</v>
      </c>
      <c r="AH9" s="17">
        <v>0.27037373344226601</v>
      </c>
      <c r="AI9" s="17">
        <v>0.17303441214368501</v>
      </c>
      <c r="AJ9" s="17">
        <v>0.155673362388107</v>
      </c>
      <c r="AK9" s="17">
        <v>0.17182629627259499</v>
      </c>
      <c r="AL9" s="17">
        <v>0.17172615632020499</v>
      </c>
      <c r="AM9" s="17">
        <v>0.17357184390282099</v>
      </c>
      <c r="AN9" s="17">
        <v>0.182330186695631</v>
      </c>
      <c r="AO9" s="17">
        <v>0.20932991324109901</v>
      </c>
      <c r="AP9" s="17">
        <v>0.23195009378465101</v>
      </c>
      <c r="AQ9" s="17">
        <v>0.213994739387637</v>
      </c>
      <c r="AR9" s="17">
        <v>0.28766531296175502</v>
      </c>
      <c r="AS9" s="17">
        <v>0.18656701485129901</v>
      </c>
      <c r="AT9" s="17">
        <v>0.23280318192677599</v>
      </c>
      <c r="AU9" s="17">
        <v>0.33652888991652202</v>
      </c>
      <c r="AV9" s="17"/>
      <c r="AW9" s="17">
        <v>0.22068686053855499</v>
      </c>
      <c r="AX9" s="17">
        <v>0.17045258783157299</v>
      </c>
      <c r="AY9" s="17"/>
      <c r="AZ9" s="17">
        <v>0.26084959152460002</v>
      </c>
      <c r="BA9" s="17">
        <v>0.18551953926937001</v>
      </c>
      <c r="BB9" s="17"/>
      <c r="BC9" s="17">
        <v>0.26490552848222598</v>
      </c>
      <c r="BD9" s="17">
        <v>0.148909298469281</v>
      </c>
      <c r="BE9" s="17"/>
      <c r="BF9" s="17">
        <v>0.247407548463975</v>
      </c>
      <c r="BG9" s="17">
        <v>0.19516290980677101</v>
      </c>
      <c r="BH9" s="17"/>
      <c r="BI9" s="17">
        <v>0.17856519469270901</v>
      </c>
      <c r="BJ9" s="17">
        <v>0.21012307361315</v>
      </c>
      <c r="BK9" s="17">
        <v>0.15172408604288301</v>
      </c>
      <c r="BL9" s="17">
        <v>0.36437177906340301</v>
      </c>
      <c r="BM9" s="17">
        <v>0.124779451258188</v>
      </c>
      <c r="BN9" s="17"/>
      <c r="BO9" s="17">
        <v>0.217781397920849</v>
      </c>
      <c r="BP9" s="17">
        <v>0.21361909158501499</v>
      </c>
      <c r="BQ9" s="17">
        <v>0.197387014431358</v>
      </c>
      <c r="BR9" s="17">
        <v>0.31229880800367998</v>
      </c>
      <c r="BS9" s="17">
        <v>0.16144856257075099</v>
      </c>
      <c r="BT9" s="17">
        <v>0.12396167249746499</v>
      </c>
      <c r="BU9" s="17"/>
      <c r="BV9" s="17">
        <v>0.20436226032742399</v>
      </c>
      <c r="BW9" s="17">
        <v>0.219893281805317</v>
      </c>
      <c r="BX9" s="17"/>
      <c r="BY9" s="17">
        <v>0.33439243074596497</v>
      </c>
      <c r="BZ9" s="17"/>
      <c r="CA9" s="17">
        <v>0.250036637469078</v>
      </c>
      <c r="CB9" s="17"/>
      <c r="CC9" s="17">
        <v>0.21782280734124801</v>
      </c>
    </row>
    <row r="10" spans="2:81" ht="28.8" x14ac:dyDescent="0.3">
      <c r="B10" s="18" t="s">
        <v>408</v>
      </c>
      <c r="C10" s="17">
        <v>0.51750345499478501</v>
      </c>
      <c r="D10" s="17">
        <v>0.47779508690965</v>
      </c>
      <c r="E10" s="17">
        <v>0.55874619281465798</v>
      </c>
      <c r="F10" s="17"/>
      <c r="G10" s="17">
        <v>0.51801865953366799</v>
      </c>
      <c r="H10" s="17">
        <v>0.481663464712561</v>
      </c>
      <c r="I10" s="17">
        <v>0.42698955347989398</v>
      </c>
      <c r="J10" s="17">
        <v>0.45532413935411098</v>
      </c>
      <c r="K10" s="17">
        <v>0.61629673402990603</v>
      </c>
      <c r="L10" s="17">
        <v>0.61108721027731205</v>
      </c>
      <c r="M10" s="17"/>
      <c r="N10" s="17">
        <v>0.51794986516474295</v>
      </c>
      <c r="O10" s="17">
        <v>0.55441147778381406</v>
      </c>
      <c r="P10" s="17">
        <v>0.50521441337672401</v>
      </c>
      <c r="Q10" s="17">
        <v>0.49209665308704997</v>
      </c>
      <c r="R10" s="17"/>
      <c r="S10" s="17">
        <v>0.496565129755205</v>
      </c>
      <c r="T10" s="17">
        <v>0.57985972704618205</v>
      </c>
      <c r="U10" s="17">
        <v>0.47074349355943701</v>
      </c>
      <c r="V10" s="17">
        <v>0.51480248805440099</v>
      </c>
      <c r="W10" s="17">
        <v>0.48155390321472302</v>
      </c>
      <c r="X10" s="17">
        <v>0.45567479947051398</v>
      </c>
      <c r="Y10" s="17">
        <v>0.493334442912226</v>
      </c>
      <c r="Z10" s="17">
        <v>0.53604097517156502</v>
      </c>
      <c r="AA10" s="17">
        <v>0.54562463315480902</v>
      </c>
      <c r="AB10" s="17">
        <v>0.54176744949176203</v>
      </c>
      <c r="AC10" s="17">
        <v>0.53748336495681603</v>
      </c>
      <c r="AD10" s="17">
        <v>0.55897786147685602</v>
      </c>
      <c r="AE10" s="17"/>
      <c r="AF10" s="17">
        <v>0.26583282581895201</v>
      </c>
      <c r="AG10" s="17">
        <v>0.40876777756399901</v>
      </c>
      <c r="AH10" s="17">
        <v>0.48592326216631898</v>
      </c>
      <c r="AI10" s="17">
        <v>0.60401268808102504</v>
      </c>
      <c r="AJ10" s="17">
        <v>0.502803420549914</v>
      </c>
      <c r="AK10" s="17">
        <v>0.52895862239001001</v>
      </c>
      <c r="AL10" s="17">
        <v>0.53824136677998402</v>
      </c>
      <c r="AM10" s="17">
        <v>0.57378307676650397</v>
      </c>
      <c r="AN10" s="17">
        <v>0.68088744259048395</v>
      </c>
      <c r="AO10" s="17">
        <v>0.56881977980926302</v>
      </c>
      <c r="AP10" s="17">
        <v>0.44685415600197798</v>
      </c>
      <c r="AQ10" s="17">
        <v>0.49367540033706703</v>
      </c>
      <c r="AR10" s="17">
        <v>0.51150568819132503</v>
      </c>
      <c r="AS10" s="17">
        <v>0.48369154370699602</v>
      </c>
      <c r="AT10" s="17">
        <v>0.458495871807163</v>
      </c>
      <c r="AU10" s="17">
        <v>0.40025876335069499</v>
      </c>
      <c r="AV10" s="17"/>
      <c r="AW10" s="17">
        <v>0.51466463971625698</v>
      </c>
      <c r="AX10" s="17">
        <v>0.52002848356653197</v>
      </c>
      <c r="AY10" s="17"/>
      <c r="AZ10" s="17">
        <v>0.51699461945143899</v>
      </c>
      <c r="BA10" s="17">
        <v>0.51761380626850695</v>
      </c>
      <c r="BB10" s="17"/>
      <c r="BC10" s="17">
        <v>0.48994208421033397</v>
      </c>
      <c r="BD10" s="17">
        <v>0.54222216987014105</v>
      </c>
      <c r="BE10" s="17"/>
      <c r="BF10" s="17">
        <v>0.50929767048583696</v>
      </c>
      <c r="BG10" s="17">
        <v>0.51814381696458001</v>
      </c>
      <c r="BH10" s="17"/>
      <c r="BI10" s="17">
        <v>0.55374730122604499</v>
      </c>
      <c r="BJ10" s="17">
        <v>0.53360640598009701</v>
      </c>
      <c r="BK10" s="17">
        <v>0.52803468379359597</v>
      </c>
      <c r="BL10" s="17">
        <v>0.39774191526803998</v>
      </c>
      <c r="BM10" s="17">
        <v>0.54055695908759105</v>
      </c>
      <c r="BN10" s="17"/>
      <c r="BO10" s="17">
        <v>0.51274111345597495</v>
      </c>
      <c r="BP10" s="17">
        <v>0.51665324793587297</v>
      </c>
      <c r="BQ10" s="17">
        <v>0.54863391949168305</v>
      </c>
      <c r="BR10" s="17">
        <v>0.44830498616117798</v>
      </c>
      <c r="BS10" s="17">
        <v>0.54209727304889299</v>
      </c>
      <c r="BT10" s="17">
        <v>0.49672885751175999</v>
      </c>
      <c r="BU10" s="17"/>
      <c r="BV10" s="17">
        <v>0.52794783955721103</v>
      </c>
      <c r="BW10" s="17">
        <v>0.543203205820457</v>
      </c>
      <c r="BX10" s="17"/>
      <c r="BY10" s="17">
        <v>0.50133939523964399</v>
      </c>
      <c r="BZ10" s="17"/>
      <c r="CA10" s="17">
        <v>0.55831445202569496</v>
      </c>
      <c r="CB10" s="17"/>
      <c r="CC10" s="17">
        <v>0.58995359735931396</v>
      </c>
    </row>
    <row r="11" spans="2:81" x14ac:dyDescent="0.3">
      <c r="B11" s="18" t="s">
        <v>409</v>
      </c>
      <c r="C11" s="17">
        <v>0.151738530309981</v>
      </c>
      <c r="D11" s="17">
        <v>0.169400137000564</v>
      </c>
      <c r="E11" s="17">
        <v>0.13294543928629801</v>
      </c>
      <c r="F11" s="17"/>
      <c r="G11" s="17">
        <v>0.11822779328288099</v>
      </c>
      <c r="H11" s="17">
        <v>0.15372096572150601</v>
      </c>
      <c r="I11" s="17">
        <v>0.16978401059822401</v>
      </c>
      <c r="J11" s="17">
        <v>0.13385480566816299</v>
      </c>
      <c r="K11" s="17">
        <v>0.18259344946801401</v>
      </c>
      <c r="L11" s="17">
        <v>0.151399423300796</v>
      </c>
      <c r="M11" s="17"/>
      <c r="N11" s="17">
        <v>0.14613750437084899</v>
      </c>
      <c r="O11" s="17">
        <v>0.14981923780811199</v>
      </c>
      <c r="P11" s="17">
        <v>0.152830959488194</v>
      </c>
      <c r="Q11" s="17">
        <v>0.156564708121678</v>
      </c>
      <c r="R11" s="17"/>
      <c r="S11" s="17">
        <v>0.16297894392989601</v>
      </c>
      <c r="T11" s="17">
        <v>0.13815237281738699</v>
      </c>
      <c r="U11" s="17">
        <v>0.175821152771761</v>
      </c>
      <c r="V11" s="17">
        <v>0.14045002169757501</v>
      </c>
      <c r="W11" s="17">
        <v>0.10013107457087</v>
      </c>
      <c r="X11" s="17">
        <v>0.146578934311555</v>
      </c>
      <c r="Y11" s="17">
        <v>0.17129542279697099</v>
      </c>
      <c r="Z11" s="17">
        <v>0.17954567016768599</v>
      </c>
      <c r="AA11" s="17">
        <v>0.15430895126216601</v>
      </c>
      <c r="AB11" s="17">
        <v>0.12927754849334899</v>
      </c>
      <c r="AC11" s="17">
        <v>0.20158269639328</v>
      </c>
      <c r="AD11" s="17">
        <v>0.15809692598800701</v>
      </c>
      <c r="AE11" s="17"/>
      <c r="AF11" s="17">
        <v>0.28339236599580497</v>
      </c>
      <c r="AG11" s="17">
        <v>0.25478677248468801</v>
      </c>
      <c r="AH11" s="17">
        <v>9.44438731543326E-2</v>
      </c>
      <c r="AI11" s="17">
        <v>9.1814473446151401E-2</v>
      </c>
      <c r="AJ11" s="17">
        <v>0.21566757326750399</v>
      </c>
      <c r="AK11" s="17">
        <v>0.15832881744425201</v>
      </c>
      <c r="AL11" s="17">
        <v>0.123502625178294</v>
      </c>
      <c r="AM11" s="17">
        <v>0.15115897344785201</v>
      </c>
      <c r="AN11" s="17">
        <v>7.3328199573366407E-2</v>
      </c>
      <c r="AO11" s="17">
        <v>0.143133479241117</v>
      </c>
      <c r="AP11" s="17">
        <v>0.16346698097238799</v>
      </c>
      <c r="AQ11" s="17">
        <v>0.14676673096394299</v>
      </c>
      <c r="AR11" s="17">
        <v>0.12326395073778</v>
      </c>
      <c r="AS11" s="17">
        <v>0.17848750276277001</v>
      </c>
      <c r="AT11" s="17">
        <v>0.21414217420919501</v>
      </c>
      <c r="AU11" s="17">
        <v>0.24427492721576399</v>
      </c>
      <c r="AV11" s="17"/>
      <c r="AW11" s="17">
        <v>0.15591991173194999</v>
      </c>
      <c r="AX11" s="17">
        <v>0.14734926307648599</v>
      </c>
      <c r="AY11" s="17"/>
      <c r="AZ11" s="17">
        <v>0.120550256980095</v>
      </c>
      <c r="BA11" s="17">
        <v>0.15850233785479001</v>
      </c>
      <c r="BB11" s="17"/>
      <c r="BC11" s="17">
        <v>0.13360311613970499</v>
      </c>
      <c r="BD11" s="17">
        <v>0.16321452385135199</v>
      </c>
      <c r="BE11" s="17"/>
      <c r="BF11" s="17">
        <v>7.7485339366990605E-2</v>
      </c>
      <c r="BG11" s="17">
        <v>0.15753309139843999</v>
      </c>
      <c r="BH11" s="17"/>
      <c r="BI11" s="17">
        <v>0.165134305189649</v>
      </c>
      <c r="BJ11" s="17">
        <v>0.15585311908579499</v>
      </c>
      <c r="BK11" s="17">
        <v>0.15041169326269699</v>
      </c>
      <c r="BL11" s="17">
        <v>0.163180846873306</v>
      </c>
      <c r="BM11" s="17">
        <v>0.19110432032982799</v>
      </c>
      <c r="BN11" s="17"/>
      <c r="BO11" s="17">
        <v>0.19303846354927701</v>
      </c>
      <c r="BP11" s="17">
        <v>0.15103786311428599</v>
      </c>
      <c r="BQ11" s="17">
        <v>0.131274292470448</v>
      </c>
      <c r="BR11" s="17">
        <v>0.17780539083993999</v>
      </c>
      <c r="BS11" s="17">
        <v>0.17490373691484801</v>
      </c>
      <c r="BT11" s="17">
        <v>4.2994595204817701E-2</v>
      </c>
      <c r="BU11" s="17"/>
      <c r="BV11" s="17">
        <v>0.193517725043751</v>
      </c>
      <c r="BW11" s="17">
        <v>9.19748047865004E-2</v>
      </c>
      <c r="BX11" s="17"/>
      <c r="BY11" s="17">
        <v>0.107473860164729</v>
      </c>
      <c r="BZ11" s="17"/>
      <c r="CA11" s="17">
        <v>0.14175083248310999</v>
      </c>
      <c r="CB11" s="17"/>
      <c r="CC11" s="17">
        <v>0.136500378606562</v>
      </c>
    </row>
    <row r="12" spans="2:81" x14ac:dyDescent="0.3">
      <c r="B12" s="18" t="s">
        <v>92</v>
      </c>
      <c r="C12" s="19">
        <v>0.131813177944098</v>
      </c>
      <c r="D12" s="19">
        <v>0.10711875618449999</v>
      </c>
      <c r="E12" s="19">
        <v>0.15464068879580301</v>
      </c>
      <c r="F12" s="19"/>
      <c r="G12" s="19">
        <v>0.19689100886062899</v>
      </c>
      <c r="H12" s="19">
        <v>0.139950453843494</v>
      </c>
      <c r="I12" s="19">
        <v>0.101647163776733</v>
      </c>
      <c r="J12" s="19">
        <v>0.12881891914470001</v>
      </c>
      <c r="K12" s="19">
        <v>0.113951902710306</v>
      </c>
      <c r="L12" s="19">
        <v>0.121883162475882</v>
      </c>
      <c r="M12" s="19"/>
      <c r="N12" s="19">
        <v>0.117542905315466</v>
      </c>
      <c r="O12" s="19">
        <v>0.13970811051645901</v>
      </c>
      <c r="P12" s="19">
        <v>0.138359820639648</v>
      </c>
      <c r="Q12" s="19">
        <v>0.12892140705827701</v>
      </c>
      <c r="R12" s="19"/>
      <c r="S12" s="19">
        <v>0.15545543682080401</v>
      </c>
      <c r="T12" s="19">
        <v>9.9796752803307506E-2</v>
      </c>
      <c r="U12" s="19">
        <v>0.11438108651975</v>
      </c>
      <c r="V12" s="19">
        <v>0.13641920223635801</v>
      </c>
      <c r="W12" s="19">
        <v>0.137119582288035</v>
      </c>
      <c r="X12" s="19">
        <v>0.203662257187225</v>
      </c>
      <c r="Y12" s="19">
        <v>0.110348458617035</v>
      </c>
      <c r="Z12" s="19">
        <v>5.82513846188778E-2</v>
      </c>
      <c r="AA12" s="19">
        <v>0.13431137454151401</v>
      </c>
      <c r="AB12" s="19">
        <v>0.156171406908473</v>
      </c>
      <c r="AC12" s="19">
        <v>8.1880686773955699E-2</v>
      </c>
      <c r="AD12" s="19">
        <v>0.15232358000367499</v>
      </c>
      <c r="AE12" s="19"/>
      <c r="AF12" s="19">
        <v>0.28319690790972701</v>
      </c>
      <c r="AG12" s="19">
        <v>0.21765159283952701</v>
      </c>
      <c r="AH12" s="19">
        <v>0.14925913123708301</v>
      </c>
      <c r="AI12" s="19">
        <v>0.131138426329138</v>
      </c>
      <c r="AJ12" s="19">
        <v>0.125855643794475</v>
      </c>
      <c r="AK12" s="19">
        <v>0.14088626389314199</v>
      </c>
      <c r="AL12" s="19">
        <v>0.16652985172151699</v>
      </c>
      <c r="AM12" s="19">
        <v>0.101486105882823</v>
      </c>
      <c r="AN12" s="19">
        <v>6.3454171140518406E-2</v>
      </c>
      <c r="AO12" s="19">
        <v>7.8716827708520495E-2</v>
      </c>
      <c r="AP12" s="19">
        <v>0.157728769240984</v>
      </c>
      <c r="AQ12" s="19">
        <v>0.14556312931135301</v>
      </c>
      <c r="AR12" s="19">
        <v>7.7565048109141096E-2</v>
      </c>
      <c r="AS12" s="19">
        <v>0.151253938678935</v>
      </c>
      <c r="AT12" s="19">
        <v>9.4558772056866594E-2</v>
      </c>
      <c r="AU12" s="19">
        <v>1.89374195170188E-2</v>
      </c>
      <c r="AV12" s="19"/>
      <c r="AW12" s="19">
        <v>0.108728588013238</v>
      </c>
      <c r="AX12" s="19">
        <v>0.16216966552540901</v>
      </c>
      <c r="AY12" s="19"/>
      <c r="AZ12" s="19">
        <v>0.10160553204386499</v>
      </c>
      <c r="BA12" s="19">
        <v>0.138364316607333</v>
      </c>
      <c r="BB12" s="19"/>
      <c r="BC12" s="19">
        <v>0.111549271167735</v>
      </c>
      <c r="BD12" s="19">
        <v>0.14565400780922499</v>
      </c>
      <c r="BE12" s="19"/>
      <c r="BF12" s="19">
        <v>0.165809441683198</v>
      </c>
      <c r="BG12" s="19">
        <v>0.129160181830209</v>
      </c>
      <c r="BH12" s="19"/>
      <c r="BI12" s="19">
        <v>0.102553198891597</v>
      </c>
      <c r="BJ12" s="19">
        <v>0.100417401320958</v>
      </c>
      <c r="BK12" s="19">
        <v>0.169829536900825</v>
      </c>
      <c r="BL12" s="19">
        <v>7.4705458795251103E-2</v>
      </c>
      <c r="BM12" s="19">
        <v>0.143559269324394</v>
      </c>
      <c r="BN12" s="19"/>
      <c r="BO12" s="19">
        <v>7.6439025073898798E-2</v>
      </c>
      <c r="BP12" s="19">
        <v>0.118689797364826</v>
      </c>
      <c r="BQ12" s="19">
        <v>0.122704773606511</v>
      </c>
      <c r="BR12" s="19">
        <v>6.1590814995201699E-2</v>
      </c>
      <c r="BS12" s="19">
        <v>0.121550427465508</v>
      </c>
      <c r="BT12" s="19">
        <v>0.33631487478595701</v>
      </c>
      <c r="BU12" s="19"/>
      <c r="BV12" s="19">
        <v>7.4172175071613999E-2</v>
      </c>
      <c r="BW12" s="19">
        <v>0.144928707587726</v>
      </c>
      <c r="BX12" s="19"/>
      <c r="BY12" s="19">
        <v>5.6794313849661701E-2</v>
      </c>
      <c r="BZ12" s="19"/>
      <c r="CA12" s="19">
        <v>4.9898078022117598E-2</v>
      </c>
      <c r="CB12" s="19"/>
      <c r="CC12" s="19">
        <v>5.5723216692875201E-2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992</v>
      </c>
      <c r="D7" s="10">
        <v>487</v>
      </c>
      <c r="E7" s="10">
        <v>503</v>
      </c>
      <c r="F7" s="10"/>
      <c r="G7" s="10">
        <v>140</v>
      </c>
      <c r="H7" s="10">
        <v>175</v>
      </c>
      <c r="I7" s="10">
        <v>138</v>
      </c>
      <c r="J7" s="10">
        <v>169</v>
      </c>
      <c r="K7" s="10">
        <v>153</v>
      </c>
      <c r="L7" s="10">
        <v>217</v>
      </c>
      <c r="M7" s="10"/>
      <c r="N7" s="10">
        <v>303</v>
      </c>
      <c r="O7" s="10">
        <v>266</v>
      </c>
      <c r="P7" s="10">
        <v>189</v>
      </c>
      <c r="Q7" s="10">
        <v>233</v>
      </c>
      <c r="R7" s="10"/>
      <c r="S7" s="10">
        <v>145</v>
      </c>
      <c r="T7" s="10">
        <v>115</v>
      </c>
      <c r="U7" s="10">
        <v>78</v>
      </c>
      <c r="V7" s="10">
        <v>87</v>
      </c>
      <c r="W7" s="10">
        <v>72</v>
      </c>
      <c r="X7" s="10">
        <v>93</v>
      </c>
      <c r="Y7" s="10">
        <v>75</v>
      </c>
      <c r="Z7" s="10">
        <v>39</v>
      </c>
      <c r="AA7" s="10">
        <v>116</v>
      </c>
      <c r="AB7" s="10">
        <v>85</v>
      </c>
      <c r="AC7" s="10">
        <v>63</v>
      </c>
      <c r="AD7" s="10">
        <v>24</v>
      </c>
      <c r="AE7" s="10"/>
      <c r="AF7" s="10">
        <v>3</v>
      </c>
      <c r="AG7" s="10">
        <v>40</v>
      </c>
      <c r="AH7" s="10">
        <v>63</v>
      </c>
      <c r="AI7" s="10">
        <v>64</v>
      </c>
      <c r="AJ7" s="10">
        <v>92</v>
      </c>
      <c r="AK7" s="10">
        <v>121</v>
      </c>
      <c r="AL7" s="10">
        <v>96</v>
      </c>
      <c r="AM7" s="10">
        <v>73</v>
      </c>
      <c r="AN7" s="10">
        <v>68</v>
      </c>
      <c r="AO7" s="10">
        <v>52</v>
      </c>
      <c r="AP7" s="10">
        <v>76</v>
      </c>
      <c r="AQ7" s="10">
        <v>53</v>
      </c>
      <c r="AR7" s="10">
        <v>51</v>
      </c>
      <c r="AS7" s="10">
        <v>22</v>
      </c>
      <c r="AT7" s="10">
        <v>35</v>
      </c>
      <c r="AU7" s="10">
        <v>50</v>
      </c>
      <c r="AV7" s="10"/>
      <c r="AW7" s="10">
        <v>619</v>
      </c>
      <c r="AX7" s="10">
        <v>370</v>
      </c>
      <c r="AY7" s="10"/>
      <c r="AZ7" s="10">
        <v>183</v>
      </c>
      <c r="BA7" s="10">
        <v>809</v>
      </c>
      <c r="BB7" s="10"/>
      <c r="BC7" s="10">
        <v>376</v>
      </c>
      <c r="BD7" s="10">
        <v>605</v>
      </c>
      <c r="BE7" s="10"/>
      <c r="BF7" s="10">
        <v>74</v>
      </c>
      <c r="BG7" s="10">
        <v>918</v>
      </c>
      <c r="BH7" s="10"/>
      <c r="BI7" s="10">
        <v>198</v>
      </c>
      <c r="BJ7" s="10">
        <v>326</v>
      </c>
      <c r="BK7" s="10">
        <v>87</v>
      </c>
      <c r="BL7" s="10">
        <v>138</v>
      </c>
      <c r="BM7" s="10">
        <v>57</v>
      </c>
      <c r="BN7" s="10"/>
      <c r="BO7" s="10">
        <v>248</v>
      </c>
      <c r="BP7" s="10">
        <v>182</v>
      </c>
      <c r="BQ7" s="10">
        <v>107</v>
      </c>
      <c r="BR7" s="10">
        <v>212</v>
      </c>
      <c r="BS7" s="10">
        <v>66</v>
      </c>
      <c r="BT7" s="10">
        <v>89</v>
      </c>
      <c r="BU7" s="10"/>
      <c r="BV7" s="10">
        <v>219</v>
      </c>
      <c r="BW7" s="10">
        <v>107</v>
      </c>
      <c r="BX7" s="10"/>
      <c r="BY7" s="10">
        <v>107</v>
      </c>
      <c r="BZ7" s="10"/>
      <c r="CA7" s="10">
        <v>163</v>
      </c>
      <c r="CB7" s="10"/>
      <c r="CC7" s="10">
        <v>172</v>
      </c>
    </row>
    <row r="8" spans="2:81" ht="30" customHeight="1" x14ac:dyDescent="0.3">
      <c r="B8" s="11" t="s">
        <v>20</v>
      </c>
      <c r="C8" s="11">
        <v>990</v>
      </c>
      <c r="D8" s="11">
        <v>486</v>
      </c>
      <c r="E8" s="11">
        <v>502</v>
      </c>
      <c r="F8" s="11"/>
      <c r="G8" s="11">
        <v>138</v>
      </c>
      <c r="H8" s="11">
        <v>176</v>
      </c>
      <c r="I8" s="11">
        <v>159</v>
      </c>
      <c r="J8" s="11">
        <v>163</v>
      </c>
      <c r="K8" s="11">
        <v>139</v>
      </c>
      <c r="L8" s="11">
        <v>215</v>
      </c>
      <c r="M8" s="11"/>
      <c r="N8" s="11">
        <v>284</v>
      </c>
      <c r="O8" s="11">
        <v>251</v>
      </c>
      <c r="P8" s="11">
        <v>213</v>
      </c>
      <c r="Q8" s="11">
        <v>241</v>
      </c>
      <c r="R8" s="11"/>
      <c r="S8" s="11">
        <v>150</v>
      </c>
      <c r="T8" s="11">
        <v>116</v>
      </c>
      <c r="U8" s="11">
        <v>76</v>
      </c>
      <c r="V8" s="11">
        <v>89</v>
      </c>
      <c r="W8" s="11">
        <v>70</v>
      </c>
      <c r="X8" s="11">
        <v>91</v>
      </c>
      <c r="Y8" s="11">
        <v>71</v>
      </c>
      <c r="Z8" s="11">
        <v>36</v>
      </c>
      <c r="AA8" s="11">
        <v>115</v>
      </c>
      <c r="AB8" s="11">
        <v>89</v>
      </c>
      <c r="AC8" s="11">
        <v>57</v>
      </c>
      <c r="AD8" s="11">
        <v>30</v>
      </c>
      <c r="AE8" s="11"/>
      <c r="AF8" s="11">
        <v>3</v>
      </c>
      <c r="AG8" s="11">
        <v>39</v>
      </c>
      <c r="AH8" s="11">
        <v>65</v>
      </c>
      <c r="AI8" s="11">
        <v>62</v>
      </c>
      <c r="AJ8" s="11">
        <v>92</v>
      </c>
      <c r="AK8" s="11">
        <v>123</v>
      </c>
      <c r="AL8" s="11">
        <v>95</v>
      </c>
      <c r="AM8" s="11">
        <v>75</v>
      </c>
      <c r="AN8" s="11">
        <v>67</v>
      </c>
      <c r="AO8" s="11">
        <v>52</v>
      </c>
      <c r="AP8" s="11">
        <v>74</v>
      </c>
      <c r="AQ8" s="11">
        <v>54</v>
      </c>
      <c r="AR8" s="11">
        <v>50</v>
      </c>
      <c r="AS8" s="11">
        <v>22</v>
      </c>
      <c r="AT8" s="11">
        <v>35</v>
      </c>
      <c r="AU8" s="11">
        <v>48</v>
      </c>
      <c r="AV8" s="11"/>
      <c r="AW8" s="11">
        <v>616</v>
      </c>
      <c r="AX8" s="11">
        <v>370</v>
      </c>
      <c r="AY8" s="11"/>
      <c r="AZ8" s="11">
        <v>184</v>
      </c>
      <c r="BA8" s="11">
        <v>806</v>
      </c>
      <c r="BB8" s="11"/>
      <c r="BC8" s="11">
        <v>379</v>
      </c>
      <c r="BD8" s="11">
        <v>601</v>
      </c>
      <c r="BE8" s="11"/>
      <c r="BF8" s="11">
        <v>76</v>
      </c>
      <c r="BG8" s="11">
        <v>914</v>
      </c>
      <c r="BH8" s="11"/>
      <c r="BI8" s="11">
        <v>192</v>
      </c>
      <c r="BJ8" s="11">
        <v>323</v>
      </c>
      <c r="BK8" s="11">
        <v>87</v>
      </c>
      <c r="BL8" s="11">
        <v>139</v>
      </c>
      <c r="BM8" s="11">
        <v>59</v>
      </c>
      <c r="BN8" s="11"/>
      <c r="BO8" s="11">
        <v>247</v>
      </c>
      <c r="BP8" s="11">
        <v>177</v>
      </c>
      <c r="BQ8" s="11">
        <v>107</v>
      </c>
      <c r="BR8" s="11">
        <v>213</v>
      </c>
      <c r="BS8" s="11">
        <v>68</v>
      </c>
      <c r="BT8" s="11">
        <v>87</v>
      </c>
      <c r="BU8" s="11"/>
      <c r="BV8" s="11">
        <v>217</v>
      </c>
      <c r="BW8" s="11">
        <v>106</v>
      </c>
      <c r="BX8" s="11"/>
      <c r="BY8" s="11">
        <v>109</v>
      </c>
      <c r="BZ8" s="11"/>
      <c r="CA8" s="11">
        <v>164</v>
      </c>
      <c r="CB8" s="11"/>
      <c r="CC8" s="11">
        <v>170</v>
      </c>
    </row>
    <row r="9" spans="2:81" x14ac:dyDescent="0.3">
      <c r="B9" s="18" t="s">
        <v>407</v>
      </c>
      <c r="C9" s="17">
        <v>0.22130650938037399</v>
      </c>
      <c r="D9" s="17">
        <v>0.224780764750767</v>
      </c>
      <c r="E9" s="17">
        <v>0.21701460788056601</v>
      </c>
      <c r="F9" s="17"/>
      <c r="G9" s="17">
        <v>0.344304437770108</v>
      </c>
      <c r="H9" s="17">
        <v>0.29949591439725998</v>
      </c>
      <c r="I9" s="17">
        <v>0.222943317222354</v>
      </c>
      <c r="J9" s="17">
        <v>0.211050999318626</v>
      </c>
      <c r="K9" s="17">
        <v>0.20571214657202599</v>
      </c>
      <c r="L9" s="17">
        <v>9.4716056214820696E-2</v>
      </c>
      <c r="M9" s="17"/>
      <c r="N9" s="17">
        <v>0.26444221139794299</v>
      </c>
      <c r="O9" s="17">
        <v>0.22641690770912501</v>
      </c>
      <c r="P9" s="17">
        <v>0.19019281917575301</v>
      </c>
      <c r="Q9" s="17">
        <v>0.19345117982867399</v>
      </c>
      <c r="R9" s="17"/>
      <c r="S9" s="17">
        <v>0.27637000628856401</v>
      </c>
      <c r="T9" s="17">
        <v>0.210150692804002</v>
      </c>
      <c r="U9" s="17">
        <v>0.236424671895439</v>
      </c>
      <c r="V9" s="17">
        <v>0.18250321817967799</v>
      </c>
      <c r="W9" s="17">
        <v>0.15482549584972199</v>
      </c>
      <c r="X9" s="17">
        <v>0.23587392253700101</v>
      </c>
      <c r="Y9" s="17">
        <v>0.19241684879354201</v>
      </c>
      <c r="Z9" s="17">
        <v>0.34051497262996699</v>
      </c>
      <c r="AA9" s="17">
        <v>0.26946307756148802</v>
      </c>
      <c r="AB9" s="17">
        <v>0.1893940623674</v>
      </c>
      <c r="AC9" s="17">
        <v>0.12384568728499799</v>
      </c>
      <c r="AD9" s="17">
        <v>0.19922600961721401</v>
      </c>
      <c r="AE9" s="17"/>
      <c r="AF9" s="17">
        <v>0.67225711834473401</v>
      </c>
      <c r="AG9" s="17">
        <v>0.16195040451404699</v>
      </c>
      <c r="AH9" s="17">
        <v>0.25577905310138899</v>
      </c>
      <c r="AI9" s="17">
        <v>0.203109743477002</v>
      </c>
      <c r="AJ9" s="17">
        <v>0.220537327927918</v>
      </c>
      <c r="AK9" s="17">
        <v>0.21453632800528899</v>
      </c>
      <c r="AL9" s="17">
        <v>0.22172336912743401</v>
      </c>
      <c r="AM9" s="17">
        <v>0.13437335319316199</v>
      </c>
      <c r="AN9" s="17">
        <v>0.19989107214278201</v>
      </c>
      <c r="AO9" s="17">
        <v>0.181281328661103</v>
      </c>
      <c r="AP9" s="17">
        <v>0.32044023623946</v>
      </c>
      <c r="AQ9" s="17">
        <v>0.216886663989491</v>
      </c>
      <c r="AR9" s="17">
        <v>0.29035765316714901</v>
      </c>
      <c r="AS9" s="17">
        <v>0.192431681269944</v>
      </c>
      <c r="AT9" s="17">
        <v>0.20635558624723699</v>
      </c>
      <c r="AU9" s="17">
        <v>0.40385234491778499</v>
      </c>
      <c r="AV9" s="17"/>
      <c r="AW9" s="17">
        <v>0.23543034325249601</v>
      </c>
      <c r="AX9" s="17">
        <v>0.19657556336246501</v>
      </c>
      <c r="AY9" s="17"/>
      <c r="AZ9" s="17">
        <v>0.274598570732356</v>
      </c>
      <c r="BA9" s="17">
        <v>0.20911346585985399</v>
      </c>
      <c r="BB9" s="17"/>
      <c r="BC9" s="17">
        <v>0.29378959445814301</v>
      </c>
      <c r="BD9" s="17">
        <v>0.179573673929672</v>
      </c>
      <c r="BE9" s="17"/>
      <c r="BF9" s="17">
        <v>0.27541553732837099</v>
      </c>
      <c r="BG9" s="17">
        <v>0.21682877282284699</v>
      </c>
      <c r="BH9" s="17"/>
      <c r="BI9" s="17">
        <v>0.1932583190379</v>
      </c>
      <c r="BJ9" s="17">
        <v>0.304985474480164</v>
      </c>
      <c r="BK9" s="17">
        <v>0.26530012139564002</v>
      </c>
      <c r="BL9" s="17">
        <v>0.14655210005726901</v>
      </c>
      <c r="BM9" s="17">
        <v>0.13914886426588199</v>
      </c>
      <c r="BN9" s="17"/>
      <c r="BO9" s="17">
        <v>0.314583734973225</v>
      </c>
      <c r="BP9" s="17">
        <v>0.20578156281160301</v>
      </c>
      <c r="BQ9" s="17">
        <v>0.28253104918237198</v>
      </c>
      <c r="BR9" s="17">
        <v>0.16082447579951201</v>
      </c>
      <c r="BS9" s="17">
        <v>0.15020709026569501</v>
      </c>
      <c r="BT9" s="17">
        <v>0.20601008227046999</v>
      </c>
      <c r="BU9" s="17"/>
      <c r="BV9" s="17">
        <v>0.31611013856806902</v>
      </c>
      <c r="BW9" s="17">
        <v>0.28229714853387999</v>
      </c>
      <c r="BX9" s="17"/>
      <c r="BY9" s="17">
        <v>0.33356966423793999</v>
      </c>
      <c r="BZ9" s="17"/>
      <c r="CA9" s="17">
        <v>0.351095737019118</v>
      </c>
      <c r="CB9" s="17"/>
      <c r="CC9" s="17">
        <v>0.33479134692429502</v>
      </c>
    </row>
    <row r="10" spans="2:81" ht="28.8" x14ac:dyDescent="0.3">
      <c r="B10" s="18" t="s">
        <v>408</v>
      </c>
      <c r="C10" s="17">
        <v>0.49515770101620099</v>
      </c>
      <c r="D10" s="17">
        <v>0.51614060743627599</v>
      </c>
      <c r="E10" s="17">
        <v>0.47471684018535198</v>
      </c>
      <c r="F10" s="17"/>
      <c r="G10" s="17">
        <v>0.37031291183124898</v>
      </c>
      <c r="H10" s="17">
        <v>0.41836605193793402</v>
      </c>
      <c r="I10" s="17">
        <v>0.47383802486723298</v>
      </c>
      <c r="J10" s="17">
        <v>0.46890264512999102</v>
      </c>
      <c r="K10" s="17">
        <v>0.50346706413789399</v>
      </c>
      <c r="L10" s="17">
        <v>0.66864762853027304</v>
      </c>
      <c r="M10" s="17"/>
      <c r="N10" s="17">
        <v>0.494937498314313</v>
      </c>
      <c r="O10" s="17">
        <v>0.50684608259998398</v>
      </c>
      <c r="P10" s="17">
        <v>0.48713700389208497</v>
      </c>
      <c r="Q10" s="17">
        <v>0.48813983667967697</v>
      </c>
      <c r="R10" s="17"/>
      <c r="S10" s="17">
        <v>0.47889660833393299</v>
      </c>
      <c r="T10" s="17">
        <v>0.45630028364428199</v>
      </c>
      <c r="U10" s="17">
        <v>0.55317259899398497</v>
      </c>
      <c r="V10" s="17">
        <v>0.51015854444878705</v>
      </c>
      <c r="W10" s="17">
        <v>0.57096679980583998</v>
      </c>
      <c r="X10" s="17">
        <v>0.54464991686342701</v>
      </c>
      <c r="Y10" s="17">
        <v>0.48018045024966399</v>
      </c>
      <c r="Z10" s="17">
        <v>0.35249685139297599</v>
      </c>
      <c r="AA10" s="17">
        <v>0.444649654919194</v>
      </c>
      <c r="AB10" s="17">
        <v>0.45867539767165499</v>
      </c>
      <c r="AC10" s="17">
        <v>0.58392474597903199</v>
      </c>
      <c r="AD10" s="17">
        <v>0.54470827851580395</v>
      </c>
      <c r="AE10" s="17"/>
      <c r="AF10" s="17">
        <v>0.32774288165526599</v>
      </c>
      <c r="AG10" s="17">
        <v>0.41574584385971802</v>
      </c>
      <c r="AH10" s="17">
        <v>0.456223133874052</v>
      </c>
      <c r="AI10" s="17">
        <v>0.45248691162332499</v>
      </c>
      <c r="AJ10" s="17">
        <v>0.53093658937329402</v>
      </c>
      <c r="AK10" s="17">
        <v>0.483488797034691</v>
      </c>
      <c r="AL10" s="17">
        <v>0.453717096528161</v>
      </c>
      <c r="AM10" s="17">
        <v>0.62057687874052903</v>
      </c>
      <c r="AN10" s="17">
        <v>0.58110738066669898</v>
      </c>
      <c r="AO10" s="17">
        <v>0.65672580223288102</v>
      </c>
      <c r="AP10" s="17">
        <v>0.351131916261747</v>
      </c>
      <c r="AQ10" s="17">
        <v>0.53412276209563103</v>
      </c>
      <c r="AR10" s="17">
        <v>0.50028663709643395</v>
      </c>
      <c r="AS10" s="17">
        <v>0.52797493979098797</v>
      </c>
      <c r="AT10" s="17">
        <v>0.45659562107681201</v>
      </c>
      <c r="AU10" s="17">
        <v>0.38464189210675098</v>
      </c>
      <c r="AV10" s="17"/>
      <c r="AW10" s="17">
        <v>0.50721553982223899</v>
      </c>
      <c r="AX10" s="17">
        <v>0.47693726453554502</v>
      </c>
      <c r="AY10" s="17"/>
      <c r="AZ10" s="17">
        <v>0.42423603711775398</v>
      </c>
      <c r="BA10" s="17">
        <v>0.51138433801472005</v>
      </c>
      <c r="BB10" s="17"/>
      <c r="BC10" s="17">
        <v>0.430319782784508</v>
      </c>
      <c r="BD10" s="17">
        <v>0.53333393027315901</v>
      </c>
      <c r="BE10" s="17"/>
      <c r="BF10" s="17">
        <v>0.54425257379667102</v>
      </c>
      <c r="BG10" s="17">
        <v>0.491094905675513</v>
      </c>
      <c r="BH10" s="17"/>
      <c r="BI10" s="17">
        <v>0.56847893506842695</v>
      </c>
      <c r="BJ10" s="17">
        <v>0.46021806554103301</v>
      </c>
      <c r="BK10" s="17">
        <v>0.432000307417583</v>
      </c>
      <c r="BL10" s="17">
        <v>0.52727860195700904</v>
      </c>
      <c r="BM10" s="17">
        <v>0.49844077479930898</v>
      </c>
      <c r="BN10" s="17"/>
      <c r="BO10" s="17">
        <v>0.44885644584976397</v>
      </c>
      <c r="BP10" s="17">
        <v>0.49294500112700002</v>
      </c>
      <c r="BQ10" s="17">
        <v>0.47125559676846102</v>
      </c>
      <c r="BR10" s="17">
        <v>0.53642967076225601</v>
      </c>
      <c r="BS10" s="17">
        <v>0.48149415057981998</v>
      </c>
      <c r="BT10" s="17">
        <v>0.48933627678329999</v>
      </c>
      <c r="BU10" s="17"/>
      <c r="BV10" s="17">
        <v>0.456900174577893</v>
      </c>
      <c r="BW10" s="17">
        <v>0.46698477696990398</v>
      </c>
      <c r="BX10" s="17"/>
      <c r="BY10" s="17">
        <v>0.41756311552640002</v>
      </c>
      <c r="BZ10" s="17"/>
      <c r="CA10" s="17">
        <v>0.40645963240377098</v>
      </c>
      <c r="CB10" s="17"/>
      <c r="CC10" s="17">
        <v>0.46426766222532601</v>
      </c>
    </row>
    <row r="11" spans="2:81" x14ac:dyDescent="0.3">
      <c r="B11" s="18" t="s">
        <v>409</v>
      </c>
      <c r="C11" s="17">
        <v>0.14672598659548</v>
      </c>
      <c r="D11" s="17">
        <v>0.16172233387373899</v>
      </c>
      <c r="E11" s="17">
        <v>0.132791626833516</v>
      </c>
      <c r="F11" s="17"/>
      <c r="G11" s="17">
        <v>0.13484712586464701</v>
      </c>
      <c r="H11" s="17">
        <v>0.13837871955497599</v>
      </c>
      <c r="I11" s="17">
        <v>0.171719861547316</v>
      </c>
      <c r="J11" s="17">
        <v>0.16466110236200701</v>
      </c>
      <c r="K11" s="17">
        <v>0.182626393990035</v>
      </c>
      <c r="L11" s="17">
        <v>0.10603703037626599</v>
      </c>
      <c r="M11" s="17"/>
      <c r="N11" s="17">
        <v>0.15168873776158201</v>
      </c>
      <c r="O11" s="17">
        <v>0.112353037928782</v>
      </c>
      <c r="P11" s="17">
        <v>0.179645142036511</v>
      </c>
      <c r="Q11" s="17">
        <v>0.14826979153452699</v>
      </c>
      <c r="R11" s="17"/>
      <c r="S11" s="17">
        <v>0.15317586027861299</v>
      </c>
      <c r="T11" s="17">
        <v>0.236186418502531</v>
      </c>
      <c r="U11" s="17">
        <v>8.7593357103267502E-2</v>
      </c>
      <c r="V11" s="17">
        <v>0.18085285703363799</v>
      </c>
      <c r="W11" s="17">
        <v>0.13053404929322099</v>
      </c>
      <c r="X11" s="17">
        <v>0.10092343529888601</v>
      </c>
      <c r="Y11" s="17">
        <v>0.15415576370506401</v>
      </c>
      <c r="Z11" s="17">
        <v>0.118861942074659</v>
      </c>
      <c r="AA11" s="17">
        <v>9.0102664804231805E-2</v>
      </c>
      <c r="AB11" s="17">
        <v>0.165119719476812</v>
      </c>
      <c r="AC11" s="17">
        <v>0.163526655015371</v>
      </c>
      <c r="AD11" s="17">
        <v>0.14129640602242</v>
      </c>
      <c r="AE11" s="17"/>
      <c r="AF11" s="17">
        <v>0</v>
      </c>
      <c r="AG11" s="17">
        <v>0.25899184258804903</v>
      </c>
      <c r="AH11" s="17">
        <v>0.102264862804269</v>
      </c>
      <c r="AI11" s="17">
        <v>0.14673344404067101</v>
      </c>
      <c r="AJ11" s="17">
        <v>0.101911584102578</v>
      </c>
      <c r="AK11" s="17">
        <v>0.15562515828242801</v>
      </c>
      <c r="AL11" s="17">
        <v>0.16577687889811599</v>
      </c>
      <c r="AM11" s="17">
        <v>0.124620979035741</v>
      </c>
      <c r="AN11" s="17">
        <v>0.13596141856379601</v>
      </c>
      <c r="AO11" s="17">
        <v>0.121840553424304</v>
      </c>
      <c r="AP11" s="17">
        <v>0.22198685692245901</v>
      </c>
      <c r="AQ11" s="17">
        <v>0.15962260649437299</v>
      </c>
      <c r="AR11" s="17">
        <v>0.110452055707913</v>
      </c>
      <c r="AS11" s="17">
        <v>0.18323365523600699</v>
      </c>
      <c r="AT11" s="17">
        <v>0.17972145721298999</v>
      </c>
      <c r="AU11" s="17">
        <v>0.108965787849798</v>
      </c>
      <c r="AV11" s="17"/>
      <c r="AW11" s="17">
        <v>0.13103284226460801</v>
      </c>
      <c r="AX11" s="17">
        <v>0.174071342965156</v>
      </c>
      <c r="AY11" s="17"/>
      <c r="AZ11" s="17">
        <v>0.127904581402214</v>
      </c>
      <c r="BA11" s="17">
        <v>0.15103226049100599</v>
      </c>
      <c r="BB11" s="17"/>
      <c r="BC11" s="17">
        <v>0.13827824293468999</v>
      </c>
      <c r="BD11" s="17">
        <v>0.148340664023841</v>
      </c>
      <c r="BE11" s="17"/>
      <c r="BF11" s="17">
        <v>6.6124020945780501E-2</v>
      </c>
      <c r="BG11" s="17">
        <v>0.15339611876907999</v>
      </c>
      <c r="BH11" s="17"/>
      <c r="BI11" s="17">
        <v>0.14050055454716401</v>
      </c>
      <c r="BJ11" s="17">
        <v>0.13472131394178299</v>
      </c>
      <c r="BK11" s="17">
        <v>0.1452325713398</v>
      </c>
      <c r="BL11" s="17">
        <v>0.17105961069466599</v>
      </c>
      <c r="BM11" s="17">
        <v>0.13709001251751901</v>
      </c>
      <c r="BN11" s="17"/>
      <c r="BO11" s="17">
        <v>0.133617288430535</v>
      </c>
      <c r="BP11" s="17">
        <v>0.168070420378402</v>
      </c>
      <c r="BQ11" s="17">
        <v>9.6763829455618497E-2</v>
      </c>
      <c r="BR11" s="17">
        <v>0.18650925984844599</v>
      </c>
      <c r="BS11" s="17">
        <v>0.12134081667416299</v>
      </c>
      <c r="BT11" s="17">
        <v>0.100117106406121</v>
      </c>
      <c r="BU11" s="17"/>
      <c r="BV11" s="17">
        <v>0.12416502710805399</v>
      </c>
      <c r="BW11" s="17">
        <v>0.15625045626676601</v>
      </c>
      <c r="BX11" s="17"/>
      <c r="BY11" s="17">
        <v>0.159256585951708</v>
      </c>
      <c r="BZ11" s="17"/>
      <c r="CA11" s="17">
        <v>0.143025719712851</v>
      </c>
      <c r="CB11" s="17"/>
      <c r="CC11" s="17">
        <v>0.11296094537788701</v>
      </c>
    </row>
    <row r="12" spans="2:81" x14ac:dyDescent="0.3">
      <c r="B12" s="18" t="s">
        <v>92</v>
      </c>
      <c r="C12" s="19">
        <v>0.13680980300794501</v>
      </c>
      <c r="D12" s="19">
        <v>9.73562939392182E-2</v>
      </c>
      <c r="E12" s="19">
        <v>0.17547692510056601</v>
      </c>
      <c r="F12" s="19"/>
      <c r="G12" s="19">
        <v>0.15053552453399699</v>
      </c>
      <c r="H12" s="19">
        <v>0.14375931410983001</v>
      </c>
      <c r="I12" s="19">
        <v>0.131498796363097</v>
      </c>
      <c r="J12" s="19">
        <v>0.15538525318937499</v>
      </c>
      <c r="K12" s="19">
        <v>0.108194395300045</v>
      </c>
      <c r="L12" s="19">
        <v>0.130599284878641</v>
      </c>
      <c r="M12" s="19"/>
      <c r="N12" s="19">
        <v>8.8931552526161695E-2</v>
      </c>
      <c r="O12" s="19">
        <v>0.154383971762109</v>
      </c>
      <c r="P12" s="19">
        <v>0.14302503489565099</v>
      </c>
      <c r="Q12" s="19">
        <v>0.17013919195712199</v>
      </c>
      <c r="R12" s="19"/>
      <c r="S12" s="19">
        <v>9.1557525098889606E-2</v>
      </c>
      <c r="T12" s="19">
        <v>9.7362605049184203E-2</v>
      </c>
      <c r="U12" s="19">
        <v>0.122809372007309</v>
      </c>
      <c r="V12" s="19">
        <v>0.126485380337896</v>
      </c>
      <c r="W12" s="19">
        <v>0.14367365505121699</v>
      </c>
      <c r="X12" s="19">
        <v>0.118552725300686</v>
      </c>
      <c r="Y12" s="19">
        <v>0.17324693725172999</v>
      </c>
      <c r="Z12" s="19">
        <v>0.18812623390239799</v>
      </c>
      <c r="AA12" s="19">
        <v>0.19578460271508599</v>
      </c>
      <c r="AB12" s="19">
        <v>0.186810820484134</v>
      </c>
      <c r="AC12" s="19">
        <v>0.128702911720599</v>
      </c>
      <c r="AD12" s="19">
        <v>0.11476930584456201</v>
      </c>
      <c r="AE12" s="19"/>
      <c r="AF12" s="19">
        <v>0</v>
      </c>
      <c r="AG12" s="19">
        <v>0.16331190903818699</v>
      </c>
      <c r="AH12" s="19">
        <v>0.18573295022028999</v>
      </c>
      <c r="AI12" s="19">
        <v>0.19766990085900099</v>
      </c>
      <c r="AJ12" s="19">
        <v>0.14661449859621001</v>
      </c>
      <c r="AK12" s="19">
        <v>0.146349716677592</v>
      </c>
      <c r="AL12" s="19">
        <v>0.158782655446288</v>
      </c>
      <c r="AM12" s="19">
        <v>0.120428789030568</v>
      </c>
      <c r="AN12" s="19">
        <v>8.3040128626723095E-2</v>
      </c>
      <c r="AO12" s="19">
        <v>4.0152315681712403E-2</v>
      </c>
      <c r="AP12" s="19">
        <v>0.10644099057633399</v>
      </c>
      <c r="AQ12" s="19">
        <v>8.9367967420505595E-2</v>
      </c>
      <c r="AR12" s="19">
        <v>9.8903654028504401E-2</v>
      </c>
      <c r="AS12" s="19">
        <v>9.6359723703061201E-2</v>
      </c>
      <c r="AT12" s="19">
        <v>0.15732733546296099</v>
      </c>
      <c r="AU12" s="19">
        <v>0.102539975125665</v>
      </c>
      <c r="AV12" s="19"/>
      <c r="AW12" s="19">
        <v>0.12632127466065701</v>
      </c>
      <c r="AX12" s="19">
        <v>0.15241582913683399</v>
      </c>
      <c r="AY12" s="19"/>
      <c r="AZ12" s="19">
        <v>0.17326081074767699</v>
      </c>
      <c r="BA12" s="19">
        <v>0.128469935634419</v>
      </c>
      <c r="BB12" s="19"/>
      <c r="BC12" s="19">
        <v>0.137612379822658</v>
      </c>
      <c r="BD12" s="19">
        <v>0.138751731773328</v>
      </c>
      <c r="BE12" s="19"/>
      <c r="BF12" s="19">
        <v>0.114207867929177</v>
      </c>
      <c r="BG12" s="19">
        <v>0.13868020273255899</v>
      </c>
      <c r="BH12" s="19"/>
      <c r="BI12" s="19">
        <v>9.7762191346509195E-2</v>
      </c>
      <c r="BJ12" s="19">
        <v>0.100075146037019</v>
      </c>
      <c r="BK12" s="19">
        <v>0.15746699984697701</v>
      </c>
      <c r="BL12" s="19">
        <v>0.15510968729105601</v>
      </c>
      <c r="BM12" s="19">
        <v>0.22532034841728901</v>
      </c>
      <c r="BN12" s="19"/>
      <c r="BO12" s="19">
        <v>0.102942530746476</v>
      </c>
      <c r="BP12" s="19">
        <v>0.133203015682995</v>
      </c>
      <c r="BQ12" s="19">
        <v>0.14944952459354799</v>
      </c>
      <c r="BR12" s="19">
        <v>0.116236593589785</v>
      </c>
      <c r="BS12" s="19">
        <v>0.24695794248032299</v>
      </c>
      <c r="BT12" s="19">
        <v>0.20453653454010901</v>
      </c>
      <c r="BU12" s="19"/>
      <c r="BV12" s="19">
        <v>0.10282465974598499</v>
      </c>
      <c r="BW12" s="19">
        <v>9.4467618229449504E-2</v>
      </c>
      <c r="BX12" s="19"/>
      <c r="BY12" s="19">
        <v>8.9610634283951801E-2</v>
      </c>
      <c r="BZ12" s="19"/>
      <c r="CA12" s="19">
        <v>9.9418910864260607E-2</v>
      </c>
      <c r="CB12" s="19"/>
      <c r="CC12" s="19">
        <v>8.79800454724919E-2</v>
      </c>
    </row>
    <row r="13" spans="2:81" x14ac:dyDescent="0.3">
      <c r="B13" s="16" t="s">
        <v>214</v>
      </c>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C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413</v>
      </c>
      <c r="C9" s="17">
        <v>0.216834930679382</v>
      </c>
      <c r="D9" s="17">
        <v>0.237510934190096</v>
      </c>
      <c r="E9" s="17">
        <v>0.19750181211401099</v>
      </c>
      <c r="F9" s="17"/>
      <c r="G9" s="17">
        <v>0.170480587710648</v>
      </c>
      <c r="H9" s="17">
        <v>0.18335076563689101</v>
      </c>
      <c r="I9" s="17">
        <v>0.22832711152198901</v>
      </c>
      <c r="J9" s="17">
        <v>0.22234943960506601</v>
      </c>
      <c r="K9" s="17">
        <v>0.24129706059235601</v>
      </c>
      <c r="L9" s="17">
        <v>0.24482047460780401</v>
      </c>
      <c r="M9" s="17"/>
      <c r="N9" s="17">
        <v>0.24059511850282</v>
      </c>
      <c r="O9" s="17">
        <v>0.19367540839278999</v>
      </c>
      <c r="P9" s="17">
        <v>0.266418993058888</v>
      </c>
      <c r="Q9" s="17">
        <v>0.17334714298634299</v>
      </c>
      <c r="R9" s="17"/>
      <c r="S9" s="17">
        <v>0.185061580116442</v>
      </c>
      <c r="T9" s="17">
        <v>0.25729413465086898</v>
      </c>
      <c r="U9" s="17">
        <v>0.19220902812645599</v>
      </c>
      <c r="V9" s="17">
        <v>0.26781430921522298</v>
      </c>
      <c r="W9" s="17">
        <v>0.19060371552159699</v>
      </c>
      <c r="X9" s="17">
        <v>0.18754062304571401</v>
      </c>
      <c r="Y9" s="17">
        <v>0.22590648278664699</v>
      </c>
      <c r="Z9" s="17">
        <v>0.25320612351484501</v>
      </c>
      <c r="AA9" s="17">
        <v>0.18814586732799199</v>
      </c>
      <c r="AB9" s="17">
        <v>0.202521983674219</v>
      </c>
      <c r="AC9" s="17">
        <v>0.26883047336426702</v>
      </c>
      <c r="AD9" s="17">
        <v>0.240859456817831</v>
      </c>
      <c r="AE9" s="17"/>
      <c r="AF9" s="17">
        <v>0.104423181261926</v>
      </c>
      <c r="AG9" s="17">
        <v>0.100024850089985</v>
      </c>
      <c r="AH9" s="17">
        <v>0.13197356438883801</v>
      </c>
      <c r="AI9" s="17">
        <v>0.16222394166659501</v>
      </c>
      <c r="AJ9" s="17">
        <v>0.188540473643905</v>
      </c>
      <c r="AK9" s="17">
        <v>0.24161024425895899</v>
      </c>
      <c r="AL9" s="17">
        <v>0.233900628813561</v>
      </c>
      <c r="AM9" s="17">
        <v>0.23270362298679501</v>
      </c>
      <c r="AN9" s="17">
        <v>0.27674645166969197</v>
      </c>
      <c r="AO9" s="17">
        <v>0.27513830786663002</v>
      </c>
      <c r="AP9" s="17">
        <v>0.27666829515227298</v>
      </c>
      <c r="AQ9" s="17">
        <v>0.19480018943747501</v>
      </c>
      <c r="AR9" s="17">
        <v>0.23664672715430601</v>
      </c>
      <c r="AS9" s="17">
        <v>0.247896224341593</v>
      </c>
      <c r="AT9" s="17">
        <v>0.31802433335618502</v>
      </c>
      <c r="AU9" s="17">
        <v>0.194526274909641</v>
      </c>
      <c r="AV9" s="17"/>
      <c r="AW9" s="17">
        <v>0.21680532261711</v>
      </c>
      <c r="AX9" s="17">
        <v>0.21845424696956001</v>
      </c>
      <c r="AY9" s="17"/>
      <c r="AZ9" s="17">
        <v>0.16785064170084499</v>
      </c>
      <c r="BA9" s="17">
        <v>0.22774474440193901</v>
      </c>
      <c r="BB9" s="17"/>
      <c r="BC9" s="17">
        <v>0.15256480181106399</v>
      </c>
      <c r="BD9" s="17">
        <v>0.26016299766309697</v>
      </c>
      <c r="BE9" s="17"/>
      <c r="BF9" s="17">
        <v>0.15459351911885999</v>
      </c>
      <c r="BG9" s="17">
        <v>0.22183650646110301</v>
      </c>
      <c r="BH9" s="17"/>
      <c r="BI9" s="17">
        <v>0.29713766742886599</v>
      </c>
      <c r="BJ9" s="17">
        <v>0.16937582729280601</v>
      </c>
      <c r="BK9" s="17">
        <v>0.20174725919480499</v>
      </c>
      <c r="BL9" s="17">
        <v>0.30863317017860298</v>
      </c>
      <c r="BM9" s="17">
        <v>0.253246394340085</v>
      </c>
      <c r="BN9" s="17"/>
      <c r="BO9" s="17">
        <v>0.15619871563881799</v>
      </c>
      <c r="BP9" s="17">
        <v>0.301595536658673</v>
      </c>
      <c r="BQ9" s="17">
        <v>0.178592319712742</v>
      </c>
      <c r="BR9" s="17">
        <v>0.29176382849879601</v>
      </c>
      <c r="BS9" s="17">
        <v>0.174729612992505</v>
      </c>
      <c r="BT9" s="17">
        <v>0.149362461481964</v>
      </c>
      <c r="BU9" s="17"/>
      <c r="BV9" s="17">
        <v>0.15525261819920699</v>
      </c>
      <c r="BW9" s="17">
        <v>0.19557055975252799</v>
      </c>
      <c r="BX9" s="17"/>
      <c r="BY9" s="17">
        <v>0.19950795201212301</v>
      </c>
      <c r="BZ9" s="17"/>
      <c r="CA9" s="17">
        <v>0.14703435060860201</v>
      </c>
      <c r="CB9" s="17"/>
      <c r="CC9" s="17">
        <v>0.13061336333394699</v>
      </c>
    </row>
    <row r="10" spans="2:81" x14ac:dyDescent="0.3">
      <c r="B10" s="18" t="s">
        <v>414</v>
      </c>
      <c r="C10" s="17">
        <v>0.32998606855481699</v>
      </c>
      <c r="D10" s="17">
        <v>0.33644767204207598</v>
      </c>
      <c r="E10" s="17">
        <v>0.32206965958757799</v>
      </c>
      <c r="F10" s="17"/>
      <c r="G10" s="17">
        <v>0.39147345263934502</v>
      </c>
      <c r="H10" s="17">
        <v>0.39161643902876397</v>
      </c>
      <c r="I10" s="17">
        <v>0.35761389636589602</v>
      </c>
      <c r="J10" s="17">
        <v>0.30413600998418</v>
      </c>
      <c r="K10" s="17">
        <v>0.31115848298325099</v>
      </c>
      <c r="L10" s="17">
        <v>0.25003549455064999</v>
      </c>
      <c r="M10" s="17"/>
      <c r="N10" s="17">
        <v>0.322320749539726</v>
      </c>
      <c r="O10" s="17">
        <v>0.30586180503118299</v>
      </c>
      <c r="P10" s="17">
        <v>0.32575722545536701</v>
      </c>
      <c r="Q10" s="17">
        <v>0.36587969095362</v>
      </c>
      <c r="R10" s="17"/>
      <c r="S10" s="17">
        <v>0.346221027733978</v>
      </c>
      <c r="T10" s="17">
        <v>0.33110872330456798</v>
      </c>
      <c r="U10" s="17">
        <v>0.33098656881691102</v>
      </c>
      <c r="V10" s="17">
        <v>0.31168288619519902</v>
      </c>
      <c r="W10" s="17">
        <v>0.30746794630727903</v>
      </c>
      <c r="X10" s="17">
        <v>0.34021796383378</v>
      </c>
      <c r="Y10" s="17">
        <v>0.31491011570109601</v>
      </c>
      <c r="Z10" s="17">
        <v>0.42029037166015898</v>
      </c>
      <c r="AA10" s="17">
        <v>0.31330450428821999</v>
      </c>
      <c r="AB10" s="17">
        <v>0.36765135846779101</v>
      </c>
      <c r="AC10" s="17">
        <v>0.31462796584762298</v>
      </c>
      <c r="AD10" s="17">
        <v>0.21674429377275101</v>
      </c>
      <c r="AE10" s="17"/>
      <c r="AF10" s="17">
        <v>0.39660093836562599</v>
      </c>
      <c r="AG10" s="17">
        <v>0.43293073697095302</v>
      </c>
      <c r="AH10" s="17">
        <v>0.41511820785652398</v>
      </c>
      <c r="AI10" s="17">
        <v>0.37632382164572697</v>
      </c>
      <c r="AJ10" s="17">
        <v>0.34014467213563498</v>
      </c>
      <c r="AK10" s="17">
        <v>0.32633157518719702</v>
      </c>
      <c r="AL10" s="17">
        <v>0.340192431651616</v>
      </c>
      <c r="AM10" s="17">
        <v>0.35556579445129799</v>
      </c>
      <c r="AN10" s="17">
        <v>0.26159289178246398</v>
      </c>
      <c r="AO10" s="17">
        <v>0.36594596481900599</v>
      </c>
      <c r="AP10" s="17">
        <v>0.27579130609316299</v>
      </c>
      <c r="AQ10" s="17">
        <v>0.31524605572089198</v>
      </c>
      <c r="AR10" s="17">
        <v>0.37126754979696402</v>
      </c>
      <c r="AS10" s="17">
        <v>0.205670703006989</v>
      </c>
      <c r="AT10" s="17">
        <v>0.21218463711176799</v>
      </c>
      <c r="AU10" s="17">
        <v>0.36167771999056902</v>
      </c>
      <c r="AV10" s="17"/>
      <c r="AW10" s="17">
        <v>0.34520794296180601</v>
      </c>
      <c r="AX10" s="17">
        <v>0.30902426088315299</v>
      </c>
      <c r="AY10" s="17"/>
      <c r="AZ10" s="17">
        <v>0.39605688417129797</v>
      </c>
      <c r="BA10" s="17">
        <v>0.31527073214993301</v>
      </c>
      <c r="BB10" s="17"/>
      <c r="BC10" s="17">
        <v>0.429093967654611</v>
      </c>
      <c r="BD10" s="17">
        <v>0.26057970692093502</v>
      </c>
      <c r="BE10" s="17"/>
      <c r="BF10" s="17">
        <v>0.418132116789388</v>
      </c>
      <c r="BG10" s="17">
        <v>0.32290285612356101</v>
      </c>
      <c r="BH10" s="17"/>
      <c r="BI10" s="17">
        <v>0.22357029120820299</v>
      </c>
      <c r="BJ10" s="17">
        <v>0.400332989224854</v>
      </c>
      <c r="BK10" s="17">
        <v>0.35794072700116297</v>
      </c>
      <c r="BL10" s="17">
        <v>0.26478147626297599</v>
      </c>
      <c r="BM10" s="17">
        <v>0.364231927931502</v>
      </c>
      <c r="BN10" s="17"/>
      <c r="BO10" s="17">
        <v>0.41568046929256802</v>
      </c>
      <c r="BP10" s="17">
        <v>0.23588196303917799</v>
      </c>
      <c r="BQ10" s="17">
        <v>0.335272475599599</v>
      </c>
      <c r="BR10" s="17">
        <v>0.30948703148768603</v>
      </c>
      <c r="BS10" s="17">
        <v>0.43079290166135797</v>
      </c>
      <c r="BT10" s="17">
        <v>0.29086635301216102</v>
      </c>
      <c r="BU10" s="17"/>
      <c r="BV10" s="17">
        <v>0.39963025319624901</v>
      </c>
      <c r="BW10" s="17">
        <v>0.40163637446379602</v>
      </c>
      <c r="BX10" s="17"/>
      <c r="BY10" s="17">
        <v>0.39092710107906797</v>
      </c>
      <c r="BZ10" s="17"/>
      <c r="CA10" s="17">
        <v>0.439594389488982</v>
      </c>
      <c r="CB10" s="17"/>
      <c r="CC10" s="17">
        <v>0.41046361107328699</v>
      </c>
    </row>
    <row r="11" spans="2:81" x14ac:dyDescent="0.3">
      <c r="B11" s="18" t="s">
        <v>415</v>
      </c>
      <c r="C11" s="17">
        <v>0.23433261125749799</v>
      </c>
      <c r="D11" s="17">
        <v>0.26519207230334402</v>
      </c>
      <c r="E11" s="17">
        <v>0.20512522616271001</v>
      </c>
      <c r="F11" s="17"/>
      <c r="G11" s="17">
        <v>0.226235250997009</v>
      </c>
      <c r="H11" s="17">
        <v>0.26392748214193601</v>
      </c>
      <c r="I11" s="17">
        <v>0.213888125392967</v>
      </c>
      <c r="J11" s="17">
        <v>0.21025489959669399</v>
      </c>
      <c r="K11" s="17">
        <v>0.20718127043599799</v>
      </c>
      <c r="L11" s="17">
        <v>0.269946737745488</v>
      </c>
      <c r="M11" s="17"/>
      <c r="N11" s="17">
        <v>0.27481949709975201</v>
      </c>
      <c r="O11" s="17">
        <v>0.25960773524390501</v>
      </c>
      <c r="P11" s="17">
        <v>0.183000383381726</v>
      </c>
      <c r="Q11" s="17">
        <v>0.209589423983674</v>
      </c>
      <c r="R11" s="17"/>
      <c r="S11" s="17">
        <v>0.25933295793885702</v>
      </c>
      <c r="T11" s="17">
        <v>0.23369267748109099</v>
      </c>
      <c r="U11" s="17">
        <v>0.21950805271314999</v>
      </c>
      <c r="V11" s="17">
        <v>0.22657942058552</v>
      </c>
      <c r="W11" s="17">
        <v>0.225920766501263</v>
      </c>
      <c r="X11" s="17">
        <v>0.20164672188329699</v>
      </c>
      <c r="Y11" s="17">
        <v>0.28900921581640998</v>
      </c>
      <c r="Z11" s="17">
        <v>0.23086983757728799</v>
      </c>
      <c r="AA11" s="17">
        <v>0.25797674662675402</v>
      </c>
      <c r="AB11" s="17">
        <v>0.19498323643478299</v>
      </c>
      <c r="AC11" s="17">
        <v>0.19115537931987001</v>
      </c>
      <c r="AD11" s="17">
        <v>0.26291300926650002</v>
      </c>
      <c r="AE11" s="17"/>
      <c r="AF11" s="17">
        <v>0.204767057181412</v>
      </c>
      <c r="AG11" s="17">
        <v>0.162472950176097</v>
      </c>
      <c r="AH11" s="17">
        <v>0.18036784234692699</v>
      </c>
      <c r="AI11" s="17">
        <v>0.233677092355493</v>
      </c>
      <c r="AJ11" s="17">
        <v>0.262818913776458</v>
      </c>
      <c r="AK11" s="17">
        <v>0.22715114266132799</v>
      </c>
      <c r="AL11" s="17">
        <v>0.23549909207539199</v>
      </c>
      <c r="AM11" s="17">
        <v>0.18137895898264</v>
      </c>
      <c r="AN11" s="17">
        <v>0.24644207154887299</v>
      </c>
      <c r="AO11" s="17">
        <v>0.205113900133679</v>
      </c>
      <c r="AP11" s="17">
        <v>0.220126017535829</v>
      </c>
      <c r="AQ11" s="17">
        <v>0.31172256567589501</v>
      </c>
      <c r="AR11" s="17">
        <v>0.26805342561064399</v>
      </c>
      <c r="AS11" s="17">
        <v>0.39018776326383098</v>
      </c>
      <c r="AT11" s="17">
        <v>0.29520896056819701</v>
      </c>
      <c r="AU11" s="17">
        <v>0.30664552144340101</v>
      </c>
      <c r="AV11" s="17"/>
      <c r="AW11" s="17">
        <v>0.23567301208382099</v>
      </c>
      <c r="AX11" s="17">
        <v>0.229206579491881</v>
      </c>
      <c r="AY11" s="17"/>
      <c r="AZ11" s="17">
        <v>0.22166246531480099</v>
      </c>
      <c r="BA11" s="17">
        <v>0.23715451466683399</v>
      </c>
      <c r="BB11" s="17"/>
      <c r="BC11" s="17">
        <v>0.21480285739930199</v>
      </c>
      <c r="BD11" s="17">
        <v>0.25050206171278899</v>
      </c>
      <c r="BE11" s="17"/>
      <c r="BF11" s="17">
        <v>0.200083489019864</v>
      </c>
      <c r="BG11" s="17">
        <v>0.237084791454477</v>
      </c>
      <c r="BH11" s="17"/>
      <c r="BI11" s="17">
        <v>0.28188979446088402</v>
      </c>
      <c r="BJ11" s="17">
        <v>0.244686144926411</v>
      </c>
      <c r="BK11" s="17">
        <v>0.21747641695032199</v>
      </c>
      <c r="BL11" s="17">
        <v>0.23834883408329599</v>
      </c>
      <c r="BM11" s="17">
        <v>0.17852258310469599</v>
      </c>
      <c r="BN11" s="17"/>
      <c r="BO11" s="17">
        <v>0.259296503246566</v>
      </c>
      <c r="BP11" s="17">
        <v>0.30166801611522598</v>
      </c>
      <c r="BQ11" s="17">
        <v>0.26547719225602201</v>
      </c>
      <c r="BR11" s="17">
        <v>0.220226562014295</v>
      </c>
      <c r="BS11" s="17">
        <v>0.18181303632908599</v>
      </c>
      <c r="BT11" s="17">
        <v>0.123793985919032</v>
      </c>
      <c r="BU11" s="17"/>
      <c r="BV11" s="17">
        <v>0.27311544581538399</v>
      </c>
      <c r="BW11" s="17">
        <v>0.191957482065993</v>
      </c>
      <c r="BX11" s="17"/>
      <c r="BY11" s="17">
        <v>0.31645245340172401</v>
      </c>
      <c r="BZ11" s="17"/>
      <c r="CA11" s="17">
        <v>0.26117500170359398</v>
      </c>
      <c r="CB11" s="17"/>
      <c r="CC11" s="17">
        <v>0.282244614039033</v>
      </c>
    </row>
    <row r="12" spans="2:81" x14ac:dyDescent="0.3">
      <c r="B12" s="18" t="s">
        <v>92</v>
      </c>
      <c r="C12" s="19">
        <v>0.21884638950830301</v>
      </c>
      <c r="D12" s="19">
        <v>0.160849321464483</v>
      </c>
      <c r="E12" s="19">
        <v>0.27530330213570098</v>
      </c>
      <c r="F12" s="19"/>
      <c r="G12" s="19">
        <v>0.211810708652999</v>
      </c>
      <c r="H12" s="19">
        <v>0.16110531319240901</v>
      </c>
      <c r="I12" s="19">
        <v>0.20017086671914699</v>
      </c>
      <c r="J12" s="19">
        <v>0.26325965081406</v>
      </c>
      <c r="K12" s="19">
        <v>0.24036318598839501</v>
      </c>
      <c r="L12" s="19">
        <v>0.235197293096057</v>
      </c>
      <c r="M12" s="19"/>
      <c r="N12" s="19">
        <v>0.16226463485770301</v>
      </c>
      <c r="O12" s="19">
        <v>0.24085505133212101</v>
      </c>
      <c r="P12" s="19">
        <v>0.224823398104019</v>
      </c>
      <c r="Q12" s="19">
        <v>0.25118374207636301</v>
      </c>
      <c r="R12" s="19"/>
      <c r="S12" s="19">
        <v>0.209384434210723</v>
      </c>
      <c r="T12" s="19">
        <v>0.177904464563472</v>
      </c>
      <c r="U12" s="19">
        <v>0.25729635034348203</v>
      </c>
      <c r="V12" s="19">
        <v>0.19392338400405801</v>
      </c>
      <c r="W12" s="19">
        <v>0.27600757166986001</v>
      </c>
      <c r="X12" s="19">
        <v>0.27059469123720797</v>
      </c>
      <c r="Y12" s="19">
        <v>0.170174185695847</v>
      </c>
      <c r="Z12" s="19">
        <v>9.5633667247708401E-2</v>
      </c>
      <c r="AA12" s="19">
        <v>0.24057288175703401</v>
      </c>
      <c r="AB12" s="19">
        <v>0.23484342142320699</v>
      </c>
      <c r="AC12" s="19">
        <v>0.22538618146824099</v>
      </c>
      <c r="AD12" s="19">
        <v>0.27948324014291698</v>
      </c>
      <c r="AE12" s="19"/>
      <c r="AF12" s="19">
        <v>0.29420882319103703</v>
      </c>
      <c r="AG12" s="19">
        <v>0.30457146276296398</v>
      </c>
      <c r="AH12" s="19">
        <v>0.27254038540771203</v>
      </c>
      <c r="AI12" s="19">
        <v>0.22777514433218499</v>
      </c>
      <c r="AJ12" s="19">
        <v>0.20849594044400199</v>
      </c>
      <c r="AK12" s="19">
        <v>0.20490703789251599</v>
      </c>
      <c r="AL12" s="19">
        <v>0.19040784745943001</v>
      </c>
      <c r="AM12" s="19">
        <v>0.230351623579266</v>
      </c>
      <c r="AN12" s="19">
        <v>0.21521858499897101</v>
      </c>
      <c r="AO12" s="19">
        <v>0.153801827180686</v>
      </c>
      <c r="AP12" s="19">
        <v>0.227414381218735</v>
      </c>
      <c r="AQ12" s="19">
        <v>0.17823118916573799</v>
      </c>
      <c r="AR12" s="19">
        <v>0.124032297438086</v>
      </c>
      <c r="AS12" s="19">
        <v>0.15624530938758799</v>
      </c>
      <c r="AT12" s="19">
        <v>0.17458206896385101</v>
      </c>
      <c r="AU12" s="19">
        <v>0.13715048365638999</v>
      </c>
      <c r="AV12" s="19"/>
      <c r="AW12" s="19">
        <v>0.202313722337263</v>
      </c>
      <c r="AX12" s="19">
        <v>0.243314912655405</v>
      </c>
      <c r="AY12" s="19"/>
      <c r="AZ12" s="19">
        <v>0.21443000881305599</v>
      </c>
      <c r="BA12" s="19">
        <v>0.219830008781294</v>
      </c>
      <c r="BB12" s="19"/>
      <c r="BC12" s="19">
        <v>0.20353837313502199</v>
      </c>
      <c r="BD12" s="19">
        <v>0.22875523370317999</v>
      </c>
      <c r="BE12" s="19"/>
      <c r="BF12" s="19">
        <v>0.22719087507188801</v>
      </c>
      <c r="BG12" s="19">
        <v>0.21817584596085901</v>
      </c>
      <c r="BH12" s="19"/>
      <c r="BI12" s="19">
        <v>0.197402246902047</v>
      </c>
      <c r="BJ12" s="19">
        <v>0.185605038555929</v>
      </c>
      <c r="BK12" s="19">
        <v>0.22283559685371099</v>
      </c>
      <c r="BL12" s="19">
        <v>0.18823651947512501</v>
      </c>
      <c r="BM12" s="19">
        <v>0.20399909462371699</v>
      </c>
      <c r="BN12" s="19"/>
      <c r="BO12" s="19">
        <v>0.16882431182204699</v>
      </c>
      <c r="BP12" s="19">
        <v>0.160854484186923</v>
      </c>
      <c r="BQ12" s="19">
        <v>0.22065801243163599</v>
      </c>
      <c r="BR12" s="19">
        <v>0.178522577999223</v>
      </c>
      <c r="BS12" s="19">
        <v>0.212664449017052</v>
      </c>
      <c r="BT12" s="19">
        <v>0.435977199586844</v>
      </c>
      <c r="BU12" s="19"/>
      <c r="BV12" s="19">
        <v>0.17200168278916</v>
      </c>
      <c r="BW12" s="19">
        <v>0.21083558371768199</v>
      </c>
      <c r="BX12" s="19"/>
      <c r="BY12" s="19">
        <v>9.3112493507086294E-2</v>
      </c>
      <c r="BZ12" s="19"/>
      <c r="CA12" s="19">
        <v>0.15219625819882099</v>
      </c>
      <c r="CB12" s="19"/>
      <c r="CC12" s="19">
        <v>0.17667841155373301</v>
      </c>
    </row>
    <row r="13" spans="2:81" x14ac:dyDescent="0.3">
      <c r="B13" s="16"/>
    </row>
    <row r="14" spans="2:81" x14ac:dyDescent="0.3">
      <c r="B14" t="s">
        <v>95</v>
      </c>
    </row>
    <row r="15" spans="2:81" x14ac:dyDescent="0.3">
      <c r="B15" t="s">
        <v>96</v>
      </c>
    </row>
    <row r="17" spans="2:2" x14ac:dyDescent="0.3">
      <c r="B17"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428</v>
      </c>
      <c r="E2" s="26"/>
      <c r="F2" s="26"/>
      <c r="G2" s="26"/>
      <c r="H2" s="26"/>
      <c r="I2" s="26"/>
    </row>
    <row r="6" spans="2:9" ht="49.95" customHeight="1" x14ac:dyDescent="0.3">
      <c r="B6" s="20" t="s">
        <v>15</v>
      </c>
      <c r="C6" s="20" t="s">
        <v>417</v>
      </c>
      <c r="D6" s="20" t="s">
        <v>418</v>
      </c>
      <c r="E6" s="20" t="s">
        <v>419</v>
      </c>
      <c r="F6" s="20" t="s">
        <v>420</v>
      </c>
      <c r="G6" s="20" t="s">
        <v>421</v>
      </c>
      <c r="H6" s="20" t="s">
        <v>422</v>
      </c>
    </row>
    <row r="7" spans="2:9" x14ac:dyDescent="0.3">
      <c r="B7" s="18" t="s">
        <v>423</v>
      </c>
      <c r="C7" s="17">
        <v>0.116948169448455</v>
      </c>
      <c r="D7" s="17">
        <v>0.177938341034237</v>
      </c>
      <c r="E7" s="17">
        <v>0.14339298501509101</v>
      </c>
      <c r="F7" s="17">
        <v>0.16491546226780401</v>
      </c>
      <c r="G7" s="17">
        <v>9.2396291429937105E-2</v>
      </c>
      <c r="H7" s="17">
        <v>0.113691645983204</v>
      </c>
    </row>
    <row r="8" spans="2:9" x14ac:dyDescent="0.3">
      <c r="B8" s="18" t="s">
        <v>424</v>
      </c>
      <c r="C8" s="17">
        <v>0.34655820139821703</v>
      </c>
      <c r="D8" s="17">
        <v>0.338758090862813</v>
      </c>
      <c r="E8" s="17">
        <v>0.44862675616115399</v>
      </c>
      <c r="F8" s="17">
        <v>0.43425197393506898</v>
      </c>
      <c r="G8" s="17">
        <v>0.30027940399005598</v>
      </c>
      <c r="H8" s="17">
        <v>0.34534724692883301</v>
      </c>
    </row>
    <row r="9" spans="2:9" x14ac:dyDescent="0.3">
      <c r="B9" s="18" t="s">
        <v>425</v>
      </c>
      <c r="C9" s="17">
        <v>0.35414412992515898</v>
      </c>
      <c r="D9" s="17">
        <v>0.32781245281886301</v>
      </c>
      <c r="E9" s="17">
        <v>0.25069913123973903</v>
      </c>
      <c r="F9" s="17">
        <v>0.25190496743759699</v>
      </c>
      <c r="G9" s="17">
        <v>0.40969527000149703</v>
      </c>
      <c r="H9" s="17">
        <v>0.35334022622906203</v>
      </c>
    </row>
    <row r="10" spans="2:9" x14ac:dyDescent="0.3">
      <c r="B10" s="18" t="s">
        <v>426</v>
      </c>
      <c r="C10" s="17">
        <v>6.9980011959639404E-2</v>
      </c>
      <c r="D10" s="17">
        <v>5.7900775886037502E-2</v>
      </c>
      <c r="E10" s="17">
        <v>5.2318607104523997E-2</v>
      </c>
      <c r="F10" s="17">
        <v>5.17684056787623E-2</v>
      </c>
      <c r="G10" s="17">
        <v>9.0264054078476694E-2</v>
      </c>
      <c r="H10" s="17">
        <v>7.3713761547511997E-2</v>
      </c>
    </row>
    <row r="11" spans="2:9" x14ac:dyDescent="0.3">
      <c r="B11" s="18" t="s">
        <v>427</v>
      </c>
      <c r="C11" s="17">
        <v>1.64958651388179E-2</v>
      </c>
      <c r="D11" s="17">
        <v>2.0865501329117599E-2</v>
      </c>
      <c r="E11" s="17">
        <v>2.1247043412039701E-2</v>
      </c>
      <c r="F11" s="17">
        <v>1.8011938344808499E-2</v>
      </c>
      <c r="G11" s="17">
        <v>2.6657132584509899E-2</v>
      </c>
      <c r="H11" s="17">
        <v>2.14263994311512E-2</v>
      </c>
    </row>
    <row r="12" spans="2:9" x14ac:dyDescent="0.3">
      <c r="B12" s="18" t="s">
        <v>92</v>
      </c>
      <c r="C12" s="17">
        <v>9.5873622129711497E-2</v>
      </c>
      <c r="D12" s="17">
        <v>7.6724838068932197E-2</v>
      </c>
      <c r="E12" s="17">
        <v>8.3715477067452401E-2</v>
      </c>
      <c r="F12" s="17">
        <v>7.9147252335958998E-2</v>
      </c>
      <c r="G12" s="17">
        <v>8.0707847915522796E-2</v>
      </c>
      <c r="H12" s="17">
        <v>9.2480719880238399E-2</v>
      </c>
    </row>
    <row r="13" spans="2:9" x14ac:dyDescent="0.3">
      <c r="B13" s="16"/>
      <c r="C13" s="16"/>
      <c r="D13" s="16"/>
      <c r="E13" s="16"/>
      <c r="F13" s="16"/>
      <c r="G13" s="16"/>
      <c r="H13" s="16"/>
    </row>
    <row r="14" spans="2:9" x14ac:dyDescent="0.3">
      <c r="B14" t="s">
        <v>95</v>
      </c>
    </row>
    <row r="15" spans="2:9" x14ac:dyDescent="0.3">
      <c r="B15" t="s">
        <v>96</v>
      </c>
    </row>
    <row r="19" spans="2:2" x14ac:dyDescent="0.3">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0.116948169448455</v>
      </c>
      <c r="D9" s="17">
        <v>0.127285218348928</v>
      </c>
      <c r="E9" s="17">
        <v>0.106309808887239</v>
      </c>
      <c r="F9" s="17"/>
      <c r="G9" s="17">
        <v>0.171143016308653</v>
      </c>
      <c r="H9" s="17">
        <v>0.15104257189011999</v>
      </c>
      <c r="I9" s="17">
        <v>0.16803152605698901</v>
      </c>
      <c r="J9" s="17">
        <v>8.9532746856834503E-2</v>
      </c>
      <c r="K9" s="17">
        <v>8.9598385999906202E-2</v>
      </c>
      <c r="L9" s="17">
        <v>5.2212775755109402E-2</v>
      </c>
      <c r="M9" s="17"/>
      <c r="N9" s="17">
        <v>0.111215419129313</v>
      </c>
      <c r="O9" s="17">
        <v>0.11374603010392199</v>
      </c>
      <c r="P9" s="17">
        <v>0.103710728276924</v>
      </c>
      <c r="Q9" s="17">
        <v>0.13905442992799999</v>
      </c>
      <c r="R9" s="17"/>
      <c r="S9" s="17">
        <v>0.155421481622177</v>
      </c>
      <c r="T9" s="17">
        <v>7.85038996193443E-2</v>
      </c>
      <c r="U9" s="17">
        <v>7.7569639194556797E-2</v>
      </c>
      <c r="V9" s="17">
        <v>0.10432566645742899</v>
      </c>
      <c r="W9" s="17">
        <v>0.141336282104817</v>
      </c>
      <c r="X9" s="17">
        <v>0.132703607643781</v>
      </c>
      <c r="Y9" s="17">
        <v>0.13272811816378499</v>
      </c>
      <c r="Z9" s="17">
        <v>9.2673038710167105E-2</v>
      </c>
      <c r="AA9" s="17">
        <v>8.3111580554290104E-2</v>
      </c>
      <c r="AB9" s="17">
        <v>0.16397160967472901</v>
      </c>
      <c r="AC9" s="17">
        <v>0.108830797387023</v>
      </c>
      <c r="AD9" s="17">
        <v>0.129649565322978</v>
      </c>
      <c r="AE9" s="17"/>
      <c r="AF9" s="17">
        <v>9.0171405220908898E-2</v>
      </c>
      <c r="AG9" s="17">
        <v>0.166851880349526</v>
      </c>
      <c r="AH9" s="17">
        <v>0.124473082359207</v>
      </c>
      <c r="AI9" s="17">
        <v>0.116131011018418</v>
      </c>
      <c r="AJ9" s="17">
        <v>0.125918491306582</v>
      </c>
      <c r="AK9" s="17">
        <v>9.18754843510734E-2</v>
      </c>
      <c r="AL9" s="17">
        <v>0.10516059789186299</v>
      </c>
      <c r="AM9" s="17">
        <v>0.118079234107898</v>
      </c>
      <c r="AN9" s="17">
        <v>3.6678613821536803E-2</v>
      </c>
      <c r="AO9" s="17">
        <v>0.15195419430350901</v>
      </c>
      <c r="AP9" s="17">
        <v>0.142449543169784</v>
      </c>
      <c r="AQ9" s="17">
        <v>0.12528489193022699</v>
      </c>
      <c r="AR9" s="17">
        <v>0.19233707558764199</v>
      </c>
      <c r="AS9" s="17">
        <v>0.126520671384382</v>
      </c>
      <c r="AT9" s="17">
        <v>0.10351784861318999</v>
      </c>
      <c r="AU9" s="17">
        <v>0.12358071308838101</v>
      </c>
      <c r="AV9" s="17"/>
      <c r="AW9" s="17">
        <v>0.119620326649749</v>
      </c>
      <c r="AX9" s="17">
        <v>0.113913859451603</v>
      </c>
      <c r="AY9" s="17"/>
      <c r="AZ9" s="17">
        <v>0.15466288658167099</v>
      </c>
      <c r="BA9" s="17">
        <v>0.108548322332116</v>
      </c>
      <c r="BB9" s="17"/>
      <c r="BC9" s="17">
        <v>0.16013701467172101</v>
      </c>
      <c r="BD9" s="17">
        <v>8.6909925645645605E-2</v>
      </c>
      <c r="BE9" s="17"/>
      <c r="BF9" s="17">
        <v>0.16099793774263199</v>
      </c>
      <c r="BG9" s="17">
        <v>0.113408432016949</v>
      </c>
      <c r="BH9" s="17"/>
      <c r="BI9" s="17">
        <v>7.8591513435141799E-2</v>
      </c>
      <c r="BJ9" s="17">
        <v>0.123435965569345</v>
      </c>
      <c r="BK9" s="17">
        <v>0.117957009475503</v>
      </c>
      <c r="BL9" s="17">
        <v>0.122877418934765</v>
      </c>
      <c r="BM9" s="17">
        <v>0.18346846799463301</v>
      </c>
      <c r="BN9" s="17"/>
      <c r="BO9" s="17">
        <v>0.129232359264501</v>
      </c>
      <c r="BP9" s="17">
        <v>0.10509359975048201</v>
      </c>
      <c r="BQ9" s="17">
        <v>0.11579055308797701</v>
      </c>
      <c r="BR9" s="17">
        <v>0.125110544795274</v>
      </c>
      <c r="BS9" s="17">
        <v>0.16870951556517899</v>
      </c>
      <c r="BT9" s="17">
        <v>6.0005080136768599E-2</v>
      </c>
      <c r="BU9" s="17"/>
      <c r="BV9" s="17">
        <v>0.113727249436808</v>
      </c>
      <c r="BW9" s="17">
        <v>0.14144300773191101</v>
      </c>
      <c r="BX9" s="17"/>
      <c r="BY9" s="17">
        <v>0.143520005939199</v>
      </c>
      <c r="BZ9" s="17"/>
      <c r="CA9" s="17">
        <v>0.140963698792202</v>
      </c>
      <c r="CB9" s="17"/>
      <c r="CC9" s="17">
        <v>0.119539762163565</v>
      </c>
    </row>
    <row r="10" spans="2:81" x14ac:dyDescent="0.3">
      <c r="B10" s="18" t="s">
        <v>424</v>
      </c>
      <c r="C10" s="17">
        <v>0.34655820139821703</v>
      </c>
      <c r="D10" s="17">
        <v>0.35504552919573201</v>
      </c>
      <c r="E10" s="17">
        <v>0.33670011508215097</v>
      </c>
      <c r="F10" s="17"/>
      <c r="G10" s="17">
        <v>0.37454702501863102</v>
      </c>
      <c r="H10" s="17">
        <v>0.38013523343186101</v>
      </c>
      <c r="I10" s="17">
        <v>0.34213349413754002</v>
      </c>
      <c r="J10" s="17">
        <v>0.30662381743309503</v>
      </c>
      <c r="K10" s="17">
        <v>0.32643765300372801</v>
      </c>
      <c r="L10" s="17">
        <v>0.35000548954780802</v>
      </c>
      <c r="M10" s="17"/>
      <c r="N10" s="17">
        <v>0.37492923394350702</v>
      </c>
      <c r="O10" s="17">
        <v>0.31935135875562298</v>
      </c>
      <c r="P10" s="17">
        <v>0.34295207538883699</v>
      </c>
      <c r="Q10" s="17">
        <v>0.346027541778897</v>
      </c>
      <c r="R10" s="17"/>
      <c r="S10" s="17">
        <v>0.40947436766267198</v>
      </c>
      <c r="T10" s="17">
        <v>0.341481722648107</v>
      </c>
      <c r="U10" s="17">
        <v>0.38438384462778402</v>
      </c>
      <c r="V10" s="17">
        <v>0.32632284916566101</v>
      </c>
      <c r="W10" s="17">
        <v>0.32330575783119397</v>
      </c>
      <c r="X10" s="17">
        <v>0.29074499703326501</v>
      </c>
      <c r="Y10" s="17">
        <v>0.28595343374786097</v>
      </c>
      <c r="Z10" s="17">
        <v>0.38213504128187298</v>
      </c>
      <c r="AA10" s="17">
        <v>0.36313988871911801</v>
      </c>
      <c r="AB10" s="17">
        <v>0.35754949940359398</v>
      </c>
      <c r="AC10" s="17">
        <v>0.33403517556193801</v>
      </c>
      <c r="AD10" s="17">
        <v>0.29800260798974698</v>
      </c>
      <c r="AE10" s="17"/>
      <c r="AF10" s="17">
        <v>0.31209985281137598</v>
      </c>
      <c r="AG10" s="17">
        <v>0.31598893576473502</v>
      </c>
      <c r="AH10" s="17">
        <v>0.45038083291397202</v>
      </c>
      <c r="AI10" s="17">
        <v>0.37591268236927</v>
      </c>
      <c r="AJ10" s="17">
        <v>0.33154338194979999</v>
      </c>
      <c r="AK10" s="17">
        <v>0.36875034638312099</v>
      </c>
      <c r="AL10" s="17">
        <v>0.35638193444268501</v>
      </c>
      <c r="AM10" s="17">
        <v>0.30540368698952097</v>
      </c>
      <c r="AN10" s="17">
        <v>0.36079825458843301</v>
      </c>
      <c r="AO10" s="17">
        <v>0.329486303875207</v>
      </c>
      <c r="AP10" s="17">
        <v>0.29013430815439001</v>
      </c>
      <c r="AQ10" s="17">
        <v>0.26911582789499899</v>
      </c>
      <c r="AR10" s="17">
        <v>0.31320763449559602</v>
      </c>
      <c r="AS10" s="17">
        <v>0.44046845381439698</v>
      </c>
      <c r="AT10" s="17">
        <v>0.35193110348381801</v>
      </c>
      <c r="AU10" s="17">
        <v>0.44362448844428198</v>
      </c>
      <c r="AV10" s="17"/>
      <c r="AW10" s="17">
        <v>0.37004593651253098</v>
      </c>
      <c r="AX10" s="17">
        <v>0.31093601711786401</v>
      </c>
      <c r="AY10" s="17"/>
      <c r="AZ10" s="17">
        <v>0.39231994558854899</v>
      </c>
      <c r="BA10" s="17">
        <v>0.336366115014059</v>
      </c>
      <c r="BB10" s="17"/>
      <c r="BC10" s="17">
        <v>0.40500716712155199</v>
      </c>
      <c r="BD10" s="17">
        <v>0.3090580947121</v>
      </c>
      <c r="BE10" s="17"/>
      <c r="BF10" s="17">
        <v>0.37619600123283098</v>
      </c>
      <c r="BG10" s="17">
        <v>0.34417657639711702</v>
      </c>
      <c r="BH10" s="17"/>
      <c r="BI10" s="17">
        <v>0.28881547800553697</v>
      </c>
      <c r="BJ10" s="17">
        <v>0.40942887529483901</v>
      </c>
      <c r="BK10" s="17">
        <v>0.39209021220872797</v>
      </c>
      <c r="BL10" s="17">
        <v>0.24632011234498499</v>
      </c>
      <c r="BM10" s="17">
        <v>0.41322183039565702</v>
      </c>
      <c r="BN10" s="17"/>
      <c r="BO10" s="17">
        <v>0.42093071087599798</v>
      </c>
      <c r="BP10" s="17">
        <v>0.31127519075690602</v>
      </c>
      <c r="BQ10" s="17">
        <v>0.39033463433137999</v>
      </c>
      <c r="BR10" s="17">
        <v>0.29193901671307398</v>
      </c>
      <c r="BS10" s="17">
        <v>0.41442809116059498</v>
      </c>
      <c r="BT10" s="17">
        <v>0.29682547723594299</v>
      </c>
      <c r="BU10" s="17"/>
      <c r="BV10" s="17">
        <v>0.41967774806665897</v>
      </c>
      <c r="BW10" s="17">
        <v>0.39041998868186301</v>
      </c>
      <c r="BX10" s="17"/>
      <c r="BY10" s="17">
        <v>0.38161731826442802</v>
      </c>
      <c r="BZ10" s="17"/>
      <c r="CA10" s="17">
        <v>0.42458648889563799</v>
      </c>
      <c r="CB10" s="17"/>
      <c r="CC10" s="17">
        <v>0.41930994920394798</v>
      </c>
    </row>
    <row r="11" spans="2:81" x14ac:dyDescent="0.3">
      <c r="B11" s="18" t="s">
        <v>425</v>
      </c>
      <c r="C11" s="17">
        <v>0.35414412992515898</v>
      </c>
      <c r="D11" s="17">
        <v>0.35344594829154302</v>
      </c>
      <c r="E11" s="17">
        <v>0.35622266309435702</v>
      </c>
      <c r="F11" s="17"/>
      <c r="G11" s="17">
        <v>0.28331145030716898</v>
      </c>
      <c r="H11" s="17">
        <v>0.30579018885958797</v>
      </c>
      <c r="I11" s="17">
        <v>0.31349720659089497</v>
      </c>
      <c r="J11" s="17">
        <v>0.376337343628109</v>
      </c>
      <c r="K11" s="17">
        <v>0.37382411031676599</v>
      </c>
      <c r="L11" s="17">
        <v>0.44248451950553203</v>
      </c>
      <c r="M11" s="17"/>
      <c r="N11" s="17">
        <v>0.35431777270222298</v>
      </c>
      <c r="O11" s="17">
        <v>0.37183588188621503</v>
      </c>
      <c r="P11" s="17">
        <v>0.36669313518357199</v>
      </c>
      <c r="Q11" s="17">
        <v>0.32554470472138702</v>
      </c>
      <c r="R11" s="17"/>
      <c r="S11" s="17">
        <v>0.276567055159395</v>
      </c>
      <c r="T11" s="17">
        <v>0.37772637966706601</v>
      </c>
      <c r="U11" s="17">
        <v>0.34394741873611501</v>
      </c>
      <c r="V11" s="17">
        <v>0.40594195215595602</v>
      </c>
      <c r="W11" s="17">
        <v>0.36275268111922099</v>
      </c>
      <c r="X11" s="17">
        <v>0.38305808351158599</v>
      </c>
      <c r="Y11" s="17">
        <v>0.43499094715305497</v>
      </c>
      <c r="Z11" s="17">
        <v>0.36141958258275098</v>
      </c>
      <c r="AA11" s="17">
        <v>0.369259056223598</v>
      </c>
      <c r="AB11" s="17">
        <v>0.29658198372314099</v>
      </c>
      <c r="AC11" s="17">
        <v>0.339519713529153</v>
      </c>
      <c r="AD11" s="17">
        <v>0.29435342129618303</v>
      </c>
      <c r="AE11" s="17"/>
      <c r="AF11" s="17">
        <v>0.22523963217947399</v>
      </c>
      <c r="AG11" s="17">
        <v>0.36655004296280902</v>
      </c>
      <c r="AH11" s="17">
        <v>0.24783695267747499</v>
      </c>
      <c r="AI11" s="17">
        <v>0.32993748215812801</v>
      </c>
      <c r="AJ11" s="17">
        <v>0.375505083541815</v>
      </c>
      <c r="AK11" s="17">
        <v>0.379360929482985</v>
      </c>
      <c r="AL11" s="17">
        <v>0.38903094435701702</v>
      </c>
      <c r="AM11" s="17">
        <v>0.37927965945347802</v>
      </c>
      <c r="AN11" s="17">
        <v>0.412697040755091</v>
      </c>
      <c r="AO11" s="17">
        <v>0.315827762081757</v>
      </c>
      <c r="AP11" s="17">
        <v>0.33962902845750298</v>
      </c>
      <c r="AQ11" s="17">
        <v>0.42471118442185801</v>
      </c>
      <c r="AR11" s="17">
        <v>0.35904580638426897</v>
      </c>
      <c r="AS11" s="17">
        <v>0.27688410752014198</v>
      </c>
      <c r="AT11" s="17">
        <v>0.37160081367952602</v>
      </c>
      <c r="AU11" s="17">
        <v>0.31527216727301599</v>
      </c>
      <c r="AV11" s="17"/>
      <c r="AW11" s="17">
        <v>0.339492443511339</v>
      </c>
      <c r="AX11" s="17">
        <v>0.374745790458346</v>
      </c>
      <c r="AY11" s="17"/>
      <c r="AZ11" s="17">
        <v>0.29463988214710102</v>
      </c>
      <c r="BA11" s="17">
        <v>0.367396955933186</v>
      </c>
      <c r="BB11" s="17"/>
      <c r="BC11" s="17">
        <v>0.29130738918898502</v>
      </c>
      <c r="BD11" s="17">
        <v>0.39736940901973999</v>
      </c>
      <c r="BE11" s="17"/>
      <c r="BF11" s="17">
        <v>0.33797715666393802</v>
      </c>
      <c r="BG11" s="17">
        <v>0.35544327047965002</v>
      </c>
      <c r="BH11" s="17"/>
      <c r="BI11" s="17">
        <v>0.45097762556082799</v>
      </c>
      <c r="BJ11" s="17">
        <v>0.34352411150519502</v>
      </c>
      <c r="BK11" s="17">
        <v>0.32118028776076701</v>
      </c>
      <c r="BL11" s="17">
        <v>0.399018960491823</v>
      </c>
      <c r="BM11" s="17">
        <v>0.27364852441985299</v>
      </c>
      <c r="BN11" s="17"/>
      <c r="BO11" s="17">
        <v>0.33427154832650002</v>
      </c>
      <c r="BP11" s="17">
        <v>0.42320745501025903</v>
      </c>
      <c r="BQ11" s="17">
        <v>0.33534223881240599</v>
      </c>
      <c r="BR11" s="17">
        <v>0.38816102321318702</v>
      </c>
      <c r="BS11" s="17">
        <v>0.25149112161173698</v>
      </c>
      <c r="BT11" s="17">
        <v>0.345799281530275</v>
      </c>
      <c r="BU11" s="17"/>
      <c r="BV11" s="17">
        <v>0.34940292697666703</v>
      </c>
      <c r="BW11" s="17">
        <v>0.332620499058849</v>
      </c>
      <c r="BX11" s="17"/>
      <c r="BY11" s="17">
        <v>0.37395293559969101</v>
      </c>
      <c r="BZ11" s="17"/>
      <c r="CA11" s="17">
        <v>0.34645444568628397</v>
      </c>
      <c r="CB11" s="17"/>
      <c r="CC11" s="17">
        <v>0.36101740158477802</v>
      </c>
    </row>
    <row r="12" spans="2:81" x14ac:dyDescent="0.3">
      <c r="B12" s="18" t="s">
        <v>426</v>
      </c>
      <c r="C12" s="17">
        <v>6.9980011959639404E-2</v>
      </c>
      <c r="D12" s="17">
        <v>7.7734632093792097E-2</v>
      </c>
      <c r="E12" s="17">
        <v>6.2684300014161295E-2</v>
      </c>
      <c r="F12" s="17"/>
      <c r="G12" s="17">
        <v>5.2406699272837601E-2</v>
      </c>
      <c r="H12" s="17">
        <v>7.4117507676558197E-2</v>
      </c>
      <c r="I12" s="17">
        <v>8.6429766622892396E-2</v>
      </c>
      <c r="J12" s="17">
        <v>8.1915300642915398E-2</v>
      </c>
      <c r="K12" s="17">
        <v>7.8992051685657899E-2</v>
      </c>
      <c r="L12" s="17">
        <v>4.93168044211598E-2</v>
      </c>
      <c r="M12" s="17"/>
      <c r="N12" s="17">
        <v>6.8042299851192298E-2</v>
      </c>
      <c r="O12" s="17">
        <v>6.6508262853680403E-2</v>
      </c>
      <c r="P12" s="17">
        <v>7.3514824604592299E-2</v>
      </c>
      <c r="Q12" s="17">
        <v>7.3130014447231398E-2</v>
      </c>
      <c r="R12" s="17"/>
      <c r="S12" s="17">
        <v>5.7640431617164103E-2</v>
      </c>
      <c r="T12" s="17">
        <v>8.2065180620900804E-2</v>
      </c>
      <c r="U12" s="17">
        <v>6.0660226416687398E-2</v>
      </c>
      <c r="V12" s="17">
        <v>9.5686884367817499E-2</v>
      </c>
      <c r="W12" s="17">
        <v>7.2049610991711796E-2</v>
      </c>
      <c r="X12" s="17">
        <v>5.4002003072864298E-2</v>
      </c>
      <c r="Y12" s="17">
        <v>5.1956499381224E-2</v>
      </c>
      <c r="Z12" s="17">
        <v>7.6958653034656599E-2</v>
      </c>
      <c r="AA12" s="17">
        <v>5.3042790827619299E-2</v>
      </c>
      <c r="AB12" s="17">
        <v>7.8561925595232604E-2</v>
      </c>
      <c r="AC12" s="17">
        <v>7.1139944215907303E-2</v>
      </c>
      <c r="AD12" s="17">
        <v>0.139652623422681</v>
      </c>
      <c r="AE12" s="17"/>
      <c r="AF12" s="17">
        <v>0.177718545434184</v>
      </c>
      <c r="AG12" s="17">
        <v>3.084398845318E-2</v>
      </c>
      <c r="AH12" s="17">
        <v>3.0375701903423001E-2</v>
      </c>
      <c r="AI12" s="17">
        <v>7.2831950363171E-2</v>
      </c>
      <c r="AJ12" s="17">
        <v>7.0131802244642494E-2</v>
      </c>
      <c r="AK12" s="17">
        <v>6.6052896857678803E-2</v>
      </c>
      <c r="AL12" s="17">
        <v>8.0219962673606302E-2</v>
      </c>
      <c r="AM12" s="17">
        <v>5.17698961631698E-2</v>
      </c>
      <c r="AN12" s="17">
        <v>9.3074644654530594E-2</v>
      </c>
      <c r="AO12" s="17">
        <v>9.2217704187642802E-2</v>
      </c>
      <c r="AP12" s="17">
        <v>8.9906956052242401E-2</v>
      </c>
      <c r="AQ12" s="17">
        <v>0.119816043014757</v>
      </c>
      <c r="AR12" s="17">
        <v>7.7274144327725905E-2</v>
      </c>
      <c r="AS12" s="17">
        <v>1.7748053368141701E-2</v>
      </c>
      <c r="AT12" s="17">
        <v>6.5581959365466597E-2</v>
      </c>
      <c r="AU12" s="17">
        <v>4.6133866702836701E-2</v>
      </c>
      <c r="AV12" s="17"/>
      <c r="AW12" s="17">
        <v>6.6915210644247297E-2</v>
      </c>
      <c r="AX12" s="17">
        <v>7.4943970200659099E-2</v>
      </c>
      <c r="AY12" s="17"/>
      <c r="AZ12" s="17">
        <v>6.5949147217171697E-2</v>
      </c>
      <c r="BA12" s="17">
        <v>7.0877768860845305E-2</v>
      </c>
      <c r="BB12" s="17"/>
      <c r="BC12" s="17">
        <v>5.3855860021842998E-2</v>
      </c>
      <c r="BD12" s="17">
        <v>8.0803251434041601E-2</v>
      </c>
      <c r="BE12" s="17"/>
      <c r="BF12" s="17">
        <v>3.7227642964445203E-2</v>
      </c>
      <c r="BG12" s="17">
        <v>7.2611916530136503E-2</v>
      </c>
      <c r="BH12" s="17"/>
      <c r="BI12" s="17">
        <v>7.4466430073697298E-2</v>
      </c>
      <c r="BJ12" s="17">
        <v>4.4011972744965398E-2</v>
      </c>
      <c r="BK12" s="17">
        <v>5.4497497055964003E-2</v>
      </c>
      <c r="BL12" s="17">
        <v>0.105716553114416</v>
      </c>
      <c r="BM12" s="17">
        <v>3.4824446022920397E-2</v>
      </c>
      <c r="BN12" s="17"/>
      <c r="BO12" s="17">
        <v>5.2480794655996303E-2</v>
      </c>
      <c r="BP12" s="17">
        <v>7.0773231624401897E-2</v>
      </c>
      <c r="BQ12" s="17">
        <v>5.9091339725249603E-2</v>
      </c>
      <c r="BR12" s="17">
        <v>8.9275633883312097E-2</v>
      </c>
      <c r="BS12" s="17">
        <v>5.4950548951410903E-2</v>
      </c>
      <c r="BT12" s="17">
        <v>4.8167371513732397E-2</v>
      </c>
      <c r="BU12" s="17"/>
      <c r="BV12" s="17">
        <v>4.9442152316798403E-2</v>
      </c>
      <c r="BW12" s="17">
        <v>3.3940458533872897E-2</v>
      </c>
      <c r="BX12" s="17"/>
      <c r="BY12" s="17">
        <v>4.2747796858040497E-2</v>
      </c>
      <c r="BZ12" s="17"/>
      <c r="CA12" s="17">
        <v>3.7591463498604399E-2</v>
      </c>
      <c r="CB12" s="17"/>
      <c r="CC12" s="17">
        <v>4.9942944195104602E-2</v>
      </c>
    </row>
    <row r="13" spans="2:81" x14ac:dyDescent="0.3">
      <c r="B13" s="18" t="s">
        <v>427</v>
      </c>
      <c r="C13" s="17">
        <v>1.64958651388179E-2</v>
      </c>
      <c r="D13" s="17">
        <v>2.1212681631793798E-2</v>
      </c>
      <c r="E13" s="17">
        <v>1.19553577326975E-2</v>
      </c>
      <c r="F13" s="17"/>
      <c r="G13" s="17">
        <v>2.0194769674895498E-2</v>
      </c>
      <c r="H13" s="17">
        <v>8.2378932186051405E-3</v>
      </c>
      <c r="I13" s="17">
        <v>1.3718356319448699E-2</v>
      </c>
      <c r="J13" s="17">
        <v>1.69981393065428E-2</v>
      </c>
      <c r="K13" s="17">
        <v>2.9687128785365599E-2</v>
      </c>
      <c r="L13" s="17">
        <v>1.37437605043949E-2</v>
      </c>
      <c r="M13" s="17"/>
      <c r="N13" s="17">
        <v>1.9668803816133101E-2</v>
      </c>
      <c r="O13" s="17">
        <v>8.6709757542077891E-3</v>
      </c>
      <c r="P13" s="17">
        <v>1.9805855053916101E-2</v>
      </c>
      <c r="Q13" s="17">
        <v>1.84249778081624E-2</v>
      </c>
      <c r="R13" s="17"/>
      <c r="S13" s="17">
        <v>1.3527055801593E-2</v>
      </c>
      <c r="T13" s="17">
        <v>2.80285665185456E-2</v>
      </c>
      <c r="U13" s="17">
        <v>2.2222768388718998E-2</v>
      </c>
      <c r="V13" s="17">
        <v>2.3823032255781001E-2</v>
      </c>
      <c r="W13" s="17">
        <v>5.7216421703401403E-3</v>
      </c>
      <c r="X13" s="17">
        <v>5.1966473785054999E-3</v>
      </c>
      <c r="Y13" s="17">
        <v>1.9443496779795399E-2</v>
      </c>
      <c r="Z13" s="17">
        <v>2.1681138473407399E-2</v>
      </c>
      <c r="AA13" s="17">
        <v>1.76033663989047E-2</v>
      </c>
      <c r="AB13" s="17">
        <v>1.1510262946179701E-2</v>
      </c>
      <c r="AC13" s="17">
        <v>1.53705449191409E-2</v>
      </c>
      <c r="AD13" s="17">
        <v>0</v>
      </c>
      <c r="AE13" s="17"/>
      <c r="AF13" s="17">
        <v>0.104423181261926</v>
      </c>
      <c r="AG13" s="17">
        <v>9.4246362650665799E-3</v>
      </c>
      <c r="AH13" s="17">
        <v>6.0180131306412001E-3</v>
      </c>
      <c r="AI13" s="17">
        <v>3.9627011026950397E-2</v>
      </c>
      <c r="AJ13" s="17">
        <v>2.0885527249378599E-2</v>
      </c>
      <c r="AK13" s="17">
        <v>1.4268171001199001E-2</v>
      </c>
      <c r="AL13" s="17">
        <v>5.1896771566287301E-3</v>
      </c>
      <c r="AM13" s="17">
        <v>1.8685609277607401E-2</v>
      </c>
      <c r="AN13" s="17">
        <v>8.2743756278838305E-3</v>
      </c>
      <c r="AO13" s="17">
        <v>2.0567420209433099E-2</v>
      </c>
      <c r="AP13" s="17">
        <v>4.74581223961122E-3</v>
      </c>
      <c r="AQ13" s="17">
        <v>0</v>
      </c>
      <c r="AR13" s="17">
        <v>9.0923899650619394E-3</v>
      </c>
      <c r="AS13" s="17">
        <v>4.1715382830515298E-2</v>
      </c>
      <c r="AT13" s="17">
        <v>5.7409598399086402E-2</v>
      </c>
      <c r="AU13" s="17">
        <v>1.99231961013197E-2</v>
      </c>
      <c r="AV13" s="17"/>
      <c r="AW13" s="17">
        <v>1.31650519596951E-2</v>
      </c>
      <c r="AX13" s="17">
        <v>2.14577179585634E-2</v>
      </c>
      <c r="AY13" s="17"/>
      <c r="AZ13" s="17">
        <v>2.6332485628543598E-3</v>
      </c>
      <c r="BA13" s="17">
        <v>1.9583356408054399E-2</v>
      </c>
      <c r="BB13" s="17"/>
      <c r="BC13" s="17">
        <v>1.0750375590739001E-2</v>
      </c>
      <c r="BD13" s="17">
        <v>1.98070237838858E-2</v>
      </c>
      <c r="BE13" s="17"/>
      <c r="BF13" s="17">
        <v>6.4485975513236902E-3</v>
      </c>
      <c r="BG13" s="17">
        <v>1.73032403087915E-2</v>
      </c>
      <c r="BH13" s="17"/>
      <c r="BI13" s="17">
        <v>3.2895731444082303E-2</v>
      </c>
      <c r="BJ13" s="17">
        <v>4.5799513587075902E-3</v>
      </c>
      <c r="BK13" s="17">
        <v>1.0121993010841299E-2</v>
      </c>
      <c r="BL13" s="17">
        <v>4.6567700764956602E-2</v>
      </c>
      <c r="BM13" s="17">
        <v>1.7100425046531101E-2</v>
      </c>
      <c r="BN13" s="17"/>
      <c r="BO13" s="17">
        <v>1.6337815016424801E-3</v>
      </c>
      <c r="BP13" s="17">
        <v>2.5393006692145E-2</v>
      </c>
      <c r="BQ13" s="17">
        <v>9.0756197910291693E-3</v>
      </c>
      <c r="BR13" s="17">
        <v>3.7962292857557298E-2</v>
      </c>
      <c r="BS13" s="17">
        <v>2.08650651182033E-2</v>
      </c>
      <c r="BT13" s="17">
        <v>1.6720130721760099E-2</v>
      </c>
      <c r="BU13" s="17"/>
      <c r="BV13" s="17">
        <v>1.88005161001623E-3</v>
      </c>
      <c r="BW13" s="17">
        <v>9.5875350541933194E-3</v>
      </c>
      <c r="BX13" s="17"/>
      <c r="BY13" s="17">
        <v>4.6444346640695201E-3</v>
      </c>
      <c r="BZ13" s="17"/>
      <c r="CA13" s="17">
        <v>0</v>
      </c>
      <c r="CB13" s="17"/>
      <c r="CC13" s="17">
        <v>0</v>
      </c>
    </row>
    <row r="14" spans="2:81" x14ac:dyDescent="0.3">
      <c r="B14" s="18" t="s">
        <v>92</v>
      </c>
      <c r="C14" s="19">
        <v>9.5873622129711497E-2</v>
      </c>
      <c r="D14" s="19">
        <v>6.5275990438211001E-2</v>
      </c>
      <c r="E14" s="19">
        <v>0.12612775518939401</v>
      </c>
      <c r="F14" s="19"/>
      <c r="G14" s="19">
        <v>9.8397039417813401E-2</v>
      </c>
      <c r="H14" s="19">
        <v>8.06766049232676E-2</v>
      </c>
      <c r="I14" s="19">
        <v>7.6189650272234496E-2</v>
      </c>
      <c r="J14" s="19">
        <v>0.12859265213250301</v>
      </c>
      <c r="K14" s="19">
        <v>0.10146067020857601</v>
      </c>
      <c r="L14" s="19">
        <v>9.2236650265995396E-2</v>
      </c>
      <c r="M14" s="19"/>
      <c r="N14" s="19">
        <v>7.18264705576315E-2</v>
      </c>
      <c r="O14" s="19">
        <v>0.119887490646352</v>
      </c>
      <c r="P14" s="19">
        <v>9.3323381492158797E-2</v>
      </c>
      <c r="Q14" s="19">
        <v>9.7818331316322393E-2</v>
      </c>
      <c r="R14" s="19"/>
      <c r="S14" s="19">
        <v>8.7369608136999802E-2</v>
      </c>
      <c r="T14" s="19">
        <v>9.2194250926036295E-2</v>
      </c>
      <c r="U14" s="19">
        <v>0.111216102636138</v>
      </c>
      <c r="V14" s="19">
        <v>4.38996155973558E-2</v>
      </c>
      <c r="W14" s="19">
        <v>9.4834025782715506E-2</v>
      </c>
      <c r="X14" s="19">
        <v>0.13429466135999901</v>
      </c>
      <c r="Y14" s="19">
        <v>7.4927504774279993E-2</v>
      </c>
      <c r="Z14" s="19">
        <v>6.5132545917144694E-2</v>
      </c>
      <c r="AA14" s="19">
        <v>0.11384331727647</v>
      </c>
      <c r="AB14" s="19">
        <v>9.1824718657124701E-2</v>
      </c>
      <c r="AC14" s="19">
        <v>0.13110382438683801</v>
      </c>
      <c r="AD14" s="19">
        <v>0.13834178196841099</v>
      </c>
      <c r="AE14" s="19"/>
      <c r="AF14" s="19">
        <v>9.0347383092131098E-2</v>
      </c>
      <c r="AG14" s="19">
        <v>0.11034051620468301</v>
      </c>
      <c r="AH14" s="19">
        <v>0.14091541701528101</v>
      </c>
      <c r="AI14" s="19">
        <v>6.5559863064062598E-2</v>
      </c>
      <c r="AJ14" s="19">
        <v>7.6015713707781402E-2</v>
      </c>
      <c r="AK14" s="19">
        <v>7.9692171923942096E-2</v>
      </c>
      <c r="AL14" s="19">
        <v>6.4016883478199602E-2</v>
      </c>
      <c r="AM14" s="19">
        <v>0.126781914008326</v>
      </c>
      <c r="AN14" s="19">
        <v>8.8477070552524906E-2</v>
      </c>
      <c r="AO14" s="19">
        <v>8.9946615342450298E-2</v>
      </c>
      <c r="AP14" s="19">
        <v>0.13313435192647</v>
      </c>
      <c r="AQ14" s="19">
        <v>6.1072052738158897E-2</v>
      </c>
      <c r="AR14" s="19">
        <v>4.9042949239705501E-2</v>
      </c>
      <c r="AS14" s="19">
        <v>9.6663331082422102E-2</v>
      </c>
      <c r="AT14" s="19">
        <v>4.9958676458914199E-2</v>
      </c>
      <c r="AU14" s="19">
        <v>5.1465568390164203E-2</v>
      </c>
      <c r="AV14" s="19"/>
      <c r="AW14" s="19">
        <v>9.0761030722438504E-2</v>
      </c>
      <c r="AX14" s="19">
        <v>0.10400264481296401</v>
      </c>
      <c r="AY14" s="19"/>
      <c r="AZ14" s="19">
        <v>8.9794889902652206E-2</v>
      </c>
      <c r="BA14" s="19">
        <v>9.7227481451739706E-2</v>
      </c>
      <c r="BB14" s="19"/>
      <c r="BC14" s="19">
        <v>7.8942193405159802E-2</v>
      </c>
      <c r="BD14" s="19">
        <v>0.10605229540458699</v>
      </c>
      <c r="BE14" s="19"/>
      <c r="BF14" s="19">
        <v>8.1152663844830206E-2</v>
      </c>
      <c r="BG14" s="19">
        <v>9.70565642673554E-2</v>
      </c>
      <c r="BH14" s="19"/>
      <c r="BI14" s="19">
        <v>7.4253221480713796E-2</v>
      </c>
      <c r="BJ14" s="19">
        <v>7.5019123526948797E-2</v>
      </c>
      <c r="BK14" s="19">
        <v>0.10415300048819701</v>
      </c>
      <c r="BL14" s="19">
        <v>7.9499254349053805E-2</v>
      </c>
      <c r="BM14" s="19">
        <v>7.7736306120406204E-2</v>
      </c>
      <c r="BN14" s="19"/>
      <c r="BO14" s="19">
        <v>6.1450805375362502E-2</v>
      </c>
      <c r="BP14" s="19">
        <v>6.4257516165805606E-2</v>
      </c>
      <c r="BQ14" s="19">
        <v>9.0365614251958506E-2</v>
      </c>
      <c r="BR14" s="19">
        <v>6.75514885375951E-2</v>
      </c>
      <c r="BS14" s="19">
        <v>8.9555657592874205E-2</v>
      </c>
      <c r="BT14" s="19">
        <v>0.232482658861521</v>
      </c>
      <c r="BU14" s="19"/>
      <c r="BV14" s="19">
        <v>6.5869871593050203E-2</v>
      </c>
      <c r="BW14" s="19">
        <v>9.1988510939310597E-2</v>
      </c>
      <c r="BX14" s="19"/>
      <c r="BY14" s="19">
        <v>5.3517508674570897E-2</v>
      </c>
      <c r="BZ14" s="19"/>
      <c r="CA14" s="19">
        <v>5.0403903127271603E-2</v>
      </c>
      <c r="CB14" s="19"/>
      <c r="CC14" s="19">
        <v>5.0189942852604301E-2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0.177938341034237</v>
      </c>
      <c r="D9" s="17">
        <v>0.185804622181589</v>
      </c>
      <c r="E9" s="17">
        <v>0.167015203661323</v>
      </c>
      <c r="F9" s="17"/>
      <c r="G9" s="17">
        <v>0.206155825987412</v>
      </c>
      <c r="H9" s="17">
        <v>0.234627453354118</v>
      </c>
      <c r="I9" s="17">
        <v>0.19386598217848</v>
      </c>
      <c r="J9" s="17">
        <v>0.185307409205208</v>
      </c>
      <c r="K9" s="17">
        <v>0.144198125715846</v>
      </c>
      <c r="L9" s="17">
        <v>0.116769020812967</v>
      </c>
      <c r="M9" s="17"/>
      <c r="N9" s="17">
        <v>0.183416914796767</v>
      </c>
      <c r="O9" s="17">
        <v>0.15021322887953001</v>
      </c>
      <c r="P9" s="17">
        <v>0.17757365947599599</v>
      </c>
      <c r="Q9" s="17">
        <v>0.202595931306956</v>
      </c>
      <c r="R9" s="17"/>
      <c r="S9" s="17">
        <v>0.21705557415751101</v>
      </c>
      <c r="T9" s="17">
        <v>0.16064489246020999</v>
      </c>
      <c r="U9" s="17">
        <v>0.102445795836714</v>
      </c>
      <c r="V9" s="17">
        <v>0.14716173945413799</v>
      </c>
      <c r="W9" s="17">
        <v>0.19017361322738399</v>
      </c>
      <c r="X9" s="17">
        <v>0.182354407066005</v>
      </c>
      <c r="Y9" s="17">
        <v>0.149039853976667</v>
      </c>
      <c r="Z9" s="17">
        <v>0.17355159697518399</v>
      </c>
      <c r="AA9" s="17">
        <v>0.19394955097433</v>
      </c>
      <c r="AB9" s="17">
        <v>0.18370805519514499</v>
      </c>
      <c r="AC9" s="17">
        <v>0.240568450451907</v>
      </c>
      <c r="AD9" s="17">
        <v>0.22615385805920499</v>
      </c>
      <c r="AE9" s="17"/>
      <c r="AF9" s="17">
        <v>0.40756576549984702</v>
      </c>
      <c r="AG9" s="17">
        <v>0.21109636064498399</v>
      </c>
      <c r="AH9" s="17">
        <v>0.223362749719026</v>
      </c>
      <c r="AI9" s="17">
        <v>0.18455072623402299</v>
      </c>
      <c r="AJ9" s="17">
        <v>0.22338738219006299</v>
      </c>
      <c r="AK9" s="17">
        <v>0.14452506678683399</v>
      </c>
      <c r="AL9" s="17">
        <v>0.158746440803512</v>
      </c>
      <c r="AM9" s="17">
        <v>0.15925052794738701</v>
      </c>
      <c r="AN9" s="17">
        <v>8.1662556930532898E-2</v>
      </c>
      <c r="AO9" s="17">
        <v>0.19080052725826699</v>
      </c>
      <c r="AP9" s="17">
        <v>0.168127978234963</v>
      </c>
      <c r="AQ9" s="17">
        <v>0.16263388629412401</v>
      </c>
      <c r="AR9" s="17">
        <v>0.19234297428521999</v>
      </c>
      <c r="AS9" s="17">
        <v>0.27974009964257202</v>
      </c>
      <c r="AT9" s="17">
        <v>0.200808264649462</v>
      </c>
      <c r="AU9" s="17">
        <v>0.24166321955814801</v>
      </c>
      <c r="AV9" s="17"/>
      <c r="AW9" s="17">
        <v>0.17465088619629299</v>
      </c>
      <c r="AX9" s="17">
        <v>0.18260618191193201</v>
      </c>
      <c r="AY9" s="17"/>
      <c r="AZ9" s="17">
        <v>0.19948459556260401</v>
      </c>
      <c r="BA9" s="17">
        <v>0.173139544762512</v>
      </c>
      <c r="BB9" s="17"/>
      <c r="BC9" s="17">
        <v>0.23141847806183499</v>
      </c>
      <c r="BD9" s="17">
        <v>0.14046927379245899</v>
      </c>
      <c r="BE9" s="17"/>
      <c r="BF9" s="17">
        <v>0.26778888288429498</v>
      </c>
      <c r="BG9" s="17">
        <v>0.17071815944091401</v>
      </c>
      <c r="BH9" s="17"/>
      <c r="BI9" s="17">
        <v>0.12790387382732701</v>
      </c>
      <c r="BJ9" s="17">
        <v>0.195262805141909</v>
      </c>
      <c r="BK9" s="17">
        <v>0.19349728163607299</v>
      </c>
      <c r="BL9" s="17">
        <v>0.16742261945758999</v>
      </c>
      <c r="BM9" s="17">
        <v>0.26436758398319499</v>
      </c>
      <c r="BN9" s="17"/>
      <c r="BO9" s="17">
        <v>0.20249056884769501</v>
      </c>
      <c r="BP9" s="17">
        <v>0.125660214782013</v>
      </c>
      <c r="BQ9" s="17">
        <v>0.180403916026356</v>
      </c>
      <c r="BR9" s="17">
        <v>0.17700763723565799</v>
      </c>
      <c r="BS9" s="17">
        <v>0.27226988089524801</v>
      </c>
      <c r="BT9" s="17">
        <v>0.125734816344858</v>
      </c>
      <c r="BU9" s="17"/>
      <c r="BV9" s="17">
        <v>0.195176495019316</v>
      </c>
      <c r="BW9" s="17">
        <v>0.195422887071937</v>
      </c>
      <c r="BX9" s="17"/>
      <c r="BY9" s="17">
        <v>0.20794186887378099</v>
      </c>
      <c r="BZ9" s="17"/>
      <c r="CA9" s="17">
        <v>0.21390960951405699</v>
      </c>
      <c r="CB9" s="17"/>
      <c r="CC9" s="17">
        <v>0.19096819309662399</v>
      </c>
    </row>
    <row r="10" spans="2:81" x14ac:dyDescent="0.3">
      <c r="B10" s="18" t="s">
        <v>424</v>
      </c>
      <c r="C10" s="17">
        <v>0.338758090862813</v>
      </c>
      <c r="D10" s="17">
        <v>0.33984060084534301</v>
      </c>
      <c r="E10" s="17">
        <v>0.33903724423038201</v>
      </c>
      <c r="F10" s="17"/>
      <c r="G10" s="17">
        <v>0.36465438436910202</v>
      </c>
      <c r="H10" s="17">
        <v>0.32889599029376598</v>
      </c>
      <c r="I10" s="17">
        <v>0.32869714390313698</v>
      </c>
      <c r="J10" s="17">
        <v>0.327352610255431</v>
      </c>
      <c r="K10" s="17">
        <v>0.29234675260917298</v>
      </c>
      <c r="L10" s="17">
        <v>0.37796326938754699</v>
      </c>
      <c r="M10" s="17"/>
      <c r="N10" s="17">
        <v>0.32121003453775498</v>
      </c>
      <c r="O10" s="17">
        <v>0.34184449473226403</v>
      </c>
      <c r="P10" s="17">
        <v>0.36118957737450802</v>
      </c>
      <c r="Q10" s="17">
        <v>0.33745715138631299</v>
      </c>
      <c r="R10" s="17"/>
      <c r="S10" s="17">
        <v>0.311510622404777</v>
      </c>
      <c r="T10" s="17">
        <v>0.33904239433066302</v>
      </c>
      <c r="U10" s="17">
        <v>0.30673756763170801</v>
      </c>
      <c r="V10" s="17">
        <v>0.31596623533337298</v>
      </c>
      <c r="W10" s="17">
        <v>0.31707639350528899</v>
      </c>
      <c r="X10" s="17">
        <v>0.31861278995800302</v>
      </c>
      <c r="Y10" s="17">
        <v>0.33428079475846301</v>
      </c>
      <c r="Z10" s="17">
        <v>0.39252565625118002</v>
      </c>
      <c r="AA10" s="17">
        <v>0.37871191924739001</v>
      </c>
      <c r="AB10" s="17">
        <v>0.43290881915725199</v>
      </c>
      <c r="AC10" s="17">
        <v>0.34400074940889003</v>
      </c>
      <c r="AD10" s="17">
        <v>0.23156258872917501</v>
      </c>
      <c r="AE10" s="17"/>
      <c r="AF10" s="17">
        <v>0.37307706700217302</v>
      </c>
      <c r="AG10" s="17">
        <v>0.317806090380715</v>
      </c>
      <c r="AH10" s="17">
        <v>0.37575434046772899</v>
      </c>
      <c r="AI10" s="17">
        <v>0.31838590568091302</v>
      </c>
      <c r="AJ10" s="17">
        <v>0.320445214907221</v>
      </c>
      <c r="AK10" s="17">
        <v>0.391175027828296</v>
      </c>
      <c r="AL10" s="17">
        <v>0.39658610077200501</v>
      </c>
      <c r="AM10" s="17">
        <v>0.34653007322489199</v>
      </c>
      <c r="AN10" s="17">
        <v>0.38079001966019399</v>
      </c>
      <c r="AO10" s="17">
        <v>0.31741552887966301</v>
      </c>
      <c r="AP10" s="17">
        <v>0.34589733804488798</v>
      </c>
      <c r="AQ10" s="17">
        <v>0.24533478361851199</v>
      </c>
      <c r="AR10" s="17">
        <v>0.25325698644019901</v>
      </c>
      <c r="AS10" s="17">
        <v>0.28070881349676102</v>
      </c>
      <c r="AT10" s="17">
        <v>0.261157419485746</v>
      </c>
      <c r="AU10" s="17">
        <v>0.35880248968607198</v>
      </c>
      <c r="AV10" s="17"/>
      <c r="AW10" s="17">
        <v>0.35848175971812302</v>
      </c>
      <c r="AX10" s="17">
        <v>0.30773957020278497</v>
      </c>
      <c r="AY10" s="17"/>
      <c r="AZ10" s="17">
        <v>0.34130408900375198</v>
      </c>
      <c r="BA10" s="17">
        <v>0.33819104444783299</v>
      </c>
      <c r="BB10" s="17"/>
      <c r="BC10" s="17">
        <v>0.36444890857010298</v>
      </c>
      <c r="BD10" s="17">
        <v>0.32362276612711099</v>
      </c>
      <c r="BE10" s="17"/>
      <c r="BF10" s="17">
        <v>0.289092348785499</v>
      </c>
      <c r="BG10" s="17">
        <v>0.34274911494994298</v>
      </c>
      <c r="BH10" s="17"/>
      <c r="BI10" s="17">
        <v>0.31372421796560701</v>
      </c>
      <c r="BJ10" s="17">
        <v>0.401180796207116</v>
      </c>
      <c r="BK10" s="17">
        <v>0.34374886948300198</v>
      </c>
      <c r="BL10" s="17">
        <v>0.28849751539757601</v>
      </c>
      <c r="BM10" s="17">
        <v>0.29455742149196001</v>
      </c>
      <c r="BN10" s="17"/>
      <c r="BO10" s="17">
        <v>0.38678710196696098</v>
      </c>
      <c r="BP10" s="17">
        <v>0.341039445102435</v>
      </c>
      <c r="BQ10" s="17">
        <v>0.334985615216016</v>
      </c>
      <c r="BR10" s="17">
        <v>0.32084220371663902</v>
      </c>
      <c r="BS10" s="17">
        <v>0.30897068592452898</v>
      </c>
      <c r="BT10" s="17">
        <v>0.31976513155598302</v>
      </c>
      <c r="BU10" s="17"/>
      <c r="BV10" s="17">
        <v>0.39209663240486298</v>
      </c>
      <c r="BW10" s="17">
        <v>0.41802946274198899</v>
      </c>
      <c r="BX10" s="17"/>
      <c r="BY10" s="17">
        <v>0.38416302932341401</v>
      </c>
      <c r="BZ10" s="17"/>
      <c r="CA10" s="17">
        <v>0.41323618856633099</v>
      </c>
      <c r="CB10" s="17"/>
      <c r="CC10" s="17">
        <v>0.39314563199952401</v>
      </c>
    </row>
    <row r="11" spans="2:81" x14ac:dyDescent="0.3">
      <c r="B11" s="18" t="s">
        <v>425</v>
      </c>
      <c r="C11" s="17">
        <v>0.32781245281886301</v>
      </c>
      <c r="D11" s="17">
        <v>0.32778185436285601</v>
      </c>
      <c r="E11" s="17">
        <v>0.329135290125182</v>
      </c>
      <c r="F11" s="17"/>
      <c r="G11" s="17">
        <v>0.271881546545443</v>
      </c>
      <c r="H11" s="17">
        <v>0.26594679413696798</v>
      </c>
      <c r="I11" s="17">
        <v>0.32828548001337099</v>
      </c>
      <c r="J11" s="17">
        <v>0.326487231265842</v>
      </c>
      <c r="K11" s="17">
        <v>0.38768426999808198</v>
      </c>
      <c r="L11" s="17">
        <v>0.37600002679974898</v>
      </c>
      <c r="M11" s="17"/>
      <c r="N11" s="17">
        <v>0.34989414837358801</v>
      </c>
      <c r="O11" s="17">
        <v>0.34234591715249502</v>
      </c>
      <c r="P11" s="17">
        <v>0.30749899802146602</v>
      </c>
      <c r="Q11" s="17">
        <v>0.303428193097877</v>
      </c>
      <c r="R11" s="17"/>
      <c r="S11" s="17">
        <v>0.28689546241530101</v>
      </c>
      <c r="T11" s="17">
        <v>0.34412514027396501</v>
      </c>
      <c r="U11" s="17">
        <v>0.42537103252351999</v>
      </c>
      <c r="V11" s="17">
        <v>0.40417922374986198</v>
      </c>
      <c r="W11" s="17">
        <v>0.35860660429680902</v>
      </c>
      <c r="X11" s="17">
        <v>0.342757104110049</v>
      </c>
      <c r="Y11" s="17">
        <v>0.35958704561094901</v>
      </c>
      <c r="Z11" s="17">
        <v>0.34441381824539302</v>
      </c>
      <c r="AA11" s="17">
        <v>0.25794502338671899</v>
      </c>
      <c r="AB11" s="17">
        <v>0.256539913369771</v>
      </c>
      <c r="AC11" s="17">
        <v>0.267846718649353</v>
      </c>
      <c r="AD11" s="17">
        <v>0.30427298739198799</v>
      </c>
      <c r="AE11" s="17"/>
      <c r="AF11" s="17">
        <v>0.114933986236054</v>
      </c>
      <c r="AG11" s="17">
        <v>0.23887237944787501</v>
      </c>
      <c r="AH11" s="17">
        <v>0.26111168188091799</v>
      </c>
      <c r="AI11" s="17">
        <v>0.39574447047723199</v>
      </c>
      <c r="AJ11" s="17">
        <v>0.32134683426465799</v>
      </c>
      <c r="AK11" s="17">
        <v>0.34888302647963798</v>
      </c>
      <c r="AL11" s="17">
        <v>0.33302148235583001</v>
      </c>
      <c r="AM11" s="17">
        <v>0.29088339990127099</v>
      </c>
      <c r="AN11" s="17">
        <v>0.41699315606557202</v>
      </c>
      <c r="AO11" s="17">
        <v>0.28699750764033399</v>
      </c>
      <c r="AP11" s="17">
        <v>0.315058256429053</v>
      </c>
      <c r="AQ11" s="17">
        <v>0.40918695971757901</v>
      </c>
      <c r="AR11" s="17">
        <v>0.42459847170717102</v>
      </c>
      <c r="AS11" s="17">
        <v>0.29842660138855998</v>
      </c>
      <c r="AT11" s="17">
        <v>0.302205013760107</v>
      </c>
      <c r="AU11" s="17">
        <v>0.26193258994070501</v>
      </c>
      <c r="AV11" s="17"/>
      <c r="AW11" s="17">
        <v>0.32314972340464498</v>
      </c>
      <c r="AX11" s="17">
        <v>0.335917914801594</v>
      </c>
      <c r="AY11" s="17"/>
      <c r="AZ11" s="17">
        <v>0.27375552940873299</v>
      </c>
      <c r="BA11" s="17">
        <v>0.33985204708708699</v>
      </c>
      <c r="BB11" s="17"/>
      <c r="BC11" s="17">
        <v>0.25477434508892799</v>
      </c>
      <c r="BD11" s="17">
        <v>0.37547887176043898</v>
      </c>
      <c r="BE11" s="17"/>
      <c r="BF11" s="17">
        <v>0.25739007381040102</v>
      </c>
      <c r="BG11" s="17">
        <v>0.33347143221070003</v>
      </c>
      <c r="BH11" s="17"/>
      <c r="BI11" s="17">
        <v>0.39518427644499998</v>
      </c>
      <c r="BJ11" s="17">
        <v>0.28615439017422301</v>
      </c>
      <c r="BK11" s="17">
        <v>0.30992445931410401</v>
      </c>
      <c r="BL11" s="17">
        <v>0.32652920166552202</v>
      </c>
      <c r="BM11" s="17">
        <v>0.29777211827678002</v>
      </c>
      <c r="BN11" s="17"/>
      <c r="BO11" s="17">
        <v>0.29059183757920998</v>
      </c>
      <c r="BP11" s="17">
        <v>0.38719512279021601</v>
      </c>
      <c r="BQ11" s="17">
        <v>0.35112957546588203</v>
      </c>
      <c r="BR11" s="17">
        <v>0.33515558705443899</v>
      </c>
      <c r="BS11" s="17">
        <v>0.26754702906877398</v>
      </c>
      <c r="BT11" s="17">
        <v>0.32855055557068702</v>
      </c>
      <c r="BU11" s="17"/>
      <c r="BV11" s="17">
        <v>0.30079322896628102</v>
      </c>
      <c r="BW11" s="17">
        <v>0.259003304104646</v>
      </c>
      <c r="BX11" s="17"/>
      <c r="BY11" s="17">
        <v>0.287624108312176</v>
      </c>
      <c r="BZ11" s="17"/>
      <c r="CA11" s="17">
        <v>0.28131967048012702</v>
      </c>
      <c r="CB11" s="17"/>
      <c r="CC11" s="17">
        <v>0.31035103759802801</v>
      </c>
    </row>
    <row r="12" spans="2:81" x14ac:dyDescent="0.3">
      <c r="B12" s="18" t="s">
        <v>426</v>
      </c>
      <c r="C12" s="17">
        <v>5.7900775886037502E-2</v>
      </c>
      <c r="D12" s="17">
        <v>6.3179430795244698E-2</v>
      </c>
      <c r="E12" s="17">
        <v>5.2974990586474702E-2</v>
      </c>
      <c r="F12" s="17"/>
      <c r="G12" s="17">
        <v>4.9686812334198499E-2</v>
      </c>
      <c r="H12" s="17">
        <v>7.61778526806762E-2</v>
      </c>
      <c r="I12" s="17">
        <v>7.0122523305919102E-2</v>
      </c>
      <c r="J12" s="17">
        <v>3.09948195703444E-2</v>
      </c>
      <c r="K12" s="17">
        <v>7.2401995598533303E-2</v>
      </c>
      <c r="L12" s="17">
        <v>5.0714326359391403E-2</v>
      </c>
      <c r="M12" s="17"/>
      <c r="N12" s="17">
        <v>6.8110249191189298E-2</v>
      </c>
      <c r="O12" s="17">
        <v>6.5992841009314296E-2</v>
      </c>
      <c r="P12" s="17">
        <v>4.7443661992163398E-2</v>
      </c>
      <c r="Q12" s="17">
        <v>4.8128119555106499E-2</v>
      </c>
      <c r="R12" s="17"/>
      <c r="S12" s="17">
        <v>8.0091782555072599E-2</v>
      </c>
      <c r="T12" s="17">
        <v>7.8721232225451201E-2</v>
      </c>
      <c r="U12" s="17">
        <v>4.6552139812182002E-2</v>
      </c>
      <c r="V12" s="17">
        <v>4.60159454936988E-2</v>
      </c>
      <c r="W12" s="17">
        <v>4.4420483426255597E-2</v>
      </c>
      <c r="X12" s="17">
        <v>4.6004335858761097E-2</v>
      </c>
      <c r="Y12" s="17">
        <v>7.0746567872799204E-2</v>
      </c>
      <c r="Z12" s="17">
        <v>3.0100013277187001E-2</v>
      </c>
      <c r="AA12" s="17">
        <v>6.6844406519417199E-2</v>
      </c>
      <c r="AB12" s="17">
        <v>3.4063188886882402E-2</v>
      </c>
      <c r="AC12" s="17">
        <v>3.4252359390232703E-2</v>
      </c>
      <c r="AD12" s="17">
        <v>7.8036241573545106E-2</v>
      </c>
      <c r="AE12" s="17"/>
      <c r="AF12" s="17">
        <v>0</v>
      </c>
      <c r="AG12" s="17">
        <v>7.6053544393761205E-2</v>
      </c>
      <c r="AH12" s="17">
        <v>1.9041687734959501E-2</v>
      </c>
      <c r="AI12" s="17">
        <v>2.4576865951283201E-2</v>
      </c>
      <c r="AJ12" s="17">
        <v>3.5262986327938402E-2</v>
      </c>
      <c r="AK12" s="17">
        <v>4.2725707279275597E-2</v>
      </c>
      <c r="AL12" s="17">
        <v>5.28565312504507E-2</v>
      </c>
      <c r="AM12" s="17">
        <v>8.9165004582639096E-2</v>
      </c>
      <c r="AN12" s="17">
        <v>6.6209579925581893E-2</v>
      </c>
      <c r="AO12" s="17">
        <v>9.7010066125588101E-2</v>
      </c>
      <c r="AP12" s="17">
        <v>5.6646595697085599E-2</v>
      </c>
      <c r="AQ12" s="17">
        <v>0.102901457493042</v>
      </c>
      <c r="AR12" s="17">
        <v>9.0353188437405904E-2</v>
      </c>
      <c r="AS12" s="17">
        <v>2.3914706863483098E-2</v>
      </c>
      <c r="AT12" s="17">
        <v>0.101526801553271</v>
      </c>
      <c r="AU12" s="17">
        <v>6.2693726286325593E-2</v>
      </c>
      <c r="AV12" s="17"/>
      <c r="AW12" s="17">
        <v>5.5174995155435003E-2</v>
      </c>
      <c r="AX12" s="17">
        <v>6.2284096997164903E-2</v>
      </c>
      <c r="AY12" s="17"/>
      <c r="AZ12" s="17">
        <v>8.1778044983159506E-2</v>
      </c>
      <c r="BA12" s="17">
        <v>5.2582814484840097E-2</v>
      </c>
      <c r="BB12" s="17"/>
      <c r="BC12" s="17">
        <v>5.8807890106157598E-2</v>
      </c>
      <c r="BD12" s="17">
        <v>5.76643087117618E-2</v>
      </c>
      <c r="BE12" s="17"/>
      <c r="BF12" s="17">
        <v>8.6482869848459307E-2</v>
      </c>
      <c r="BG12" s="17">
        <v>5.5603984965505497E-2</v>
      </c>
      <c r="BH12" s="17"/>
      <c r="BI12" s="17">
        <v>8.7614240007218902E-2</v>
      </c>
      <c r="BJ12" s="17">
        <v>4.7868673657431297E-2</v>
      </c>
      <c r="BK12" s="17">
        <v>5.5745607735031698E-2</v>
      </c>
      <c r="BL12" s="17">
        <v>7.9744246113113995E-2</v>
      </c>
      <c r="BM12" s="17">
        <v>6.3956720470542197E-2</v>
      </c>
      <c r="BN12" s="17"/>
      <c r="BO12" s="17">
        <v>5.4564939330721401E-2</v>
      </c>
      <c r="BP12" s="17">
        <v>8.4100690263943498E-2</v>
      </c>
      <c r="BQ12" s="17">
        <v>5.3485339733149902E-2</v>
      </c>
      <c r="BR12" s="17">
        <v>6.2486519617631998E-2</v>
      </c>
      <c r="BS12" s="17">
        <v>6.9982079246500295E-2</v>
      </c>
      <c r="BT12" s="17">
        <v>2.6585157415014399E-2</v>
      </c>
      <c r="BU12" s="17"/>
      <c r="BV12" s="17">
        <v>5.0698736695193002E-2</v>
      </c>
      <c r="BW12" s="17">
        <v>4.2619672270634797E-2</v>
      </c>
      <c r="BX12" s="17"/>
      <c r="BY12" s="17">
        <v>6.07135803743135E-2</v>
      </c>
      <c r="BZ12" s="17"/>
      <c r="CA12" s="17">
        <v>4.1735355936125401E-2</v>
      </c>
      <c r="CB12" s="17"/>
      <c r="CC12" s="17">
        <v>4.3317521129443599E-2</v>
      </c>
    </row>
    <row r="13" spans="2:81" x14ac:dyDescent="0.3">
      <c r="B13" s="18" t="s">
        <v>427</v>
      </c>
      <c r="C13" s="17">
        <v>2.0865501329117599E-2</v>
      </c>
      <c r="D13" s="17">
        <v>2.8717407249992999E-2</v>
      </c>
      <c r="E13" s="17">
        <v>1.32810802310269E-2</v>
      </c>
      <c r="F13" s="17"/>
      <c r="G13" s="17">
        <v>2.37168345457325E-2</v>
      </c>
      <c r="H13" s="17">
        <v>1.3839248972205599E-2</v>
      </c>
      <c r="I13" s="17">
        <v>2.0546559784362099E-2</v>
      </c>
      <c r="J13" s="17">
        <v>3.1095601436859702E-2</v>
      </c>
      <c r="K13" s="17">
        <v>2.0378206804205101E-2</v>
      </c>
      <c r="L13" s="17">
        <v>1.6968706690080999E-2</v>
      </c>
      <c r="M13" s="17"/>
      <c r="N13" s="17">
        <v>2.9520775156676799E-2</v>
      </c>
      <c r="O13" s="17">
        <v>1.1837463949537899E-2</v>
      </c>
      <c r="P13" s="17">
        <v>2.70612138092883E-2</v>
      </c>
      <c r="Q13" s="17">
        <v>1.56205056367472E-2</v>
      </c>
      <c r="R13" s="17"/>
      <c r="S13" s="17">
        <v>2.9727896778814902E-2</v>
      </c>
      <c r="T13" s="17">
        <v>2.0337004495494401E-2</v>
      </c>
      <c r="U13" s="17">
        <v>2.2829449077042901E-2</v>
      </c>
      <c r="V13" s="17">
        <v>3.4558785108251902E-2</v>
      </c>
      <c r="W13" s="17">
        <v>6.9770120015544496E-3</v>
      </c>
      <c r="X13" s="17">
        <v>1.6369040759782901E-2</v>
      </c>
      <c r="Y13" s="17">
        <v>3.0971062698676499E-2</v>
      </c>
      <c r="Z13" s="17">
        <v>1.09955070339558E-2</v>
      </c>
      <c r="AA13" s="17">
        <v>1.7014960171314701E-2</v>
      </c>
      <c r="AB13" s="17">
        <v>6.73612201799612E-3</v>
      </c>
      <c r="AC13" s="17">
        <v>2.4293003637321099E-2</v>
      </c>
      <c r="AD13" s="17">
        <v>1.8192103760273599E-2</v>
      </c>
      <c r="AE13" s="17"/>
      <c r="AF13" s="17">
        <v>0</v>
      </c>
      <c r="AG13" s="17">
        <v>4.89341355473124E-2</v>
      </c>
      <c r="AH13" s="17">
        <v>7.2566639936835998E-3</v>
      </c>
      <c r="AI13" s="17">
        <v>8.7107602166589596E-3</v>
      </c>
      <c r="AJ13" s="17">
        <v>2.97604557790472E-2</v>
      </c>
      <c r="AK13" s="17">
        <v>1.8369649554359099E-2</v>
      </c>
      <c r="AL13" s="17">
        <v>1.0016554812882401E-2</v>
      </c>
      <c r="AM13" s="17">
        <v>1.9227266835890398E-2</v>
      </c>
      <c r="AN13" s="17">
        <v>8.2743756278838305E-3</v>
      </c>
      <c r="AO13" s="17">
        <v>2.8699265993025299E-2</v>
      </c>
      <c r="AP13" s="17">
        <v>0</v>
      </c>
      <c r="AQ13" s="17">
        <v>2.025190040107E-2</v>
      </c>
      <c r="AR13" s="17">
        <v>1.88156635395277E-2</v>
      </c>
      <c r="AS13" s="17">
        <v>3.58655552741899E-2</v>
      </c>
      <c r="AT13" s="17">
        <v>9.74299853354164E-2</v>
      </c>
      <c r="AU13" s="17">
        <v>3.17207883157078E-2</v>
      </c>
      <c r="AV13" s="17"/>
      <c r="AW13" s="17">
        <v>1.8339364434374401E-2</v>
      </c>
      <c r="AX13" s="17">
        <v>2.4689377261619901E-2</v>
      </c>
      <c r="AY13" s="17"/>
      <c r="AZ13" s="17">
        <v>1.62098477652413E-2</v>
      </c>
      <c r="BA13" s="17">
        <v>2.19024116160241E-2</v>
      </c>
      <c r="BB13" s="17"/>
      <c r="BC13" s="17">
        <v>1.5617467419412201E-2</v>
      </c>
      <c r="BD13" s="17">
        <v>2.41326047854027E-2</v>
      </c>
      <c r="BE13" s="17"/>
      <c r="BF13" s="17">
        <v>1.9106900966511201E-2</v>
      </c>
      <c r="BG13" s="17">
        <v>2.1006818384158701E-2</v>
      </c>
      <c r="BH13" s="17"/>
      <c r="BI13" s="17">
        <v>3.1245908971004498E-2</v>
      </c>
      <c r="BJ13" s="17">
        <v>1.21358792094472E-2</v>
      </c>
      <c r="BK13" s="17">
        <v>1.7203382090849002E-2</v>
      </c>
      <c r="BL13" s="17">
        <v>4.2501898480006503E-2</v>
      </c>
      <c r="BM13" s="17">
        <v>2.9480973331419899E-2</v>
      </c>
      <c r="BN13" s="17"/>
      <c r="BO13" s="17">
        <v>9.9492785431683703E-3</v>
      </c>
      <c r="BP13" s="17">
        <v>2.28566311203224E-2</v>
      </c>
      <c r="BQ13" s="17">
        <v>9.8697663635345101E-3</v>
      </c>
      <c r="BR13" s="17">
        <v>4.6425073391416299E-2</v>
      </c>
      <c r="BS13" s="17">
        <v>2.1350179307647502E-2</v>
      </c>
      <c r="BT13" s="17">
        <v>1.09666374992036E-2</v>
      </c>
      <c r="BU13" s="17"/>
      <c r="BV13" s="17">
        <v>6.6460018921387599E-3</v>
      </c>
      <c r="BW13" s="17">
        <v>2.2318116589815098E-2</v>
      </c>
      <c r="BX13" s="17"/>
      <c r="BY13" s="17">
        <v>1.8391380657998599E-2</v>
      </c>
      <c r="BZ13" s="17"/>
      <c r="CA13" s="17">
        <v>1.50168461143087E-2</v>
      </c>
      <c r="CB13" s="17"/>
      <c r="CC13" s="17">
        <v>1.3846242970047599E-2</v>
      </c>
    </row>
    <row r="14" spans="2:81" x14ac:dyDescent="0.3">
      <c r="B14" s="18" t="s">
        <v>92</v>
      </c>
      <c r="C14" s="19">
        <v>7.6724838068932197E-2</v>
      </c>
      <c r="D14" s="19">
        <v>5.4676084564974303E-2</v>
      </c>
      <c r="E14" s="19">
        <v>9.8556191165612206E-2</v>
      </c>
      <c r="F14" s="19"/>
      <c r="G14" s="19">
        <v>8.3904596218111693E-2</v>
      </c>
      <c r="H14" s="19">
        <v>8.0512660562266303E-2</v>
      </c>
      <c r="I14" s="19">
        <v>5.8482310814730397E-2</v>
      </c>
      <c r="J14" s="19">
        <v>9.8762328266315105E-2</v>
      </c>
      <c r="K14" s="19">
        <v>8.2990649274161096E-2</v>
      </c>
      <c r="L14" s="19">
        <v>6.1584649950264303E-2</v>
      </c>
      <c r="M14" s="19"/>
      <c r="N14" s="19">
        <v>4.78478779440243E-2</v>
      </c>
      <c r="O14" s="19">
        <v>8.7766054276859101E-2</v>
      </c>
      <c r="P14" s="19">
        <v>7.9232889326579195E-2</v>
      </c>
      <c r="Q14" s="19">
        <v>9.2770099016999702E-2</v>
      </c>
      <c r="R14" s="19"/>
      <c r="S14" s="19">
        <v>7.4718661688522994E-2</v>
      </c>
      <c r="T14" s="19">
        <v>5.7129336214216897E-2</v>
      </c>
      <c r="U14" s="19">
        <v>9.6064015118833307E-2</v>
      </c>
      <c r="V14" s="19">
        <v>5.2118070860676199E-2</v>
      </c>
      <c r="W14" s="19">
        <v>8.2745893542708199E-2</v>
      </c>
      <c r="X14" s="19">
        <v>9.3902322247399903E-2</v>
      </c>
      <c r="Y14" s="19">
        <v>5.5374675082444799E-2</v>
      </c>
      <c r="Z14" s="19">
        <v>4.8413408217100398E-2</v>
      </c>
      <c r="AA14" s="19">
        <v>8.5534139700829306E-2</v>
      </c>
      <c r="AB14" s="19">
        <v>8.6043901372953202E-2</v>
      </c>
      <c r="AC14" s="19">
        <v>8.9038718462296898E-2</v>
      </c>
      <c r="AD14" s="19">
        <v>0.14178222048581399</v>
      </c>
      <c r="AE14" s="19"/>
      <c r="AF14" s="19">
        <v>0.104423181261926</v>
      </c>
      <c r="AG14" s="19">
        <v>0.10723748958535199</v>
      </c>
      <c r="AH14" s="19">
        <v>0.113472876203684</v>
      </c>
      <c r="AI14" s="19">
        <v>6.8031271439889601E-2</v>
      </c>
      <c r="AJ14" s="19">
        <v>6.9797126531072395E-2</v>
      </c>
      <c r="AK14" s="19">
        <v>5.43215220715976E-2</v>
      </c>
      <c r="AL14" s="19">
        <v>4.8772890005319598E-2</v>
      </c>
      <c r="AM14" s="19">
        <v>9.4943727507919101E-2</v>
      </c>
      <c r="AN14" s="19">
        <v>4.6070311790234998E-2</v>
      </c>
      <c r="AO14" s="19">
        <v>7.9077104103122797E-2</v>
      </c>
      <c r="AP14" s="19">
        <v>0.114269831594011</v>
      </c>
      <c r="AQ14" s="19">
        <v>5.9691012475673003E-2</v>
      </c>
      <c r="AR14" s="19">
        <v>2.06327155904764E-2</v>
      </c>
      <c r="AS14" s="19">
        <v>8.1344223334434501E-2</v>
      </c>
      <c r="AT14" s="19">
        <v>3.6872515215997902E-2</v>
      </c>
      <c r="AU14" s="19">
        <v>4.3187186213040997E-2</v>
      </c>
      <c r="AV14" s="19"/>
      <c r="AW14" s="19">
        <v>7.0203271091130198E-2</v>
      </c>
      <c r="AX14" s="19">
        <v>8.6762858824904102E-2</v>
      </c>
      <c r="AY14" s="19"/>
      <c r="AZ14" s="19">
        <v>8.7467893276510403E-2</v>
      </c>
      <c r="BA14" s="19">
        <v>7.4332137601703305E-2</v>
      </c>
      <c r="BB14" s="19"/>
      <c r="BC14" s="19">
        <v>7.4932910753564397E-2</v>
      </c>
      <c r="BD14" s="19">
        <v>7.8632174822827403E-2</v>
      </c>
      <c r="BE14" s="19"/>
      <c r="BF14" s="19">
        <v>8.0138923704834497E-2</v>
      </c>
      <c r="BG14" s="19">
        <v>7.6450490048777797E-2</v>
      </c>
      <c r="BH14" s="19"/>
      <c r="BI14" s="19">
        <v>4.4327482783842499E-2</v>
      </c>
      <c r="BJ14" s="19">
        <v>5.7397455609872701E-2</v>
      </c>
      <c r="BK14" s="19">
        <v>7.9880399740939398E-2</v>
      </c>
      <c r="BL14" s="19">
        <v>9.5304518886191195E-2</v>
      </c>
      <c r="BM14" s="19">
        <v>4.9865182446102101E-2</v>
      </c>
      <c r="BN14" s="19"/>
      <c r="BO14" s="19">
        <v>5.5616273732245099E-2</v>
      </c>
      <c r="BP14" s="19">
        <v>3.91478959410708E-2</v>
      </c>
      <c r="BQ14" s="19">
        <v>7.0125787195061906E-2</v>
      </c>
      <c r="BR14" s="19">
        <v>5.8082978984216098E-2</v>
      </c>
      <c r="BS14" s="19">
        <v>5.9880145557301E-2</v>
      </c>
      <c r="BT14" s="19">
        <v>0.18839770161425401</v>
      </c>
      <c r="BU14" s="19"/>
      <c r="BV14" s="19">
        <v>5.4588905022209103E-2</v>
      </c>
      <c r="BW14" s="19">
        <v>6.2606557220977896E-2</v>
      </c>
      <c r="BX14" s="19"/>
      <c r="BY14" s="19">
        <v>4.1166032458317299E-2</v>
      </c>
      <c r="BZ14" s="19"/>
      <c r="CA14" s="19">
        <v>3.47823293890515E-2</v>
      </c>
      <c r="CB14" s="19"/>
      <c r="CC14" s="19">
        <v>4.8371373206332301E-2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0.14339298501509101</v>
      </c>
      <c r="D9" s="17">
        <v>0.14651278775308199</v>
      </c>
      <c r="E9" s="17">
        <v>0.13888691318399801</v>
      </c>
      <c r="F9" s="17"/>
      <c r="G9" s="17">
        <v>0.152740323035816</v>
      </c>
      <c r="H9" s="17">
        <v>0.16622044292124299</v>
      </c>
      <c r="I9" s="17">
        <v>0.19253359895307401</v>
      </c>
      <c r="J9" s="17">
        <v>0.13826359635708299</v>
      </c>
      <c r="K9" s="17">
        <v>0.12760372029678099</v>
      </c>
      <c r="L9" s="17">
        <v>9.3525684005542203E-2</v>
      </c>
      <c r="M9" s="17"/>
      <c r="N9" s="17">
        <v>0.114082971450205</v>
      </c>
      <c r="O9" s="17">
        <v>0.13169040206524099</v>
      </c>
      <c r="P9" s="17">
        <v>0.168186915673527</v>
      </c>
      <c r="Q9" s="17">
        <v>0.16240452418287399</v>
      </c>
      <c r="R9" s="17"/>
      <c r="S9" s="17">
        <v>0.16432244084873701</v>
      </c>
      <c r="T9" s="17">
        <v>9.1848084205552502E-2</v>
      </c>
      <c r="U9" s="17">
        <v>0.15294549514931499</v>
      </c>
      <c r="V9" s="17">
        <v>0.12469783770069499</v>
      </c>
      <c r="W9" s="17">
        <v>0.133343822375596</v>
      </c>
      <c r="X9" s="17">
        <v>0.15147033838348201</v>
      </c>
      <c r="Y9" s="17">
        <v>0.118103641073123</v>
      </c>
      <c r="Z9" s="17">
        <v>0.15940520123504401</v>
      </c>
      <c r="AA9" s="17">
        <v>0.167318302434147</v>
      </c>
      <c r="AB9" s="17">
        <v>0.19236573442399499</v>
      </c>
      <c r="AC9" s="17">
        <v>0.133341054652833</v>
      </c>
      <c r="AD9" s="17">
        <v>0.12684906600822299</v>
      </c>
      <c r="AE9" s="17"/>
      <c r="AF9" s="17">
        <v>0.51512484679552295</v>
      </c>
      <c r="AG9" s="17">
        <v>0.19651598171999499</v>
      </c>
      <c r="AH9" s="17">
        <v>0.18700376149523601</v>
      </c>
      <c r="AI9" s="17">
        <v>0.17398912963897301</v>
      </c>
      <c r="AJ9" s="17">
        <v>0.162992121159067</v>
      </c>
      <c r="AK9" s="17">
        <v>0.12868278905184499</v>
      </c>
      <c r="AL9" s="17">
        <v>0.115812421513401</v>
      </c>
      <c r="AM9" s="17">
        <v>0.13056102082085</v>
      </c>
      <c r="AN9" s="17">
        <v>0.111864964024031</v>
      </c>
      <c r="AO9" s="17">
        <v>0.121890393988325</v>
      </c>
      <c r="AP9" s="17">
        <v>0.14324838130588899</v>
      </c>
      <c r="AQ9" s="17">
        <v>0.102042015312532</v>
      </c>
      <c r="AR9" s="17">
        <v>0.14296388342685701</v>
      </c>
      <c r="AS9" s="17">
        <v>0.15932220038686901</v>
      </c>
      <c r="AT9" s="17">
        <v>0.19254505183665099</v>
      </c>
      <c r="AU9" s="17">
        <v>0.11613091811114799</v>
      </c>
      <c r="AV9" s="17"/>
      <c r="AW9" s="17">
        <v>0.14814900388683799</v>
      </c>
      <c r="AX9" s="17">
        <v>0.136117062324701</v>
      </c>
      <c r="AY9" s="17"/>
      <c r="AZ9" s="17">
        <v>0.16106397846089801</v>
      </c>
      <c r="BA9" s="17">
        <v>0.139457289492987</v>
      </c>
      <c r="BB9" s="17"/>
      <c r="BC9" s="17">
        <v>0.18465721367805499</v>
      </c>
      <c r="BD9" s="17">
        <v>0.115424866777308</v>
      </c>
      <c r="BE9" s="17"/>
      <c r="BF9" s="17">
        <v>0.18918295141038699</v>
      </c>
      <c r="BG9" s="17">
        <v>0.13971340929168699</v>
      </c>
      <c r="BH9" s="17"/>
      <c r="BI9" s="17">
        <v>8.5922518856861793E-2</v>
      </c>
      <c r="BJ9" s="17">
        <v>0.15907370425869899</v>
      </c>
      <c r="BK9" s="17">
        <v>0.11929423134981899</v>
      </c>
      <c r="BL9" s="17">
        <v>0.15058495951825501</v>
      </c>
      <c r="BM9" s="17">
        <v>0.19714789640306499</v>
      </c>
      <c r="BN9" s="17"/>
      <c r="BO9" s="17">
        <v>0.15597116981928</v>
      </c>
      <c r="BP9" s="17">
        <v>0.10250566314723</v>
      </c>
      <c r="BQ9" s="17">
        <v>0.13013592632707</v>
      </c>
      <c r="BR9" s="17">
        <v>0.16621979578547399</v>
      </c>
      <c r="BS9" s="17">
        <v>0.23002555044501199</v>
      </c>
      <c r="BT9" s="17">
        <v>7.6361692404131404E-2</v>
      </c>
      <c r="BU9" s="17"/>
      <c r="BV9" s="17">
        <v>0.141281400948157</v>
      </c>
      <c r="BW9" s="17">
        <v>0.192073613979861</v>
      </c>
      <c r="BX9" s="17"/>
      <c r="BY9" s="17">
        <v>0.16764424115905399</v>
      </c>
      <c r="BZ9" s="17"/>
      <c r="CA9" s="17">
        <v>0.17337592732493501</v>
      </c>
      <c r="CB9" s="17"/>
      <c r="CC9" s="17">
        <v>0.162246615423047</v>
      </c>
    </row>
    <row r="10" spans="2:81" x14ac:dyDescent="0.3">
      <c r="B10" s="18" t="s">
        <v>424</v>
      </c>
      <c r="C10" s="17">
        <v>0.44862675616115399</v>
      </c>
      <c r="D10" s="17">
        <v>0.426071049577397</v>
      </c>
      <c r="E10" s="17">
        <v>0.47153664981364901</v>
      </c>
      <c r="F10" s="17"/>
      <c r="G10" s="17">
        <v>0.44111161960553602</v>
      </c>
      <c r="H10" s="17">
        <v>0.425690775867545</v>
      </c>
      <c r="I10" s="17">
        <v>0.44338478377797502</v>
      </c>
      <c r="J10" s="17">
        <v>0.474606589371807</v>
      </c>
      <c r="K10" s="17">
        <v>0.41290127592676901</v>
      </c>
      <c r="L10" s="17">
        <v>0.47941055811029198</v>
      </c>
      <c r="M10" s="17"/>
      <c r="N10" s="17">
        <v>0.45504193308062302</v>
      </c>
      <c r="O10" s="17">
        <v>0.45004838444054102</v>
      </c>
      <c r="P10" s="17">
        <v>0.42761572515985202</v>
      </c>
      <c r="Q10" s="17">
        <v>0.46229759893126998</v>
      </c>
      <c r="R10" s="17"/>
      <c r="S10" s="17">
        <v>0.42022360345231002</v>
      </c>
      <c r="T10" s="17">
        <v>0.44126390855554498</v>
      </c>
      <c r="U10" s="17">
        <v>0.419251963818558</v>
      </c>
      <c r="V10" s="17">
        <v>0.45607221799806602</v>
      </c>
      <c r="W10" s="17">
        <v>0.48087616755385498</v>
      </c>
      <c r="X10" s="17">
        <v>0.39393541580618702</v>
      </c>
      <c r="Y10" s="17">
        <v>0.43922598355034198</v>
      </c>
      <c r="Z10" s="17">
        <v>0.47977081876426197</v>
      </c>
      <c r="AA10" s="17">
        <v>0.48137349753888098</v>
      </c>
      <c r="AB10" s="17">
        <v>0.48592611477311798</v>
      </c>
      <c r="AC10" s="17">
        <v>0.48029289903821798</v>
      </c>
      <c r="AD10" s="17">
        <v>0.45755723582678798</v>
      </c>
      <c r="AE10" s="17"/>
      <c r="AF10" s="17">
        <v>0.194114570209932</v>
      </c>
      <c r="AG10" s="17">
        <v>0.46971688657311</v>
      </c>
      <c r="AH10" s="17">
        <v>0.478603273023955</v>
      </c>
      <c r="AI10" s="17">
        <v>0.407777098432</v>
      </c>
      <c r="AJ10" s="17">
        <v>0.50604210929428695</v>
      </c>
      <c r="AK10" s="17">
        <v>0.43859658629929299</v>
      </c>
      <c r="AL10" s="17">
        <v>0.44788795602339299</v>
      </c>
      <c r="AM10" s="17">
        <v>0.42666584789150203</v>
      </c>
      <c r="AN10" s="17">
        <v>0.47412852865900201</v>
      </c>
      <c r="AO10" s="17">
        <v>0.46820437377992402</v>
      </c>
      <c r="AP10" s="17">
        <v>0.44687582053352998</v>
      </c>
      <c r="AQ10" s="17">
        <v>0.48881831719125002</v>
      </c>
      <c r="AR10" s="17">
        <v>0.445431695776558</v>
      </c>
      <c r="AS10" s="17">
        <v>0.39841486648747498</v>
      </c>
      <c r="AT10" s="17">
        <v>0.33031275026905998</v>
      </c>
      <c r="AU10" s="17">
        <v>0.50435215785175602</v>
      </c>
      <c r="AV10" s="17"/>
      <c r="AW10" s="17">
        <v>0.47252101115489797</v>
      </c>
      <c r="AX10" s="17">
        <v>0.41357712274353098</v>
      </c>
      <c r="AY10" s="17"/>
      <c r="AZ10" s="17">
        <v>0.48932293099257401</v>
      </c>
      <c r="BA10" s="17">
        <v>0.439562876784933</v>
      </c>
      <c r="BB10" s="17"/>
      <c r="BC10" s="17">
        <v>0.475031559273626</v>
      </c>
      <c r="BD10" s="17">
        <v>0.43167245955288203</v>
      </c>
      <c r="BE10" s="17"/>
      <c r="BF10" s="17">
        <v>0.49702594499660002</v>
      </c>
      <c r="BG10" s="17">
        <v>0.44473750936123402</v>
      </c>
      <c r="BH10" s="17"/>
      <c r="BI10" s="17">
        <v>0.43261222102597002</v>
      </c>
      <c r="BJ10" s="17">
        <v>0.48923011680728401</v>
      </c>
      <c r="BK10" s="17">
        <v>0.52322092991263802</v>
      </c>
      <c r="BL10" s="17">
        <v>0.367340734867042</v>
      </c>
      <c r="BM10" s="17">
        <v>0.419778743601043</v>
      </c>
      <c r="BN10" s="17"/>
      <c r="BO10" s="17">
        <v>0.47853974586766701</v>
      </c>
      <c r="BP10" s="17">
        <v>0.42661462500351899</v>
      </c>
      <c r="BQ10" s="17">
        <v>0.50999778817158903</v>
      </c>
      <c r="BR10" s="17">
        <v>0.41469080530543401</v>
      </c>
      <c r="BS10" s="17">
        <v>0.44376149821142302</v>
      </c>
      <c r="BT10" s="17">
        <v>0.47418967649567201</v>
      </c>
      <c r="BU10" s="17"/>
      <c r="BV10" s="17">
        <v>0.49086319915757598</v>
      </c>
      <c r="BW10" s="17">
        <v>0.48620119080561502</v>
      </c>
      <c r="BX10" s="17"/>
      <c r="BY10" s="17">
        <v>0.45009178965833102</v>
      </c>
      <c r="BZ10" s="17"/>
      <c r="CA10" s="17">
        <v>0.50979774696452496</v>
      </c>
      <c r="CB10" s="17"/>
      <c r="CC10" s="17">
        <v>0.50965661800134998</v>
      </c>
    </row>
    <row r="11" spans="2:81" x14ac:dyDescent="0.3">
      <c r="B11" s="18" t="s">
        <v>425</v>
      </c>
      <c r="C11" s="17">
        <v>0.25069913123973903</v>
      </c>
      <c r="D11" s="17">
        <v>0.276549007505063</v>
      </c>
      <c r="E11" s="17">
        <v>0.225412260839845</v>
      </c>
      <c r="F11" s="17"/>
      <c r="G11" s="17">
        <v>0.24663991614525799</v>
      </c>
      <c r="H11" s="17">
        <v>0.23879752587295799</v>
      </c>
      <c r="I11" s="17">
        <v>0.20740213498961799</v>
      </c>
      <c r="J11" s="17">
        <v>0.22577505822736901</v>
      </c>
      <c r="K11" s="17">
        <v>0.27847979276538698</v>
      </c>
      <c r="L11" s="17">
        <v>0.29973818110323802</v>
      </c>
      <c r="M11" s="17"/>
      <c r="N11" s="17">
        <v>0.26800584133993199</v>
      </c>
      <c r="O11" s="17">
        <v>0.257533779732186</v>
      </c>
      <c r="P11" s="17">
        <v>0.247465866180306</v>
      </c>
      <c r="Q11" s="17">
        <v>0.22795551900226599</v>
      </c>
      <c r="R11" s="17"/>
      <c r="S11" s="17">
        <v>0.24267202637610499</v>
      </c>
      <c r="T11" s="17">
        <v>0.32416831408420399</v>
      </c>
      <c r="U11" s="17">
        <v>0.26363245649873801</v>
      </c>
      <c r="V11" s="17">
        <v>0.27725396345417402</v>
      </c>
      <c r="W11" s="17">
        <v>0.193417291405558</v>
      </c>
      <c r="X11" s="17">
        <v>0.29890788535345802</v>
      </c>
      <c r="Y11" s="17">
        <v>0.29036165572690897</v>
      </c>
      <c r="Z11" s="17">
        <v>0.19312776820899499</v>
      </c>
      <c r="AA11" s="17">
        <v>0.19084005533222201</v>
      </c>
      <c r="AB11" s="17">
        <v>0.19921959489705601</v>
      </c>
      <c r="AC11" s="17">
        <v>0.23703586887711101</v>
      </c>
      <c r="AD11" s="17">
        <v>0.21099620358947399</v>
      </c>
      <c r="AE11" s="17"/>
      <c r="AF11" s="17">
        <v>9.6165996511710802E-2</v>
      </c>
      <c r="AG11" s="17">
        <v>0.16438636286024599</v>
      </c>
      <c r="AH11" s="17">
        <v>0.16926186360210099</v>
      </c>
      <c r="AI11" s="17">
        <v>0.30977053218031902</v>
      </c>
      <c r="AJ11" s="17">
        <v>0.21032848965619799</v>
      </c>
      <c r="AK11" s="17">
        <v>0.29663690205285198</v>
      </c>
      <c r="AL11" s="17">
        <v>0.31760276678215399</v>
      </c>
      <c r="AM11" s="17">
        <v>0.23851422674244799</v>
      </c>
      <c r="AN11" s="17">
        <v>0.264833867143631</v>
      </c>
      <c r="AO11" s="17">
        <v>0.23682582510181999</v>
      </c>
      <c r="AP11" s="17">
        <v>0.20157255941292099</v>
      </c>
      <c r="AQ11" s="17">
        <v>0.25225714853708697</v>
      </c>
      <c r="AR11" s="17">
        <v>0.31401500959364798</v>
      </c>
      <c r="AS11" s="17">
        <v>0.27849829367321299</v>
      </c>
      <c r="AT11" s="17">
        <v>0.317222416939619</v>
      </c>
      <c r="AU11" s="17">
        <v>0.236430995811311</v>
      </c>
      <c r="AV11" s="17"/>
      <c r="AW11" s="17">
        <v>0.24096439801803399</v>
      </c>
      <c r="AX11" s="17">
        <v>0.26543987126015001</v>
      </c>
      <c r="AY11" s="17"/>
      <c r="AZ11" s="17">
        <v>0.182616811311967</v>
      </c>
      <c r="BA11" s="17">
        <v>0.265862471235078</v>
      </c>
      <c r="BB11" s="17"/>
      <c r="BC11" s="17">
        <v>0.20371396753319601</v>
      </c>
      <c r="BD11" s="17">
        <v>0.28098877974022501</v>
      </c>
      <c r="BE11" s="17"/>
      <c r="BF11" s="17">
        <v>0.16381963880502501</v>
      </c>
      <c r="BG11" s="17">
        <v>0.25768056617822999</v>
      </c>
      <c r="BH11" s="17"/>
      <c r="BI11" s="17">
        <v>0.310679138321242</v>
      </c>
      <c r="BJ11" s="17">
        <v>0.22964666630327901</v>
      </c>
      <c r="BK11" s="17">
        <v>0.221554019575637</v>
      </c>
      <c r="BL11" s="17">
        <v>0.27438866907333298</v>
      </c>
      <c r="BM11" s="17">
        <v>0.22020634194482</v>
      </c>
      <c r="BN11" s="17"/>
      <c r="BO11" s="17">
        <v>0.25473079864190601</v>
      </c>
      <c r="BP11" s="17">
        <v>0.31646828227221901</v>
      </c>
      <c r="BQ11" s="17">
        <v>0.20980795300282301</v>
      </c>
      <c r="BR11" s="17">
        <v>0.25291183330727401</v>
      </c>
      <c r="BS11" s="17">
        <v>0.198292613552985</v>
      </c>
      <c r="BT11" s="17">
        <v>0.210177712670677</v>
      </c>
      <c r="BU11" s="17"/>
      <c r="BV11" s="17">
        <v>0.25261561763905699</v>
      </c>
      <c r="BW11" s="17">
        <v>0.187045474808227</v>
      </c>
      <c r="BX11" s="17"/>
      <c r="BY11" s="17">
        <v>0.26797031755595302</v>
      </c>
      <c r="BZ11" s="17"/>
      <c r="CA11" s="17">
        <v>0.22156210201155499</v>
      </c>
      <c r="CB11" s="17"/>
      <c r="CC11" s="17">
        <v>0.219514179536826</v>
      </c>
    </row>
    <row r="12" spans="2:81" x14ac:dyDescent="0.3">
      <c r="B12" s="18" t="s">
        <v>426</v>
      </c>
      <c r="C12" s="17">
        <v>5.2318607104523997E-2</v>
      </c>
      <c r="D12" s="17">
        <v>6.8651165941451903E-2</v>
      </c>
      <c r="E12" s="17">
        <v>3.6577606605143101E-2</v>
      </c>
      <c r="F12" s="17"/>
      <c r="G12" s="17">
        <v>5.3067911341968102E-2</v>
      </c>
      <c r="H12" s="17">
        <v>7.2442845098424205E-2</v>
      </c>
      <c r="I12" s="17">
        <v>5.4668225300284798E-2</v>
      </c>
      <c r="J12" s="17">
        <v>3.4251687611325299E-2</v>
      </c>
      <c r="K12" s="17">
        <v>6.4702373670426805E-2</v>
      </c>
      <c r="L12" s="17">
        <v>3.9904142211409803E-2</v>
      </c>
      <c r="M12" s="17"/>
      <c r="N12" s="17">
        <v>7.2177975884156101E-2</v>
      </c>
      <c r="O12" s="17">
        <v>4.4079418481431598E-2</v>
      </c>
      <c r="P12" s="17">
        <v>6.1172561800182101E-2</v>
      </c>
      <c r="Q12" s="17">
        <v>3.2065871002964597E-2</v>
      </c>
      <c r="R12" s="17"/>
      <c r="S12" s="17">
        <v>6.1966443033174799E-2</v>
      </c>
      <c r="T12" s="17">
        <v>3.8212851836358801E-2</v>
      </c>
      <c r="U12" s="17">
        <v>4.7410243024670097E-2</v>
      </c>
      <c r="V12" s="17">
        <v>5.7745061948331101E-2</v>
      </c>
      <c r="W12" s="17">
        <v>8.9758253832558102E-2</v>
      </c>
      <c r="X12" s="17">
        <v>2.6266488023248599E-2</v>
      </c>
      <c r="Y12" s="17">
        <v>6.5180576309950194E-2</v>
      </c>
      <c r="Z12" s="17">
        <v>6.5878995247395405E-2</v>
      </c>
      <c r="AA12" s="17">
        <v>5.2229892480570903E-2</v>
      </c>
      <c r="AB12" s="17">
        <v>4.07413131797182E-2</v>
      </c>
      <c r="AC12" s="17">
        <v>2.5371145111074599E-2</v>
      </c>
      <c r="AD12" s="17">
        <v>8.4102334653253993E-2</v>
      </c>
      <c r="AE12" s="17"/>
      <c r="AF12" s="17">
        <v>0</v>
      </c>
      <c r="AG12" s="17">
        <v>2.02399712746478E-2</v>
      </c>
      <c r="AH12" s="17">
        <v>3.3566524534685102E-2</v>
      </c>
      <c r="AI12" s="17">
        <v>2.2114406293653702E-2</v>
      </c>
      <c r="AJ12" s="17">
        <v>3.8196105087478803E-2</v>
      </c>
      <c r="AK12" s="17">
        <v>5.9986537967345203E-2</v>
      </c>
      <c r="AL12" s="17">
        <v>3.41045269238682E-2</v>
      </c>
      <c r="AM12" s="17">
        <v>4.4772262708247801E-2</v>
      </c>
      <c r="AN12" s="17">
        <v>6.0737727905037002E-2</v>
      </c>
      <c r="AO12" s="17">
        <v>5.9175467081807903E-2</v>
      </c>
      <c r="AP12" s="17">
        <v>9.4754399032093997E-2</v>
      </c>
      <c r="AQ12" s="17">
        <v>9.5856251894425801E-2</v>
      </c>
      <c r="AR12" s="17">
        <v>5.7980499230612798E-2</v>
      </c>
      <c r="AS12" s="17">
        <v>5.9294913787634601E-2</v>
      </c>
      <c r="AT12" s="17">
        <v>7.6846280752528501E-2</v>
      </c>
      <c r="AU12" s="17">
        <v>5.9315356688455702E-2</v>
      </c>
      <c r="AV12" s="17"/>
      <c r="AW12" s="17">
        <v>4.5055762876243702E-2</v>
      </c>
      <c r="AX12" s="17">
        <v>6.2201109015902797E-2</v>
      </c>
      <c r="AY12" s="17"/>
      <c r="AZ12" s="17">
        <v>5.5469118701124302E-2</v>
      </c>
      <c r="BA12" s="17">
        <v>5.1616923046912698E-2</v>
      </c>
      <c r="BB12" s="17"/>
      <c r="BC12" s="17">
        <v>5.0269577663801898E-2</v>
      </c>
      <c r="BD12" s="17">
        <v>5.3863339365220898E-2</v>
      </c>
      <c r="BE12" s="17"/>
      <c r="BF12" s="17">
        <v>5.2973963146076601E-2</v>
      </c>
      <c r="BG12" s="17">
        <v>5.2265944209778398E-2</v>
      </c>
      <c r="BH12" s="17"/>
      <c r="BI12" s="17">
        <v>5.7708034398789097E-2</v>
      </c>
      <c r="BJ12" s="17">
        <v>4.8736676082007699E-2</v>
      </c>
      <c r="BK12" s="17">
        <v>4.8524808639964799E-2</v>
      </c>
      <c r="BL12" s="17">
        <v>7.5806836223706597E-2</v>
      </c>
      <c r="BM12" s="17">
        <v>7.8503139053342594E-2</v>
      </c>
      <c r="BN12" s="17"/>
      <c r="BO12" s="17">
        <v>4.7545165439197901E-2</v>
      </c>
      <c r="BP12" s="17">
        <v>6.10335241924026E-2</v>
      </c>
      <c r="BQ12" s="17">
        <v>6.4720712666663099E-2</v>
      </c>
      <c r="BR12" s="17">
        <v>6.2859300330952994E-2</v>
      </c>
      <c r="BS12" s="17">
        <v>4.2353908144761303E-2</v>
      </c>
      <c r="BT12" s="17">
        <v>3.6869985816187299E-2</v>
      </c>
      <c r="BU12" s="17"/>
      <c r="BV12" s="17">
        <v>5.2567578323546797E-2</v>
      </c>
      <c r="BW12" s="17">
        <v>4.1631388704937801E-2</v>
      </c>
      <c r="BX12" s="17"/>
      <c r="BY12" s="17">
        <v>4.87389578082092E-2</v>
      </c>
      <c r="BZ12" s="17"/>
      <c r="CA12" s="17">
        <v>4.8427968392941098E-2</v>
      </c>
      <c r="CB12" s="17"/>
      <c r="CC12" s="17">
        <v>5.0449976997944103E-2</v>
      </c>
    </row>
    <row r="13" spans="2:81" x14ac:dyDescent="0.3">
      <c r="B13" s="18" t="s">
        <v>427</v>
      </c>
      <c r="C13" s="17">
        <v>2.1247043412039701E-2</v>
      </c>
      <c r="D13" s="17">
        <v>2.36640975258403E-2</v>
      </c>
      <c r="E13" s="17">
        <v>1.8970798200103799E-2</v>
      </c>
      <c r="F13" s="17"/>
      <c r="G13" s="17">
        <v>1.1170909328283501E-2</v>
      </c>
      <c r="H13" s="17">
        <v>1.9100365698990499E-2</v>
      </c>
      <c r="I13" s="17">
        <v>2.4126111633687001E-2</v>
      </c>
      <c r="J13" s="17">
        <v>3.1149495153926999E-2</v>
      </c>
      <c r="K13" s="17">
        <v>2.2429460355606199E-2</v>
      </c>
      <c r="L13" s="17">
        <v>1.8571011189649201E-2</v>
      </c>
      <c r="M13" s="17"/>
      <c r="N13" s="17">
        <v>2.4242554502850899E-2</v>
      </c>
      <c r="O13" s="17">
        <v>1.4287936817114801E-2</v>
      </c>
      <c r="P13" s="17">
        <v>2.0429893941748999E-2</v>
      </c>
      <c r="Q13" s="17">
        <v>2.6138209183752099E-2</v>
      </c>
      <c r="R13" s="17"/>
      <c r="S13" s="17">
        <v>2.8089062243946299E-2</v>
      </c>
      <c r="T13" s="17">
        <v>1.66310372956005E-2</v>
      </c>
      <c r="U13" s="17">
        <v>2.2995485048716801E-2</v>
      </c>
      <c r="V13" s="17">
        <v>2.2376437523735901E-2</v>
      </c>
      <c r="W13" s="17">
        <v>2.1414417657973701E-2</v>
      </c>
      <c r="X13" s="17">
        <v>3.6685633512096798E-2</v>
      </c>
      <c r="Y13" s="17">
        <v>2.36094281967799E-2</v>
      </c>
      <c r="Z13" s="17">
        <v>3.3181345660474697E-2</v>
      </c>
      <c r="AA13" s="17">
        <v>1.27420288224891E-2</v>
      </c>
      <c r="AB13" s="17">
        <v>1.15947330965559E-2</v>
      </c>
      <c r="AC13" s="17">
        <v>1.6696328549941099E-2</v>
      </c>
      <c r="AD13" s="17">
        <v>0</v>
      </c>
      <c r="AE13" s="17"/>
      <c r="AF13" s="17">
        <v>0.104423181261926</v>
      </c>
      <c r="AG13" s="17">
        <v>4.1063050358244299E-2</v>
      </c>
      <c r="AH13" s="17">
        <v>2.0142313942199501E-2</v>
      </c>
      <c r="AI13" s="17">
        <v>1.6950384583583101E-2</v>
      </c>
      <c r="AJ13" s="17">
        <v>2.2876592597000998E-2</v>
      </c>
      <c r="AK13" s="17">
        <v>1.7268795787025299E-2</v>
      </c>
      <c r="AL13" s="17">
        <v>1.6532856151004399E-2</v>
      </c>
      <c r="AM13" s="17">
        <v>1.8559138446057999E-2</v>
      </c>
      <c r="AN13" s="17">
        <v>0</v>
      </c>
      <c r="AO13" s="17">
        <v>1.8060109482448999E-2</v>
      </c>
      <c r="AP13" s="17">
        <v>1.15942016396961E-2</v>
      </c>
      <c r="AQ13" s="17">
        <v>8.2632806683083596E-3</v>
      </c>
      <c r="AR13" s="17">
        <v>9.0923899650619394E-3</v>
      </c>
      <c r="AS13" s="17">
        <v>2.3914706863483098E-2</v>
      </c>
      <c r="AT13" s="17">
        <v>5.0770795760466503E-2</v>
      </c>
      <c r="AU13" s="17">
        <v>4.0583385324288103E-2</v>
      </c>
      <c r="AV13" s="17"/>
      <c r="AW13" s="17">
        <v>1.6450877443820001E-2</v>
      </c>
      <c r="AX13" s="17">
        <v>2.8373588868148999E-2</v>
      </c>
      <c r="AY13" s="17"/>
      <c r="AZ13" s="17">
        <v>2.9446445263575299E-2</v>
      </c>
      <c r="BA13" s="17">
        <v>1.94208671277247E-2</v>
      </c>
      <c r="BB13" s="17"/>
      <c r="BC13" s="17">
        <v>1.68280661677042E-2</v>
      </c>
      <c r="BD13" s="17">
        <v>2.3773410395166901E-2</v>
      </c>
      <c r="BE13" s="17"/>
      <c r="BF13" s="17">
        <v>3.0122293214214099E-2</v>
      </c>
      <c r="BG13" s="17">
        <v>2.0533848878781E-2</v>
      </c>
      <c r="BH13" s="17"/>
      <c r="BI13" s="17">
        <v>5.0479340090521102E-2</v>
      </c>
      <c r="BJ13" s="17">
        <v>1.14197562161033E-2</v>
      </c>
      <c r="BK13" s="17">
        <v>5.7955757315554801E-3</v>
      </c>
      <c r="BL13" s="17">
        <v>3.01213467487738E-2</v>
      </c>
      <c r="BM13" s="17">
        <v>8.5223262049406792E-3</v>
      </c>
      <c r="BN13" s="17"/>
      <c r="BO13" s="17">
        <v>6.0488988809088498E-3</v>
      </c>
      <c r="BP13" s="17">
        <v>4.1278406003383103E-2</v>
      </c>
      <c r="BQ13" s="17">
        <v>7.4025017377071997E-3</v>
      </c>
      <c r="BR13" s="17">
        <v>3.3396423106185201E-2</v>
      </c>
      <c r="BS13" s="17">
        <v>1.3677447765390699E-2</v>
      </c>
      <c r="BT13" s="17">
        <v>1.92758386662489E-2</v>
      </c>
      <c r="BU13" s="17"/>
      <c r="BV13" s="17">
        <v>4.1695269664582301E-3</v>
      </c>
      <c r="BW13" s="17">
        <v>2.48669702456812E-2</v>
      </c>
      <c r="BX13" s="17"/>
      <c r="BY13" s="17">
        <v>2.12314089707373E-2</v>
      </c>
      <c r="BZ13" s="17"/>
      <c r="CA13" s="17">
        <v>1.0502095752379001E-2</v>
      </c>
      <c r="CB13" s="17"/>
      <c r="CC13" s="17">
        <v>9.6834294215473304E-3</v>
      </c>
    </row>
    <row r="14" spans="2:81" x14ac:dyDescent="0.3">
      <c r="B14" s="18" t="s">
        <v>92</v>
      </c>
      <c r="C14" s="19">
        <v>8.3715477067452401E-2</v>
      </c>
      <c r="D14" s="19">
        <v>5.8551891697165702E-2</v>
      </c>
      <c r="E14" s="19">
        <v>0.108615771357261</v>
      </c>
      <c r="F14" s="19"/>
      <c r="G14" s="19">
        <v>9.52693205431384E-2</v>
      </c>
      <c r="H14" s="19">
        <v>7.7748044540839806E-2</v>
      </c>
      <c r="I14" s="19">
        <v>7.7885145345361506E-2</v>
      </c>
      <c r="J14" s="19">
        <v>9.5953573278488094E-2</v>
      </c>
      <c r="K14" s="19">
        <v>9.3883376985029701E-2</v>
      </c>
      <c r="L14" s="19">
        <v>6.8850423379868894E-2</v>
      </c>
      <c r="M14" s="19"/>
      <c r="N14" s="19">
        <v>6.6448723742232596E-2</v>
      </c>
      <c r="O14" s="19">
        <v>0.10236007846348601</v>
      </c>
      <c r="P14" s="19">
        <v>7.5129037244384203E-2</v>
      </c>
      <c r="Q14" s="19">
        <v>8.9138277696873297E-2</v>
      </c>
      <c r="R14" s="19"/>
      <c r="S14" s="19">
        <v>8.2726424045726499E-2</v>
      </c>
      <c r="T14" s="19">
        <v>8.7875804022738702E-2</v>
      </c>
      <c r="U14" s="19">
        <v>9.3764356460002293E-2</v>
      </c>
      <c r="V14" s="19">
        <v>6.1854481374997397E-2</v>
      </c>
      <c r="W14" s="19">
        <v>8.1190047174459504E-2</v>
      </c>
      <c r="X14" s="19">
        <v>9.2734238921527198E-2</v>
      </c>
      <c r="Y14" s="19">
        <v>6.3518715142895699E-2</v>
      </c>
      <c r="Z14" s="19">
        <v>6.8635870883829705E-2</v>
      </c>
      <c r="AA14" s="19">
        <v>9.5496223391690199E-2</v>
      </c>
      <c r="AB14" s="19">
        <v>7.0152509629556201E-2</v>
      </c>
      <c r="AC14" s="19">
        <v>0.107262703770822</v>
      </c>
      <c r="AD14" s="19">
        <v>0.12049515992226099</v>
      </c>
      <c r="AE14" s="19"/>
      <c r="AF14" s="19">
        <v>9.0171405220908898E-2</v>
      </c>
      <c r="AG14" s="19">
        <v>0.108077747213758</v>
      </c>
      <c r="AH14" s="19">
        <v>0.111422263401823</v>
      </c>
      <c r="AI14" s="19">
        <v>6.9398448871471105E-2</v>
      </c>
      <c r="AJ14" s="19">
        <v>5.9564582205968102E-2</v>
      </c>
      <c r="AK14" s="19">
        <v>5.8828388841639802E-2</v>
      </c>
      <c r="AL14" s="19">
        <v>6.8059472606178895E-2</v>
      </c>
      <c r="AM14" s="19">
        <v>0.14092750339089299</v>
      </c>
      <c r="AN14" s="19">
        <v>8.8434912268299096E-2</v>
      </c>
      <c r="AO14" s="19">
        <v>9.5843830565674401E-2</v>
      </c>
      <c r="AP14" s="19">
        <v>0.10195463807587</v>
      </c>
      <c r="AQ14" s="19">
        <v>5.2762986396396802E-2</v>
      </c>
      <c r="AR14" s="19">
        <v>3.05165220072619E-2</v>
      </c>
      <c r="AS14" s="19">
        <v>8.0555018801325207E-2</v>
      </c>
      <c r="AT14" s="19">
        <v>3.23027044416749E-2</v>
      </c>
      <c r="AU14" s="19">
        <v>4.3187186213040997E-2</v>
      </c>
      <c r="AV14" s="19"/>
      <c r="AW14" s="19">
        <v>7.6858946620166596E-2</v>
      </c>
      <c r="AX14" s="19">
        <v>9.42912457875658E-2</v>
      </c>
      <c r="AY14" s="19"/>
      <c r="AZ14" s="19">
        <v>8.2080715269860799E-2</v>
      </c>
      <c r="BA14" s="19">
        <v>8.4079572312364306E-2</v>
      </c>
      <c r="BB14" s="19"/>
      <c r="BC14" s="19">
        <v>6.9499615683617302E-2</v>
      </c>
      <c r="BD14" s="19">
        <v>9.42771441691969E-2</v>
      </c>
      <c r="BE14" s="19"/>
      <c r="BF14" s="19">
        <v>6.68752084276973E-2</v>
      </c>
      <c r="BG14" s="19">
        <v>8.5068722080290204E-2</v>
      </c>
      <c r="BH14" s="19"/>
      <c r="BI14" s="19">
        <v>6.2598747306615299E-2</v>
      </c>
      <c r="BJ14" s="19">
        <v>6.1893080332627401E-2</v>
      </c>
      <c r="BK14" s="19">
        <v>8.1610434790385405E-2</v>
      </c>
      <c r="BL14" s="19">
        <v>0.101757453568889</v>
      </c>
      <c r="BM14" s="19">
        <v>7.5841552792787897E-2</v>
      </c>
      <c r="BN14" s="19"/>
      <c r="BO14" s="19">
        <v>5.7164221351039997E-2</v>
      </c>
      <c r="BP14" s="19">
        <v>5.2099499381246597E-2</v>
      </c>
      <c r="BQ14" s="19">
        <v>7.7935118094148201E-2</v>
      </c>
      <c r="BR14" s="19">
        <v>6.9921842164680406E-2</v>
      </c>
      <c r="BS14" s="19">
        <v>7.1888981880428596E-2</v>
      </c>
      <c r="BT14" s="19">
        <v>0.18312509394708401</v>
      </c>
      <c r="BU14" s="19"/>
      <c r="BV14" s="19">
        <v>5.8502676965205003E-2</v>
      </c>
      <c r="BW14" s="19">
        <v>6.81813614556777E-2</v>
      </c>
      <c r="BX14" s="19"/>
      <c r="BY14" s="19">
        <v>4.4323284847715701E-2</v>
      </c>
      <c r="BZ14" s="19"/>
      <c r="CA14" s="19">
        <v>3.6334159553665202E-2</v>
      </c>
      <c r="CB14" s="19"/>
      <c r="CC14" s="19">
        <v>4.8449180619285499E-2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0.16491546226780401</v>
      </c>
      <c r="D9" s="17">
        <v>0.16790615002338799</v>
      </c>
      <c r="E9" s="17">
        <v>0.158701562632627</v>
      </c>
      <c r="F9" s="17"/>
      <c r="G9" s="17">
        <v>0.27888557925316998</v>
      </c>
      <c r="H9" s="17">
        <v>0.19662889072105499</v>
      </c>
      <c r="I9" s="17">
        <v>0.18785580694281101</v>
      </c>
      <c r="J9" s="17">
        <v>0.14341177566907801</v>
      </c>
      <c r="K9" s="17">
        <v>0.12550794734954299</v>
      </c>
      <c r="L9" s="17">
        <v>8.8301290090250506E-2</v>
      </c>
      <c r="M9" s="17"/>
      <c r="N9" s="17">
        <v>0.15249167071236899</v>
      </c>
      <c r="O9" s="17">
        <v>0.16842939627485701</v>
      </c>
      <c r="P9" s="17">
        <v>0.17417987465177101</v>
      </c>
      <c r="Q9" s="17">
        <v>0.16607088127314101</v>
      </c>
      <c r="R9" s="17"/>
      <c r="S9" s="17">
        <v>0.19860799874395199</v>
      </c>
      <c r="T9" s="17">
        <v>0.12890232888674699</v>
      </c>
      <c r="U9" s="17">
        <v>0.14108403554670301</v>
      </c>
      <c r="V9" s="17">
        <v>0.124312604599671</v>
      </c>
      <c r="W9" s="17">
        <v>0.158776173589808</v>
      </c>
      <c r="X9" s="17">
        <v>0.16768198489969999</v>
      </c>
      <c r="Y9" s="17">
        <v>0.17457618720211701</v>
      </c>
      <c r="Z9" s="17">
        <v>0.19475095765994599</v>
      </c>
      <c r="AA9" s="17">
        <v>0.21272406446296799</v>
      </c>
      <c r="AB9" s="17">
        <v>0.19199220250084201</v>
      </c>
      <c r="AC9" s="17">
        <v>0.134535910074701</v>
      </c>
      <c r="AD9" s="17">
        <v>8.3350811130355001E-2</v>
      </c>
      <c r="AE9" s="17"/>
      <c r="AF9" s="17">
        <v>0.40019086055946901</v>
      </c>
      <c r="AG9" s="17">
        <v>0.207186578550242</v>
      </c>
      <c r="AH9" s="17">
        <v>0.215949455764017</v>
      </c>
      <c r="AI9" s="17">
        <v>0.15131827399282</v>
      </c>
      <c r="AJ9" s="17">
        <v>0.13319772692729201</v>
      </c>
      <c r="AK9" s="17">
        <v>0.133177824038656</v>
      </c>
      <c r="AL9" s="17">
        <v>0.17134618406404101</v>
      </c>
      <c r="AM9" s="17">
        <v>0.14486281126619299</v>
      </c>
      <c r="AN9" s="17">
        <v>0.141784551521103</v>
      </c>
      <c r="AO9" s="17">
        <v>0.18694705995563701</v>
      </c>
      <c r="AP9" s="17">
        <v>0.17881531575630799</v>
      </c>
      <c r="AQ9" s="17">
        <v>0.11362018094929199</v>
      </c>
      <c r="AR9" s="17">
        <v>0.17813274203691001</v>
      </c>
      <c r="AS9" s="17">
        <v>0.210380765894434</v>
      </c>
      <c r="AT9" s="17">
        <v>0.203225924955236</v>
      </c>
      <c r="AU9" s="17">
        <v>0.222139787202423</v>
      </c>
      <c r="AV9" s="17"/>
      <c r="AW9" s="17">
        <v>0.160637153123287</v>
      </c>
      <c r="AX9" s="17">
        <v>0.17092901879219399</v>
      </c>
      <c r="AY9" s="17"/>
      <c r="AZ9" s="17">
        <v>0.19910437220286001</v>
      </c>
      <c r="BA9" s="17">
        <v>0.15730088529737701</v>
      </c>
      <c r="BB9" s="17"/>
      <c r="BC9" s="17">
        <v>0.21330521756520199</v>
      </c>
      <c r="BD9" s="17">
        <v>0.13162030004857</v>
      </c>
      <c r="BE9" s="17"/>
      <c r="BF9" s="17">
        <v>0.21876809340180001</v>
      </c>
      <c r="BG9" s="17">
        <v>0.16058798946619901</v>
      </c>
      <c r="BH9" s="17"/>
      <c r="BI9" s="17">
        <v>0.114798941599979</v>
      </c>
      <c r="BJ9" s="17">
        <v>0.19383957796953599</v>
      </c>
      <c r="BK9" s="17">
        <v>0.159014155175183</v>
      </c>
      <c r="BL9" s="17">
        <v>0.14245789781434101</v>
      </c>
      <c r="BM9" s="17">
        <v>0.24826027163778699</v>
      </c>
      <c r="BN9" s="17"/>
      <c r="BO9" s="17">
        <v>0.20004060696085901</v>
      </c>
      <c r="BP9" s="17">
        <v>0.12286402152074399</v>
      </c>
      <c r="BQ9" s="17">
        <v>0.12538053185819201</v>
      </c>
      <c r="BR9" s="17">
        <v>0.164943019023159</v>
      </c>
      <c r="BS9" s="17">
        <v>0.26565851673442398</v>
      </c>
      <c r="BT9" s="17">
        <v>0.106892109930891</v>
      </c>
      <c r="BU9" s="17"/>
      <c r="BV9" s="17">
        <v>0.184531079823929</v>
      </c>
      <c r="BW9" s="17">
        <v>0.21110432402760501</v>
      </c>
      <c r="BX9" s="17"/>
      <c r="BY9" s="17">
        <v>0.21962591513464699</v>
      </c>
      <c r="BZ9" s="17"/>
      <c r="CA9" s="17">
        <v>0.24068987351776</v>
      </c>
      <c r="CB9" s="17"/>
      <c r="CC9" s="17">
        <v>0.19827206694890701</v>
      </c>
    </row>
    <row r="10" spans="2:81" x14ac:dyDescent="0.3">
      <c r="B10" s="18" t="s">
        <v>424</v>
      </c>
      <c r="C10" s="17">
        <v>0.43425197393506898</v>
      </c>
      <c r="D10" s="17">
        <v>0.41976564139658801</v>
      </c>
      <c r="E10" s="17">
        <v>0.450109426923471</v>
      </c>
      <c r="F10" s="17"/>
      <c r="G10" s="17">
        <v>0.382710181114439</v>
      </c>
      <c r="H10" s="17">
        <v>0.392523729450165</v>
      </c>
      <c r="I10" s="17">
        <v>0.43111345862567402</v>
      </c>
      <c r="J10" s="17">
        <v>0.44295316295454901</v>
      </c>
      <c r="K10" s="17">
        <v>0.40623241834120499</v>
      </c>
      <c r="L10" s="17">
        <v>0.51682475104063397</v>
      </c>
      <c r="M10" s="17"/>
      <c r="N10" s="17">
        <v>0.44840887982423799</v>
      </c>
      <c r="O10" s="17">
        <v>0.42077813248399498</v>
      </c>
      <c r="P10" s="17">
        <v>0.434855590620082</v>
      </c>
      <c r="Q10" s="17">
        <v>0.43355151504683698</v>
      </c>
      <c r="R10" s="17"/>
      <c r="S10" s="17">
        <v>0.38369170063170399</v>
      </c>
      <c r="T10" s="17">
        <v>0.48242036333816402</v>
      </c>
      <c r="U10" s="17">
        <v>0.43307151340825301</v>
      </c>
      <c r="V10" s="17">
        <v>0.47041865859982201</v>
      </c>
      <c r="W10" s="17">
        <v>0.50984147722486794</v>
      </c>
      <c r="X10" s="17">
        <v>0.372173449323707</v>
      </c>
      <c r="Y10" s="17">
        <v>0.37114107396774199</v>
      </c>
      <c r="Z10" s="17">
        <v>0.49839092195087498</v>
      </c>
      <c r="AA10" s="17">
        <v>0.43423415508734697</v>
      </c>
      <c r="AB10" s="17">
        <v>0.46297872339541002</v>
      </c>
      <c r="AC10" s="17">
        <v>0.40175922264334002</v>
      </c>
      <c r="AD10" s="17">
        <v>0.41785508686483203</v>
      </c>
      <c r="AE10" s="17"/>
      <c r="AF10" s="17">
        <v>0.31486716986556601</v>
      </c>
      <c r="AG10" s="17">
        <v>0.38658103300840002</v>
      </c>
      <c r="AH10" s="17">
        <v>0.43344045856254398</v>
      </c>
      <c r="AI10" s="17">
        <v>0.46097928555704498</v>
      </c>
      <c r="AJ10" s="17">
        <v>0.50986586575746196</v>
      </c>
      <c r="AK10" s="17">
        <v>0.44593253377597403</v>
      </c>
      <c r="AL10" s="17">
        <v>0.421002970715742</v>
      </c>
      <c r="AM10" s="17">
        <v>0.473833418188079</v>
      </c>
      <c r="AN10" s="17">
        <v>0.47879532500543098</v>
      </c>
      <c r="AO10" s="17">
        <v>0.45090419654521002</v>
      </c>
      <c r="AP10" s="17">
        <v>0.39293742985814401</v>
      </c>
      <c r="AQ10" s="17">
        <v>0.440860043534956</v>
      </c>
      <c r="AR10" s="17">
        <v>0.443821501027793</v>
      </c>
      <c r="AS10" s="17">
        <v>0.27828258521784999</v>
      </c>
      <c r="AT10" s="17">
        <v>0.40934211220130101</v>
      </c>
      <c r="AU10" s="17">
        <v>0.38204933698938798</v>
      </c>
      <c r="AV10" s="17"/>
      <c r="AW10" s="17">
        <v>0.465711588140865</v>
      </c>
      <c r="AX10" s="17">
        <v>0.38792771754311101</v>
      </c>
      <c r="AY10" s="17"/>
      <c r="AZ10" s="17">
        <v>0.48749368934313098</v>
      </c>
      <c r="BA10" s="17">
        <v>0.42239394334028302</v>
      </c>
      <c r="BB10" s="17"/>
      <c r="BC10" s="17">
        <v>0.46869692985893802</v>
      </c>
      <c r="BD10" s="17">
        <v>0.41438095658975699</v>
      </c>
      <c r="BE10" s="17"/>
      <c r="BF10" s="17">
        <v>0.463030682435077</v>
      </c>
      <c r="BG10" s="17">
        <v>0.431939383525341</v>
      </c>
      <c r="BH10" s="17"/>
      <c r="BI10" s="17">
        <v>0.40522860202260802</v>
      </c>
      <c r="BJ10" s="17">
        <v>0.49026031825889899</v>
      </c>
      <c r="BK10" s="17">
        <v>0.45412252939139902</v>
      </c>
      <c r="BL10" s="17">
        <v>0.34269320600761199</v>
      </c>
      <c r="BM10" s="17">
        <v>0.40876028943151199</v>
      </c>
      <c r="BN10" s="17"/>
      <c r="BO10" s="17">
        <v>0.47648602353375702</v>
      </c>
      <c r="BP10" s="17">
        <v>0.42484962531566001</v>
      </c>
      <c r="BQ10" s="17">
        <v>0.462168183263784</v>
      </c>
      <c r="BR10" s="17">
        <v>0.40874740788189201</v>
      </c>
      <c r="BS10" s="17">
        <v>0.43140769680200503</v>
      </c>
      <c r="BT10" s="17">
        <v>0.42406177391184402</v>
      </c>
      <c r="BU10" s="17"/>
      <c r="BV10" s="17">
        <v>0.49030403630174302</v>
      </c>
      <c r="BW10" s="17">
        <v>0.49017923311540401</v>
      </c>
      <c r="BX10" s="17"/>
      <c r="BY10" s="17">
        <v>0.42479256881213501</v>
      </c>
      <c r="BZ10" s="17"/>
      <c r="CA10" s="17">
        <v>0.47371831184864399</v>
      </c>
      <c r="CB10" s="17"/>
      <c r="CC10" s="17">
        <v>0.49348538913852802</v>
      </c>
    </row>
    <row r="11" spans="2:81" x14ac:dyDescent="0.3">
      <c r="B11" s="18" t="s">
        <v>425</v>
      </c>
      <c r="C11" s="17">
        <v>0.25190496743759699</v>
      </c>
      <c r="D11" s="17">
        <v>0.27814993011338501</v>
      </c>
      <c r="E11" s="17">
        <v>0.22727255694822601</v>
      </c>
      <c r="F11" s="17"/>
      <c r="G11" s="17">
        <v>0.195041422365865</v>
      </c>
      <c r="H11" s="17">
        <v>0.267271940784371</v>
      </c>
      <c r="I11" s="17">
        <v>0.230520083647757</v>
      </c>
      <c r="J11" s="17">
        <v>0.24697270572383001</v>
      </c>
      <c r="K11" s="17">
        <v>0.27467653946158799</v>
      </c>
      <c r="L11" s="17">
        <v>0.28344418160250801</v>
      </c>
      <c r="M11" s="17"/>
      <c r="N11" s="17">
        <v>0.27158597600670997</v>
      </c>
      <c r="O11" s="17">
        <v>0.26731120576616002</v>
      </c>
      <c r="P11" s="17">
        <v>0.24841945624801701</v>
      </c>
      <c r="Q11" s="17">
        <v>0.21791538745854</v>
      </c>
      <c r="R11" s="17"/>
      <c r="S11" s="17">
        <v>0.26103974931259999</v>
      </c>
      <c r="T11" s="17">
        <v>0.263964832716162</v>
      </c>
      <c r="U11" s="17">
        <v>0.27701988548501499</v>
      </c>
      <c r="V11" s="17">
        <v>0.26691885798057402</v>
      </c>
      <c r="W11" s="17">
        <v>0.17659723570903799</v>
      </c>
      <c r="X11" s="17">
        <v>0.29504221200356301</v>
      </c>
      <c r="Y11" s="17">
        <v>0.31933275733842098</v>
      </c>
      <c r="Z11" s="17">
        <v>0.18435921670254299</v>
      </c>
      <c r="AA11" s="17">
        <v>0.17623411713305201</v>
      </c>
      <c r="AB11" s="17">
        <v>0.233953962292097</v>
      </c>
      <c r="AC11" s="17">
        <v>0.27753065846075797</v>
      </c>
      <c r="AD11" s="17">
        <v>0.288857462269279</v>
      </c>
      <c r="AE11" s="17"/>
      <c r="AF11" s="17">
        <v>0</v>
      </c>
      <c r="AG11" s="17">
        <v>0.20950648156694701</v>
      </c>
      <c r="AH11" s="17">
        <v>0.153212462316142</v>
      </c>
      <c r="AI11" s="17">
        <v>0.23199189897417999</v>
      </c>
      <c r="AJ11" s="17">
        <v>0.20238792829469701</v>
      </c>
      <c r="AK11" s="17">
        <v>0.291477544995424</v>
      </c>
      <c r="AL11" s="17">
        <v>0.30237531501537501</v>
      </c>
      <c r="AM11" s="17">
        <v>0.24637250188360499</v>
      </c>
      <c r="AN11" s="17">
        <v>0.265912060163362</v>
      </c>
      <c r="AO11" s="17">
        <v>0.223288120924164</v>
      </c>
      <c r="AP11" s="17">
        <v>0.2651819200835</v>
      </c>
      <c r="AQ11" s="17">
        <v>0.29461385883060798</v>
      </c>
      <c r="AR11" s="17">
        <v>0.302518629831379</v>
      </c>
      <c r="AS11" s="17">
        <v>0.36607493868280799</v>
      </c>
      <c r="AT11" s="17">
        <v>0.211629292834182</v>
      </c>
      <c r="AU11" s="17">
        <v>0.25999501185879698</v>
      </c>
      <c r="AV11" s="17"/>
      <c r="AW11" s="17">
        <v>0.24885260615656599</v>
      </c>
      <c r="AX11" s="17">
        <v>0.25711295699915798</v>
      </c>
      <c r="AY11" s="17"/>
      <c r="AZ11" s="17">
        <v>0.18468951934824601</v>
      </c>
      <c r="BA11" s="17">
        <v>0.26687523715518502</v>
      </c>
      <c r="BB11" s="17"/>
      <c r="BC11" s="17">
        <v>0.18905863597445099</v>
      </c>
      <c r="BD11" s="17">
        <v>0.29190915209240897</v>
      </c>
      <c r="BE11" s="17"/>
      <c r="BF11" s="17">
        <v>0.18368232081674099</v>
      </c>
      <c r="BG11" s="17">
        <v>0.25738718142581801</v>
      </c>
      <c r="BH11" s="17"/>
      <c r="BI11" s="17">
        <v>0.344209134612039</v>
      </c>
      <c r="BJ11" s="17">
        <v>0.20866134798833799</v>
      </c>
      <c r="BK11" s="17">
        <v>0.244004355189813</v>
      </c>
      <c r="BL11" s="17">
        <v>0.32042519964301802</v>
      </c>
      <c r="BM11" s="17">
        <v>0.18246255798847599</v>
      </c>
      <c r="BN11" s="17"/>
      <c r="BO11" s="17">
        <v>0.21319285474793201</v>
      </c>
      <c r="BP11" s="17">
        <v>0.33564319159415701</v>
      </c>
      <c r="BQ11" s="17">
        <v>0.26189381562412301</v>
      </c>
      <c r="BR11" s="17">
        <v>0.27772843614901399</v>
      </c>
      <c r="BS11" s="17">
        <v>0.15188490615071201</v>
      </c>
      <c r="BT11" s="17">
        <v>0.21666133812624699</v>
      </c>
      <c r="BU11" s="17"/>
      <c r="BV11" s="17">
        <v>0.22144010222209101</v>
      </c>
      <c r="BW11" s="17">
        <v>0.18496021561089401</v>
      </c>
      <c r="BX11" s="17"/>
      <c r="BY11" s="17">
        <v>0.23009775013796199</v>
      </c>
      <c r="BZ11" s="17"/>
      <c r="CA11" s="17">
        <v>0.17961002159556</v>
      </c>
      <c r="CB11" s="17"/>
      <c r="CC11" s="17">
        <v>0.19849324505787699</v>
      </c>
    </row>
    <row r="12" spans="2:81" x14ac:dyDescent="0.3">
      <c r="B12" s="18" t="s">
        <v>426</v>
      </c>
      <c r="C12" s="17">
        <v>5.17684056787623E-2</v>
      </c>
      <c r="D12" s="17">
        <v>5.6530494087967502E-2</v>
      </c>
      <c r="E12" s="17">
        <v>4.7322816331268301E-2</v>
      </c>
      <c r="F12" s="17"/>
      <c r="G12" s="17">
        <v>4.77899146159972E-2</v>
      </c>
      <c r="H12" s="17">
        <v>4.6896052115457602E-2</v>
      </c>
      <c r="I12" s="17">
        <v>7.7160391171281595E-2</v>
      </c>
      <c r="J12" s="17">
        <v>3.8424880162761202E-2</v>
      </c>
      <c r="K12" s="17">
        <v>7.3830791299861101E-2</v>
      </c>
      <c r="L12" s="17">
        <v>3.3842511235049E-2</v>
      </c>
      <c r="M12" s="17"/>
      <c r="N12" s="17">
        <v>5.50285827774376E-2</v>
      </c>
      <c r="O12" s="17">
        <v>4.5206877150478497E-2</v>
      </c>
      <c r="P12" s="17">
        <v>5.4877872275134E-2</v>
      </c>
      <c r="Q12" s="17">
        <v>5.2747646005198899E-2</v>
      </c>
      <c r="R12" s="17"/>
      <c r="S12" s="17">
        <v>5.6524684941903797E-2</v>
      </c>
      <c r="T12" s="17">
        <v>4.4151107161632001E-2</v>
      </c>
      <c r="U12" s="17">
        <v>2.9925135401858999E-2</v>
      </c>
      <c r="V12" s="17">
        <v>6.8396093447098197E-2</v>
      </c>
      <c r="W12" s="17">
        <v>5.8817754011563798E-2</v>
      </c>
      <c r="X12" s="17">
        <v>3.7213018197133699E-2</v>
      </c>
      <c r="Y12" s="17">
        <v>4.2243126477695903E-2</v>
      </c>
      <c r="Z12" s="17">
        <v>4.2238786852045698E-2</v>
      </c>
      <c r="AA12" s="17">
        <v>8.3360434038845396E-2</v>
      </c>
      <c r="AB12" s="17">
        <v>2.7649346482268099E-2</v>
      </c>
      <c r="AC12" s="17">
        <v>5.5974077956992399E-2</v>
      </c>
      <c r="AD12" s="17">
        <v>8.6196701067518797E-2</v>
      </c>
      <c r="AE12" s="17"/>
      <c r="AF12" s="17">
        <v>0</v>
      </c>
      <c r="AG12" s="17">
        <v>9.7704350351120808E-3</v>
      </c>
      <c r="AH12" s="17">
        <v>5.1105516182238103E-2</v>
      </c>
      <c r="AI12" s="17">
        <v>3.94516589319404E-2</v>
      </c>
      <c r="AJ12" s="17">
        <v>5.1470802577200402E-2</v>
      </c>
      <c r="AK12" s="17">
        <v>7.2241966189986198E-2</v>
      </c>
      <c r="AL12" s="17">
        <v>2.7159688083895399E-2</v>
      </c>
      <c r="AM12" s="17">
        <v>2.2314503716080101E-2</v>
      </c>
      <c r="AN12" s="17">
        <v>4.5251714102116897E-2</v>
      </c>
      <c r="AO12" s="17">
        <v>6.8551300327270803E-2</v>
      </c>
      <c r="AP12" s="17">
        <v>6.0006528234413999E-2</v>
      </c>
      <c r="AQ12" s="17">
        <v>8.2067748788890907E-2</v>
      </c>
      <c r="AR12" s="17">
        <v>4.5802021548379597E-2</v>
      </c>
      <c r="AS12" s="17">
        <v>4.4026993522586599E-2</v>
      </c>
      <c r="AT12" s="17">
        <v>0.1187668542218</v>
      </c>
      <c r="AU12" s="17">
        <v>6.40377146592363E-2</v>
      </c>
      <c r="AV12" s="17"/>
      <c r="AW12" s="17">
        <v>4.02755068477074E-2</v>
      </c>
      <c r="AX12" s="17">
        <v>6.7796053784436899E-2</v>
      </c>
      <c r="AY12" s="17"/>
      <c r="AZ12" s="17">
        <v>3.4610507029930002E-2</v>
      </c>
      <c r="BA12" s="17">
        <v>5.5589824383263403E-2</v>
      </c>
      <c r="BB12" s="17"/>
      <c r="BC12" s="17">
        <v>4.5040249719828403E-2</v>
      </c>
      <c r="BD12" s="17">
        <v>5.5601151940237299E-2</v>
      </c>
      <c r="BE12" s="17"/>
      <c r="BF12" s="17">
        <v>5.5380233371190801E-2</v>
      </c>
      <c r="BG12" s="17">
        <v>5.1478167564598901E-2</v>
      </c>
      <c r="BH12" s="17"/>
      <c r="BI12" s="17">
        <v>6.3926965281843606E-2</v>
      </c>
      <c r="BJ12" s="17">
        <v>4.4052152001558702E-2</v>
      </c>
      <c r="BK12" s="17">
        <v>3.9713490842717698E-2</v>
      </c>
      <c r="BL12" s="17">
        <v>5.9821011778589603E-2</v>
      </c>
      <c r="BM12" s="17">
        <v>6.3039191880965698E-2</v>
      </c>
      <c r="BN12" s="17"/>
      <c r="BO12" s="17">
        <v>4.7849564004814799E-2</v>
      </c>
      <c r="BP12" s="17">
        <v>5.7003720405118002E-2</v>
      </c>
      <c r="BQ12" s="17">
        <v>4.8184172315471001E-2</v>
      </c>
      <c r="BR12" s="17">
        <v>5.3421139801610097E-2</v>
      </c>
      <c r="BS12" s="17">
        <v>6.4305526886812597E-2</v>
      </c>
      <c r="BT12" s="17">
        <v>6.0609738871409698E-2</v>
      </c>
      <c r="BU12" s="17"/>
      <c r="BV12" s="17">
        <v>4.41627253425112E-2</v>
      </c>
      <c r="BW12" s="17">
        <v>4.3847068364813301E-2</v>
      </c>
      <c r="BX12" s="17"/>
      <c r="BY12" s="17">
        <v>5.6935558580452801E-2</v>
      </c>
      <c r="BZ12" s="17"/>
      <c r="CA12" s="17">
        <v>5.32322616785839E-2</v>
      </c>
      <c r="CB12" s="17"/>
      <c r="CC12" s="17">
        <v>4.9940960935286001E-2</v>
      </c>
    </row>
    <row r="13" spans="2:81" x14ac:dyDescent="0.3">
      <c r="B13" s="18" t="s">
        <v>427</v>
      </c>
      <c r="C13" s="17">
        <v>1.8011938344808499E-2</v>
      </c>
      <c r="D13" s="17">
        <v>2.3607891582511101E-2</v>
      </c>
      <c r="E13" s="17">
        <v>1.2619008313494899E-2</v>
      </c>
      <c r="F13" s="17"/>
      <c r="G13" s="17">
        <v>2.1356464990575301E-2</v>
      </c>
      <c r="H13" s="17">
        <v>1.6579487515424401E-2</v>
      </c>
      <c r="I13" s="17">
        <v>6.6395135064813903E-3</v>
      </c>
      <c r="J13" s="17">
        <v>2.3051672306544799E-2</v>
      </c>
      <c r="K13" s="17">
        <v>2.6725223025856101E-2</v>
      </c>
      <c r="L13" s="17">
        <v>1.6237633597746898E-2</v>
      </c>
      <c r="M13" s="17"/>
      <c r="N13" s="17">
        <v>2.29583972184083E-2</v>
      </c>
      <c r="O13" s="17">
        <v>5.2895422879386403E-3</v>
      </c>
      <c r="P13" s="17">
        <v>2.08452800166955E-2</v>
      </c>
      <c r="Q13" s="17">
        <v>2.3550617220880001E-2</v>
      </c>
      <c r="R13" s="17"/>
      <c r="S13" s="17">
        <v>1.8792385155908101E-2</v>
      </c>
      <c r="T13" s="17">
        <v>1.16249826733257E-2</v>
      </c>
      <c r="U13" s="17">
        <v>2.2387020204657E-2</v>
      </c>
      <c r="V13" s="17">
        <v>2.3314513001526802E-2</v>
      </c>
      <c r="W13" s="17">
        <v>2.1581379254094101E-2</v>
      </c>
      <c r="X13" s="17">
        <v>1.09238694456098E-2</v>
      </c>
      <c r="Y13" s="17">
        <v>2.3463428495814499E-2</v>
      </c>
      <c r="Z13" s="17">
        <v>3.2248073843990199E-2</v>
      </c>
      <c r="AA13" s="17">
        <v>1.27420288224891E-2</v>
      </c>
      <c r="AB13" s="17">
        <v>1.02245395625267E-2</v>
      </c>
      <c r="AC13" s="17">
        <v>2.5637363671398902E-2</v>
      </c>
      <c r="AD13" s="17">
        <v>2.4042459181556199E-2</v>
      </c>
      <c r="AE13" s="17"/>
      <c r="AF13" s="17">
        <v>0.104423181261926</v>
      </c>
      <c r="AG13" s="17">
        <v>4.1063050358244299E-2</v>
      </c>
      <c r="AH13" s="17">
        <v>6.0180131306412001E-3</v>
      </c>
      <c r="AI13" s="17">
        <v>2.3192517628751699E-2</v>
      </c>
      <c r="AJ13" s="17">
        <v>3.3276296105173797E-2</v>
      </c>
      <c r="AK13" s="17">
        <v>1.3418464135018701E-2</v>
      </c>
      <c r="AL13" s="17">
        <v>1.7630879261407901E-2</v>
      </c>
      <c r="AM13" s="17">
        <v>2.3571961770120199E-2</v>
      </c>
      <c r="AN13" s="17">
        <v>0</v>
      </c>
      <c r="AO13" s="17">
        <v>0</v>
      </c>
      <c r="AP13" s="17">
        <v>1.3304189307861701E-2</v>
      </c>
      <c r="AQ13" s="17">
        <v>1.6916063004096999E-2</v>
      </c>
      <c r="AR13" s="17">
        <v>9.0923899650619394E-3</v>
      </c>
      <c r="AS13" s="17">
        <v>0</v>
      </c>
      <c r="AT13" s="17">
        <v>4.08828766963584E-2</v>
      </c>
      <c r="AU13" s="17">
        <v>2.0312580899992199E-2</v>
      </c>
      <c r="AV13" s="17"/>
      <c r="AW13" s="17">
        <v>1.2855075832053199E-2</v>
      </c>
      <c r="AX13" s="17">
        <v>2.56393036533108E-2</v>
      </c>
      <c r="AY13" s="17"/>
      <c r="AZ13" s="17">
        <v>7.6791850499449898E-3</v>
      </c>
      <c r="BA13" s="17">
        <v>2.0313256094617701E-2</v>
      </c>
      <c r="BB13" s="17"/>
      <c r="BC13" s="17">
        <v>1.36937177390835E-2</v>
      </c>
      <c r="BD13" s="17">
        <v>2.1318730733006198E-2</v>
      </c>
      <c r="BE13" s="17"/>
      <c r="BF13" s="17">
        <v>1.91765077921183E-2</v>
      </c>
      <c r="BG13" s="17">
        <v>1.79183562392977E-2</v>
      </c>
      <c r="BH13" s="17"/>
      <c r="BI13" s="17">
        <v>3.38094054072147E-2</v>
      </c>
      <c r="BJ13" s="17">
        <v>8.3364509785443901E-3</v>
      </c>
      <c r="BK13" s="17">
        <v>1.0874046544314E-2</v>
      </c>
      <c r="BL13" s="17">
        <v>4.1706216513861097E-2</v>
      </c>
      <c r="BM13" s="17">
        <v>1.9309162207856698E-2</v>
      </c>
      <c r="BN13" s="17"/>
      <c r="BO13" s="17">
        <v>9.7446551145044802E-3</v>
      </c>
      <c r="BP13" s="17">
        <v>2.3282311123892601E-2</v>
      </c>
      <c r="BQ13" s="17">
        <v>9.7499288846027207E-3</v>
      </c>
      <c r="BR13" s="17">
        <v>4.0531913312427802E-2</v>
      </c>
      <c r="BS13" s="17">
        <v>6.6622686605963197E-3</v>
      </c>
      <c r="BT13" s="17">
        <v>9.1414249253019692E-3</v>
      </c>
      <c r="BU13" s="17"/>
      <c r="BV13" s="17">
        <v>8.3772398985194705E-3</v>
      </c>
      <c r="BW13" s="17">
        <v>8.2607985656269704E-3</v>
      </c>
      <c r="BX13" s="17"/>
      <c r="BY13" s="17">
        <v>1.75116161504324E-2</v>
      </c>
      <c r="BZ13" s="17"/>
      <c r="CA13" s="17">
        <v>8.9185981297352692E-3</v>
      </c>
      <c r="CB13" s="17"/>
      <c r="CC13" s="17">
        <v>1.0748883746545999E-2</v>
      </c>
    </row>
    <row r="14" spans="2:81" x14ac:dyDescent="0.3">
      <c r="B14" s="18" t="s">
        <v>92</v>
      </c>
      <c r="C14" s="19">
        <v>7.9147252335958998E-2</v>
      </c>
      <c r="D14" s="19">
        <v>5.4039892796160102E-2</v>
      </c>
      <c r="E14" s="19">
        <v>0.10397462885091401</v>
      </c>
      <c r="F14" s="19"/>
      <c r="G14" s="19">
        <v>7.4216437659953199E-2</v>
      </c>
      <c r="H14" s="19">
        <v>8.0099899413526396E-2</v>
      </c>
      <c r="I14" s="19">
        <v>6.6710746105994603E-2</v>
      </c>
      <c r="J14" s="19">
        <v>0.105185803183236</v>
      </c>
      <c r="K14" s="19">
        <v>9.3027080521947303E-2</v>
      </c>
      <c r="L14" s="19">
        <v>6.1349632433810801E-2</v>
      </c>
      <c r="M14" s="19"/>
      <c r="N14" s="19">
        <v>4.9526493460836499E-2</v>
      </c>
      <c r="O14" s="19">
        <v>9.2984846036570701E-2</v>
      </c>
      <c r="P14" s="19">
        <v>6.6821926188300601E-2</v>
      </c>
      <c r="Q14" s="19">
        <v>0.106163952995402</v>
      </c>
      <c r="R14" s="19"/>
      <c r="S14" s="19">
        <v>8.1343481213931701E-2</v>
      </c>
      <c r="T14" s="19">
        <v>6.8936385223969304E-2</v>
      </c>
      <c r="U14" s="19">
        <v>9.6512409953513095E-2</v>
      </c>
      <c r="V14" s="19">
        <v>4.6639272371308098E-2</v>
      </c>
      <c r="W14" s="19">
        <v>7.4385980210628297E-2</v>
      </c>
      <c r="X14" s="19">
        <v>0.11696546613028699</v>
      </c>
      <c r="Y14" s="19">
        <v>6.9243426518210097E-2</v>
      </c>
      <c r="Z14" s="19">
        <v>4.8012042990600197E-2</v>
      </c>
      <c r="AA14" s="19">
        <v>8.0705200455298498E-2</v>
      </c>
      <c r="AB14" s="19">
        <v>7.3201225766856101E-2</v>
      </c>
      <c r="AC14" s="19">
        <v>0.10456276719281</v>
      </c>
      <c r="AD14" s="19">
        <v>9.9697479486458906E-2</v>
      </c>
      <c r="AE14" s="19"/>
      <c r="AF14" s="19">
        <v>0.18051878831304</v>
      </c>
      <c r="AG14" s="19">
        <v>0.145892421481054</v>
      </c>
      <c r="AH14" s="19">
        <v>0.14027409404441901</v>
      </c>
      <c r="AI14" s="19">
        <v>9.3066364915262406E-2</v>
      </c>
      <c r="AJ14" s="19">
        <v>6.9801380338175206E-2</v>
      </c>
      <c r="AK14" s="19">
        <v>4.3751666864940003E-2</v>
      </c>
      <c r="AL14" s="19">
        <v>6.0484962859538402E-2</v>
      </c>
      <c r="AM14" s="19">
        <v>8.9044803175923198E-2</v>
      </c>
      <c r="AN14" s="19">
        <v>6.8256349207987302E-2</v>
      </c>
      <c r="AO14" s="19">
        <v>7.0309322247718506E-2</v>
      </c>
      <c r="AP14" s="19">
        <v>8.9754616759772601E-2</v>
      </c>
      <c r="AQ14" s="19">
        <v>5.1922104892155298E-2</v>
      </c>
      <c r="AR14" s="19">
        <v>2.06327155904764E-2</v>
      </c>
      <c r="AS14" s="19">
        <v>0.10123471668232099</v>
      </c>
      <c r="AT14" s="19">
        <v>1.6152939091122899E-2</v>
      </c>
      <c r="AU14" s="19">
        <v>5.1465568390164203E-2</v>
      </c>
      <c r="AV14" s="19"/>
      <c r="AW14" s="19">
        <v>7.1668069899521805E-2</v>
      </c>
      <c r="AX14" s="19">
        <v>9.0594949227789198E-2</v>
      </c>
      <c r="AY14" s="19"/>
      <c r="AZ14" s="19">
        <v>8.6422727025888602E-2</v>
      </c>
      <c r="BA14" s="19">
        <v>7.7526853729273398E-2</v>
      </c>
      <c r="BB14" s="19"/>
      <c r="BC14" s="19">
        <v>7.0205249142497095E-2</v>
      </c>
      <c r="BD14" s="19">
        <v>8.5169708596020202E-2</v>
      </c>
      <c r="BE14" s="19"/>
      <c r="BF14" s="19">
        <v>5.9962162183072397E-2</v>
      </c>
      <c r="BG14" s="19">
        <v>8.0688921778746203E-2</v>
      </c>
      <c r="BH14" s="19"/>
      <c r="BI14" s="19">
        <v>3.8026951076315603E-2</v>
      </c>
      <c r="BJ14" s="19">
        <v>5.4850152803124601E-2</v>
      </c>
      <c r="BK14" s="19">
        <v>9.2271422856573193E-2</v>
      </c>
      <c r="BL14" s="19">
        <v>9.2896468242578897E-2</v>
      </c>
      <c r="BM14" s="19">
        <v>7.8168526853402295E-2</v>
      </c>
      <c r="BN14" s="19"/>
      <c r="BO14" s="19">
        <v>5.26862956381332E-2</v>
      </c>
      <c r="BP14" s="19">
        <v>3.6357130040428599E-2</v>
      </c>
      <c r="BQ14" s="19">
        <v>9.2623368053825997E-2</v>
      </c>
      <c r="BR14" s="19">
        <v>5.4628083831896303E-2</v>
      </c>
      <c r="BS14" s="19">
        <v>8.0081084765449895E-2</v>
      </c>
      <c r="BT14" s="19">
        <v>0.18263361423430699</v>
      </c>
      <c r="BU14" s="19"/>
      <c r="BV14" s="19">
        <v>5.1184816411206799E-2</v>
      </c>
      <c r="BW14" s="19">
        <v>6.1648360315657097E-2</v>
      </c>
      <c r="BX14" s="19"/>
      <c r="BY14" s="19">
        <v>5.1036591184370698E-2</v>
      </c>
      <c r="BZ14" s="19"/>
      <c r="CA14" s="19">
        <v>4.3830933229716998E-2</v>
      </c>
      <c r="CB14" s="19"/>
      <c r="CC14" s="19">
        <v>4.90594541728561E-2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9.2396291429937105E-2</v>
      </c>
      <c r="D9" s="17">
        <v>0.106984737272543</v>
      </c>
      <c r="E9" s="17">
        <v>7.7509965269725201E-2</v>
      </c>
      <c r="F9" s="17"/>
      <c r="G9" s="17">
        <v>0.103216271337357</v>
      </c>
      <c r="H9" s="17">
        <v>0.13408279921597799</v>
      </c>
      <c r="I9" s="17">
        <v>0.12582189819134601</v>
      </c>
      <c r="J9" s="17">
        <v>9.4583564478285406E-2</v>
      </c>
      <c r="K9" s="17">
        <v>6.9140193349418302E-2</v>
      </c>
      <c r="L9" s="17">
        <v>3.80288935997646E-2</v>
      </c>
      <c r="M9" s="17"/>
      <c r="N9" s="17">
        <v>8.6598086090006396E-2</v>
      </c>
      <c r="O9" s="17">
        <v>8.1099545258887198E-2</v>
      </c>
      <c r="P9" s="17">
        <v>0.106480264785507</v>
      </c>
      <c r="Q9" s="17">
        <v>9.6384832248366595E-2</v>
      </c>
      <c r="R9" s="17"/>
      <c r="S9" s="17">
        <v>0.14706048702816901</v>
      </c>
      <c r="T9" s="17">
        <v>4.9995732149668702E-2</v>
      </c>
      <c r="U9" s="17">
        <v>5.7785014821503E-2</v>
      </c>
      <c r="V9" s="17">
        <v>6.3491264976504702E-2</v>
      </c>
      <c r="W9" s="17">
        <v>0.123044326426011</v>
      </c>
      <c r="X9" s="17">
        <v>0.108517454994723</v>
      </c>
      <c r="Y9" s="17">
        <v>8.8519870698249403E-2</v>
      </c>
      <c r="Z9" s="17">
        <v>8.2098774330924995E-2</v>
      </c>
      <c r="AA9" s="17">
        <v>7.0039959308289407E-2</v>
      </c>
      <c r="AB9" s="17">
        <v>0.13404708050408901</v>
      </c>
      <c r="AC9" s="17">
        <v>9.1275122333893594E-2</v>
      </c>
      <c r="AD9" s="17">
        <v>6.3471478716845095E-2</v>
      </c>
      <c r="AE9" s="17"/>
      <c r="AF9" s="17">
        <v>0.203861440098906</v>
      </c>
      <c r="AG9" s="17">
        <v>0.13152070555828399</v>
      </c>
      <c r="AH9" s="17">
        <v>9.5537559453038795E-2</v>
      </c>
      <c r="AI9" s="17">
        <v>4.8490724650379402E-2</v>
      </c>
      <c r="AJ9" s="17">
        <v>0.12767403982737599</v>
      </c>
      <c r="AK9" s="17">
        <v>6.7975863263268196E-2</v>
      </c>
      <c r="AL9" s="17">
        <v>7.6613979789265693E-2</v>
      </c>
      <c r="AM9" s="17">
        <v>7.2518699702932204E-2</v>
      </c>
      <c r="AN9" s="17">
        <v>3.87156196785279E-2</v>
      </c>
      <c r="AO9" s="17">
        <v>0.13722467807751801</v>
      </c>
      <c r="AP9" s="17">
        <v>0.105782776639995</v>
      </c>
      <c r="AQ9" s="17">
        <v>7.6072445341252598E-2</v>
      </c>
      <c r="AR9" s="17">
        <v>0.114128335926607</v>
      </c>
      <c r="AS9" s="17">
        <v>0.124580771306727</v>
      </c>
      <c r="AT9" s="17">
        <v>0.16253803392475699</v>
      </c>
      <c r="AU9" s="17">
        <v>0.11176152241008799</v>
      </c>
      <c r="AV9" s="17"/>
      <c r="AW9" s="17">
        <v>8.5319322687566507E-2</v>
      </c>
      <c r="AX9" s="17">
        <v>0.103355611840056</v>
      </c>
      <c r="AY9" s="17"/>
      <c r="AZ9" s="17">
        <v>0.11146148818863801</v>
      </c>
      <c r="BA9" s="17">
        <v>8.8150078010110697E-2</v>
      </c>
      <c r="BB9" s="17"/>
      <c r="BC9" s="17">
        <v>0.123534638532233</v>
      </c>
      <c r="BD9" s="17">
        <v>7.2081331245497995E-2</v>
      </c>
      <c r="BE9" s="17"/>
      <c r="BF9" s="17">
        <v>0.14705788598503999</v>
      </c>
      <c r="BG9" s="17">
        <v>8.8003812200073098E-2</v>
      </c>
      <c r="BH9" s="17"/>
      <c r="BI9" s="17">
        <v>6.6598582580441296E-2</v>
      </c>
      <c r="BJ9" s="17">
        <v>0.113706915457951</v>
      </c>
      <c r="BK9" s="17">
        <v>8.1206900619298306E-2</v>
      </c>
      <c r="BL9" s="17">
        <v>8.1686238930429797E-2</v>
      </c>
      <c r="BM9" s="17">
        <v>9.5320287862147995E-2</v>
      </c>
      <c r="BN9" s="17"/>
      <c r="BO9" s="17">
        <v>0.120488212302904</v>
      </c>
      <c r="BP9" s="17">
        <v>7.0028542492698506E-2</v>
      </c>
      <c r="BQ9" s="17">
        <v>9.08985162079822E-2</v>
      </c>
      <c r="BR9" s="17">
        <v>7.6976323060883797E-2</v>
      </c>
      <c r="BS9" s="17">
        <v>0.14942975053822</v>
      </c>
      <c r="BT9" s="17">
        <v>5.4704225896011302E-2</v>
      </c>
      <c r="BU9" s="17"/>
      <c r="BV9" s="17">
        <v>0.10944173718318601</v>
      </c>
      <c r="BW9" s="17">
        <v>0.121617667402503</v>
      </c>
      <c r="BX9" s="17"/>
      <c r="BY9" s="17">
        <v>0.13934846028808001</v>
      </c>
      <c r="BZ9" s="17"/>
      <c r="CA9" s="17">
        <v>0.13261256679213199</v>
      </c>
      <c r="CB9" s="17"/>
      <c r="CC9" s="17">
        <v>0.13570774062190799</v>
      </c>
    </row>
    <row r="10" spans="2:81" x14ac:dyDescent="0.3">
      <c r="B10" s="18" t="s">
        <v>424</v>
      </c>
      <c r="C10" s="17">
        <v>0.30027940399005598</v>
      </c>
      <c r="D10" s="17">
        <v>0.29400361011172399</v>
      </c>
      <c r="E10" s="17">
        <v>0.30465371840244898</v>
      </c>
      <c r="F10" s="17"/>
      <c r="G10" s="17">
        <v>0.38025679453230798</v>
      </c>
      <c r="H10" s="17">
        <v>0.32778999491219502</v>
      </c>
      <c r="I10" s="17">
        <v>0.31379641903516903</v>
      </c>
      <c r="J10" s="17">
        <v>0.282962455612567</v>
      </c>
      <c r="K10" s="17">
        <v>0.25269706053241597</v>
      </c>
      <c r="L10" s="17">
        <v>0.25948966389431999</v>
      </c>
      <c r="M10" s="17"/>
      <c r="N10" s="17">
        <v>0.29239236489276299</v>
      </c>
      <c r="O10" s="17">
        <v>0.319899610278779</v>
      </c>
      <c r="P10" s="17">
        <v>0.30495469639172601</v>
      </c>
      <c r="Q10" s="17">
        <v>0.28667476240774298</v>
      </c>
      <c r="R10" s="17"/>
      <c r="S10" s="17">
        <v>0.324048330570396</v>
      </c>
      <c r="T10" s="17">
        <v>0.27211069841381902</v>
      </c>
      <c r="U10" s="17">
        <v>0.20961285714560299</v>
      </c>
      <c r="V10" s="17">
        <v>0.29562248824633103</v>
      </c>
      <c r="W10" s="17">
        <v>0.30554158751805799</v>
      </c>
      <c r="X10" s="17">
        <v>0.32491714125160998</v>
      </c>
      <c r="Y10" s="17">
        <v>0.26313613785874401</v>
      </c>
      <c r="Z10" s="17">
        <v>0.344450283302011</v>
      </c>
      <c r="AA10" s="17">
        <v>0.37152914508407398</v>
      </c>
      <c r="AB10" s="17">
        <v>0.34369550148067501</v>
      </c>
      <c r="AC10" s="17">
        <v>0.21681921581430599</v>
      </c>
      <c r="AD10" s="17">
        <v>0.26870592827933099</v>
      </c>
      <c r="AE10" s="17"/>
      <c r="AF10" s="17">
        <v>0.401434811917526</v>
      </c>
      <c r="AG10" s="17">
        <v>0.317745431263663</v>
      </c>
      <c r="AH10" s="17">
        <v>0.30012251407931601</v>
      </c>
      <c r="AI10" s="17">
        <v>0.31256357060579398</v>
      </c>
      <c r="AJ10" s="17">
        <v>0.26889824527503797</v>
      </c>
      <c r="AK10" s="17">
        <v>0.33059545764682302</v>
      </c>
      <c r="AL10" s="17">
        <v>0.35771645444619798</v>
      </c>
      <c r="AM10" s="17">
        <v>0.31850557258975298</v>
      </c>
      <c r="AN10" s="17">
        <v>0.28254114078482301</v>
      </c>
      <c r="AO10" s="17">
        <v>0.27918220886126899</v>
      </c>
      <c r="AP10" s="17">
        <v>0.255593770803063</v>
      </c>
      <c r="AQ10" s="17">
        <v>0.26647027128251799</v>
      </c>
      <c r="AR10" s="17">
        <v>0.32005477562995099</v>
      </c>
      <c r="AS10" s="17">
        <v>0.29707148926231303</v>
      </c>
      <c r="AT10" s="17">
        <v>0.22559253034038201</v>
      </c>
      <c r="AU10" s="17">
        <v>0.362448437116213</v>
      </c>
      <c r="AV10" s="17"/>
      <c r="AW10" s="17">
        <v>0.31675823665793201</v>
      </c>
      <c r="AX10" s="17">
        <v>0.27458681370585702</v>
      </c>
      <c r="AY10" s="17"/>
      <c r="AZ10" s="17">
        <v>0.30927216491591403</v>
      </c>
      <c r="BA10" s="17">
        <v>0.29827653024015699</v>
      </c>
      <c r="BB10" s="17"/>
      <c r="BC10" s="17">
        <v>0.35735422671605099</v>
      </c>
      <c r="BD10" s="17">
        <v>0.26284557398198599</v>
      </c>
      <c r="BE10" s="17"/>
      <c r="BF10" s="17">
        <v>0.35742924486922101</v>
      </c>
      <c r="BG10" s="17">
        <v>0.29568697504437802</v>
      </c>
      <c r="BH10" s="17"/>
      <c r="BI10" s="17">
        <v>0.28128962898356202</v>
      </c>
      <c r="BJ10" s="17">
        <v>0.33515993259193</v>
      </c>
      <c r="BK10" s="17">
        <v>0.29573845501416102</v>
      </c>
      <c r="BL10" s="17">
        <v>0.27647786807762897</v>
      </c>
      <c r="BM10" s="17">
        <v>0.337816034352523</v>
      </c>
      <c r="BN10" s="17"/>
      <c r="BO10" s="17">
        <v>0.35764760374971299</v>
      </c>
      <c r="BP10" s="17">
        <v>0.29518588318905398</v>
      </c>
      <c r="BQ10" s="17">
        <v>0.292689798393232</v>
      </c>
      <c r="BR10" s="17">
        <v>0.28651144925739502</v>
      </c>
      <c r="BS10" s="17">
        <v>0.34382511219045703</v>
      </c>
      <c r="BT10" s="17">
        <v>0.25361020367324499</v>
      </c>
      <c r="BU10" s="17"/>
      <c r="BV10" s="17">
        <v>0.34512268897172799</v>
      </c>
      <c r="BW10" s="17">
        <v>0.31668171449003302</v>
      </c>
      <c r="BX10" s="17"/>
      <c r="BY10" s="17">
        <v>0.320608712544659</v>
      </c>
      <c r="BZ10" s="17"/>
      <c r="CA10" s="17">
        <v>0.37983630536344098</v>
      </c>
      <c r="CB10" s="17"/>
      <c r="CC10" s="17">
        <v>0.35664070351195298</v>
      </c>
    </row>
    <row r="11" spans="2:81" x14ac:dyDescent="0.3">
      <c r="B11" s="18" t="s">
        <v>425</v>
      </c>
      <c r="C11" s="17">
        <v>0.40969527000149703</v>
      </c>
      <c r="D11" s="17">
        <v>0.42037264554268</v>
      </c>
      <c r="E11" s="17">
        <v>0.40088564339377902</v>
      </c>
      <c r="F11" s="17"/>
      <c r="G11" s="17">
        <v>0.345018234876389</v>
      </c>
      <c r="H11" s="17">
        <v>0.35625077129265398</v>
      </c>
      <c r="I11" s="17">
        <v>0.365472713433598</v>
      </c>
      <c r="J11" s="17">
        <v>0.38085687555429798</v>
      </c>
      <c r="K11" s="17">
        <v>0.43699471680006302</v>
      </c>
      <c r="L11" s="17">
        <v>0.537195373639624</v>
      </c>
      <c r="M11" s="17"/>
      <c r="N11" s="17">
        <v>0.42137300518175302</v>
      </c>
      <c r="O11" s="17">
        <v>0.40023607761344099</v>
      </c>
      <c r="P11" s="17">
        <v>0.403291380863042</v>
      </c>
      <c r="Q11" s="17">
        <v>0.41226681392991799</v>
      </c>
      <c r="R11" s="17"/>
      <c r="S11" s="17">
        <v>0.32304768582549098</v>
      </c>
      <c r="T11" s="17">
        <v>0.46152782653992702</v>
      </c>
      <c r="U11" s="17">
        <v>0.51821238708436601</v>
      </c>
      <c r="V11" s="17">
        <v>0.42424762353816797</v>
      </c>
      <c r="W11" s="17">
        <v>0.40894440403819399</v>
      </c>
      <c r="X11" s="17">
        <v>0.37766992987208597</v>
      </c>
      <c r="Y11" s="17">
        <v>0.451771556623557</v>
      </c>
      <c r="Z11" s="17">
        <v>0.42834420488596098</v>
      </c>
      <c r="AA11" s="17">
        <v>0.36565680971727099</v>
      </c>
      <c r="AB11" s="17">
        <v>0.35911300079772301</v>
      </c>
      <c r="AC11" s="17">
        <v>0.44608554515825499</v>
      </c>
      <c r="AD11" s="17">
        <v>0.46964419572913002</v>
      </c>
      <c r="AE11" s="17"/>
      <c r="AF11" s="17">
        <v>0.194114570209932</v>
      </c>
      <c r="AG11" s="17">
        <v>0.33734344540822098</v>
      </c>
      <c r="AH11" s="17">
        <v>0.37424342101052599</v>
      </c>
      <c r="AI11" s="17">
        <v>0.45761944786453601</v>
      </c>
      <c r="AJ11" s="17">
        <v>0.41885231847465298</v>
      </c>
      <c r="AK11" s="17">
        <v>0.44163434500369603</v>
      </c>
      <c r="AL11" s="17">
        <v>0.40997694988476102</v>
      </c>
      <c r="AM11" s="17">
        <v>0.36617208785829702</v>
      </c>
      <c r="AN11" s="17">
        <v>0.47115769680527098</v>
      </c>
      <c r="AO11" s="17">
        <v>0.39830653461665999</v>
      </c>
      <c r="AP11" s="17">
        <v>0.39628496315420397</v>
      </c>
      <c r="AQ11" s="17">
        <v>0.50293183823102305</v>
      </c>
      <c r="AR11" s="17">
        <v>0.43008429351187</v>
      </c>
      <c r="AS11" s="17">
        <v>0.40760640192529002</v>
      </c>
      <c r="AT11" s="17">
        <v>0.414581367681435</v>
      </c>
      <c r="AU11" s="17">
        <v>0.362575847741886</v>
      </c>
      <c r="AV11" s="17"/>
      <c r="AW11" s="17">
        <v>0.413071659610172</v>
      </c>
      <c r="AX11" s="17">
        <v>0.40441638909379002</v>
      </c>
      <c r="AY11" s="17"/>
      <c r="AZ11" s="17">
        <v>0.40005819456835101</v>
      </c>
      <c r="BA11" s="17">
        <v>0.41184164591096301</v>
      </c>
      <c r="BB11" s="17"/>
      <c r="BC11" s="17">
        <v>0.34898020184308098</v>
      </c>
      <c r="BD11" s="17">
        <v>0.44955538913008902</v>
      </c>
      <c r="BE11" s="17"/>
      <c r="BF11" s="17">
        <v>0.34233748281126603</v>
      </c>
      <c r="BG11" s="17">
        <v>0.41510798588750097</v>
      </c>
      <c r="BH11" s="17"/>
      <c r="BI11" s="17">
        <v>0.41893815269777601</v>
      </c>
      <c r="BJ11" s="17">
        <v>0.40063495797374299</v>
      </c>
      <c r="BK11" s="17">
        <v>0.44978723985542701</v>
      </c>
      <c r="BL11" s="17">
        <v>0.42155069298694198</v>
      </c>
      <c r="BM11" s="17">
        <v>0.36215423426153898</v>
      </c>
      <c r="BN11" s="17"/>
      <c r="BO11" s="17">
        <v>0.38904440561979697</v>
      </c>
      <c r="BP11" s="17">
        <v>0.42992320478728902</v>
      </c>
      <c r="BQ11" s="17">
        <v>0.42192335458645103</v>
      </c>
      <c r="BR11" s="17">
        <v>0.42012738805018701</v>
      </c>
      <c r="BS11" s="17">
        <v>0.34951240737140998</v>
      </c>
      <c r="BT11" s="17">
        <v>0.41973605444926498</v>
      </c>
      <c r="BU11" s="17"/>
      <c r="BV11" s="17">
        <v>0.405052217978358</v>
      </c>
      <c r="BW11" s="17">
        <v>0.39244213555929702</v>
      </c>
      <c r="BX11" s="17"/>
      <c r="BY11" s="17">
        <v>0.40248062337770402</v>
      </c>
      <c r="BZ11" s="17"/>
      <c r="CA11" s="17">
        <v>0.377891847473176</v>
      </c>
      <c r="CB11" s="17"/>
      <c r="CC11" s="17">
        <v>0.37796065770899101</v>
      </c>
    </row>
    <row r="12" spans="2:81" x14ac:dyDescent="0.3">
      <c r="B12" s="18" t="s">
        <v>426</v>
      </c>
      <c r="C12" s="17">
        <v>9.0264054078476694E-2</v>
      </c>
      <c r="D12" s="17">
        <v>9.3552268842361799E-2</v>
      </c>
      <c r="E12" s="17">
        <v>8.74094119606834E-2</v>
      </c>
      <c r="F12" s="17"/>
      <c r="G12" s="17">
        <v>8.5204722711899605E-2</v>
      </c>
      <c r="H12" s="17">
        <v>8.3695448386976803E-2</v>
      </c>
      <c r="I12" s="17">
        <v>0.10502615516828299</v>
      </c>
      <c r="J12" s="17">
        <v>8.6724374501764998E-2</v>
      </c>
      <c r="K12" s="17">
        <v>0.105342629553108</v>
      </c>
      <c r="L12" s="17">
        <v>7.97859055837844E-2</v>
      </c>
      <c r="M12" s="17"/>
      <c r="N12" s="17">
        <v>0.10406905141318</v>
      </c>
      <c r="O12" s="17">
        <v>0.10004913914239601</v>
      </c>
      <c r="P12" s="17">
        <v>7.5412743175003294E-2</v>
      </c>
      <c r="Q12" s="17">
        <v>7.89745355215139E-2</v>
      </c>
      <c r="R12" s="17"/>
      <c r="S12" s="17">
        <v>9.5587267691948793E-2</v>
      </c>
      <c r="T12" s="17">
        <v>0.104296737169165</v>
      </c>
      <c r="U12" s="17">
        <v>0.10895214133404101</v>
      </c>
      <c r="V12" s="17">
        <v>0.13852833345868401</v>
      </c>
      <c r="W12" s="17">
        <v>6.7953112891946402E-2</v>
      </c>
      <c r="X12" s="17">
        <v>4.3863971412802197E-2</v>
      </c>
      <c r="Y12" s="17">
        <v>8.2684238975876206E-2</v>
      </c>
      <c r="Z12" s="17">
        <v>8.8956530382377594E-2</v>
      </c>
      <c r="AA12" s="17">
        <v>9.0084167558318398E-2</v>
      </c>
      <c r="AB12" s="17">
        <v>6.8253457560521494E-2</v>
      </c>
      <c r="AC12" s="17">
        <v>0.10903981998888899</v>
      </c>
      <c r="AD12" s="17">
        <v>5.8437746749335398E-2</v>
      </c>
      <c r="AE12" s="17"/>
      <c r="AF12" s="17">
        <v>9.6165996511710802E-2</v>
      </c>
      <c r="AG12" s="17">
        <v>7.5565466864428096E-2</v>
      </c>
      <c r="AH12" s="17">
        <v>7.9094585982211807E-2</v>
      </c>
      <c r="AI12" s="17">
        <v>7.4358316942042493E-2</v>
      </c>
      <c r="AJ12" s="17">
        <v>8.7437850269699996E-2</v>
      </c>
      <c r="AK12" s="17">
        <v>7.5941472424082598E-2</v>
      </c>
      <c r="AL12" s="17">
        <v>8.4072048995210605E-2</v>
      </c>
      <c r="AM12" s="17">
        <v>0.124963660708465</v>
      </c>
      <c r="AN12" s="17">
        <v>0.119413858543199</v>
      </c>
      <c r="AO12" s="17">
        <v>0.104836617735972</v>
      </c>
      <c r="AP12" s="17">
        <v>9.6590472776618599E-2</v>
      </c>
      <c r="AQ12" s="17">
        <v>8.6511039001349294E-2</v>
      </c>
      <c r="AR12" s="17">
        <v>8.2715879551429602E-2</v>
      </c>
      <c r="AS12" s="17">
        <v>8.2301340684097099E-2</v>
      </c>
      <c r="AT12" s="17">
        <v>0.105129526500707</v>
      </c>
      <c r="AU12" s="17">
        <v>7.0031417479025401E-2</v>
      </c>
      <c r="AV12" s="17"/>
      <c r="AW12" s="17">
        <v>8.3121818120743096E-2</v>
      </c>
      <c r="AX12" s="17">
        <v>0.101302751894133</v>
      </c>
      <c r="AY12" s="17"/>
      <c r="AZ12" s="17">
        <v>7.2302417908628097E-2</v>
      </c>
      <c r="BA12" s="17">
        <v>9.4264481743176295E-2</v>
      </c>
      <c r="BB12" s="17"/>
      <c r="BC12" s="17">
        <v>7.2770559393751003E-2</v>
      </c>
      <c r="BD12" s="17">
        <v>0.100025649007966</v>
      </c>
      <c r="BE12" s="17"/>
      <c r="BF12" s="17">
        <v>6.8282624597125294E-2</v>
      </c>
      <c r="BG12" s="17">
        <v>9.2030430877862293E-2</v>
      </c>
      <c r="BH12" s="17"/>
      <c r="BI12" s="17">
        <v>0.13295413955946001</v>
      </c>
      <c r="BJ12" s="17">
        <v>7.2588822625291094E-2</v>
      </c>
      <c r="BK12" s="17">
        <v>8.5911490324550505E-2</v>
      </c>
      <c r="BL12" s="17">
        <v>8.9462502154775594E-2</v>
      </c>
      <c r="BM12" s="17">
        <v>0.102266523801432</v>
      </c>
      <c r="BN12" s="17"/>
      <c r="BO12" s="17">
        <v>6.9964456072644093E-2</v>
      </c>
      <c r="BP12" s="17">
        <v>0.11870271544345699</v>
      </c>
      <c r="BQ12" s="17">
        <v>9.7751999031629594E-2</v>
      </c>
      <c r="BR12" s="17">
        <v>0.111382969028147</v>
      </c>
      <c r="BS12" s="17">
        <v>6.4555453772647195E-2</v>
      </c>
      <c r="BT12" s="17">
        <v>7.2328128667052197E-2</v>
      </c>
      <c r="BU12" s="17"/>
      <c r="BV12" s="17">
        <v>7.5688296420334006E-2</v>
      </c>
      <c r="BW12" s="17">
        <v>6.6840137160890004E-2</v>
      </c>
      <c r="BX12" s="17"/>
      <c r="BY12" s="17">
        <v>8.3642500011811005E-2</v>
      </c>
      <c r="BZ12" s="17"/>
      <c r="CA12" s="17">
        <v>5.1666026310981501E-2</v>
      </c>
      <c r="CB12" s="17"/>
      <c r="CC12" s="17">
        <v>6.9674596795940305E-2</v>
      </c>
    </row>
    <row r="13" spans="2:81" x14ac:dyDescent="0.3">
      <c r="B13" s="18" t="s">
        <v>427</v>
      </c>
      <c r="C13" s="17">
        <v>2.6657132584509899E-2</v>
      </c>
      <c r="D13" s="17">
        <v>3.0953697707914E-2</v>
      </c>
      <c r="E13" s="17">
        <v>2.2567043085956699E-2</v>
      </c>
      <c r="F13" s="17"/>
      <c r="G13" s="17">
        <v>1.7811464386691699E-2</v>
      </c>
      <c r="H13" s="17">
        <v>1.3607865850031899E-2</v>
      </c>
      <c r="I13" s="17">
        <v>2.7296522341890599E-2</v>
      </c>
      <c r="J13" s="17">
        <v>3.6717187352937303E-2</v>
      </c>
      <c r="K13" s="17">
        <v>4.6274490707159499E-2</v>
      </c>
      <c r="L13" s="17">
        <v>2.13565774984289E-2</v>
      </c>
      <c r="M13" s="17"/>
      <c r="N13" s="17">
        <v>3.6663113290040003E-2</v>
      </c>
      <c r="O13" s="17">
        <v>1.1767390595668699E-2</v>
      </c>
      <c r="P13" s="17">
        <v>3.3815898039042697E-2</v>
      </c>
      <c r="Q13" s="17">
        <v>2.5247817162362299E-2</v>
      </c>
      <c r="R13" s="17"/>
      <c r="S13" s="17">
        <v>2.0863947118819001E-2</v>
      </c>
      <c r="T13" s="17">
        <v>4.06630045082777E-2</v>
      </c>
      <c r="U13" s="17">
        <v>2.8749849465769001E-2</v>
      </c>
      <c r="V13" s="17">
        <v>3.7022409404279998E-2</v>
      </c>
      <c r="W13" s="17">
        <v>2.7342555246282801E-2</v>
      </c>
      <c r="X13" s="17">
        <v>2.7344354310869401E-2</v>
      </c>
      <c r="Y13" s="17">
        <v>4.14031370260729E-2</v>
      </c>
      <c r="Z13" s="17">
        <v>1.09955070339558E-2</v>
      </c>
      <c r="AA13" s="17">
        <v>1.7154779076803298E-2</v>
      </c>
      <c r="AB13" s="17">
        <v>1.7555561881820898E-2</v>
      </c>
      <c r="AC13" s="17">
        <v>2.4302165041116999E-2</v>
      </c>
      <c r="AD13" s="17">
        <v>0</v>
      </c>
      <c r="AE13" s="17"/>
      <c r="AF13" s="17">
        <v>0.104423181261926</v>
      </c>
      <c r="AG13" s="17">
        <v>1.9689245352474599E-2</v>
      </c>
      <c r="AH13" s="17">
        <v>1.3408134337747801E-2</v>
      </c>
      <c r="AI13" s="17">
        <v>4.0855389961749901E-2</v>
      </c>
      <c r="AJ13" s="17">
        <v>3.2303336296817801E-2</v>
      </c>
      <c r="AK13" s="17">
        <v>2.44565473861862E-2</v>
      </c>
      <c r="AL13" s="17">
        <v>2.0816033696644799E-2</v>
      </c>
      <c r="AM13" s="17">
        <v>1.9210048241893301E-2</v>
      </c>
      <c r="AN13" s="17">
        <v>2.13505441042059E-2</v>
      </c>
      <c r="AO13" s="17">
        <v>1.8044671630292001E-2</v>
      </c>
      <c r="AP13" s="17">
        <v>2.6624611666359699E-2</v>
      </c>
      <c r="AQ13" s="17">
        <v>1.6012733257654999E-2</v>
      </c>
      <c r="AR13" s="17">
        <v>3.2383999789665503E-2</v>
      </c>
      <c r="AS13" s="17">
        <v>0</v>
      </c>
      <c r="AT13" s="17">
        <v>7.6005602461596294E-2</v>
      </c>
      <c r="AU13" s="17">
        <v>4.9995589039746699E-2</v>
      </c>
      <c r="AV13" s="17"/>
      <c r="AW13" s="17">
        <v>2.3699390880029099E-2</v>
      </c>
      <c r="AX13" s="17">
        <v>3.1150525912557701E-2</v>
      </c>
      <c r="AY13" s="17"/>
      <c r="AZ13" s="17">
        <v>6.0084973191904404E-3</v>
      </c>
      <c r="BA13" s="17">
        <v>3.1256010491431299E-2</v>
      </c>
      <c r="BB13" s="17"/>
      <c r="BC13" s="17">
        <v>1.6571921747903898E-2</v>
      </c>
      <c r="BD13" s="17">
        <v>3.4084673881123302E-2</v>
      </c>
      <c r="BE13" s="17"/>
      <c r="BF13" s="17">
        <v>1.43119683229133E-2</v>
      </c>
      <c r="BG13" s="17">
        <v>2.7649161412971201E-2</v>
      </c>
      <c r="BH13" s="17"/>
      <c r="BI13" s="17">
        <v>4.8325073631293597E-2</v>
      </c>
      <c r="BJ13" s="17">
        <v>1.4038856574051E-2</v>
      </c>
      <c r="BK13" s="17">
        <v>1.10499166704626E-2</v>
      </c>
      <c r="BL13" s="17">
        <v>5.4543256232354898E-2</v>
      </c>
      <c r="BM13" s="17">
        <v>3.0136548542886901E-2</v>
      </c>
      <c r="BN13" s="17"/>
      <c r="BO13" s="17">
        <v>1.1801606047940401E-2</v>
      </c>
      <c r="BP13" s="17">
        <v>4.0885027199188899E-2</v>
      </c>
      <c r="BQ13" s="17">
        <v>4.7330166168498998E-3</v>
      </c>
      <c r="BR13" s="17">
        <v>5.1647593464463001E-2</v>
      </c>
      <c r="BS13" s="17">
        <v>2.4204410859460599E-2</v>
      </c>
      <c r="BT13" s="17">
        <v>9.5867199831780204E-3</v>
      </c>
      <c r="BU13" s="17"/>
      <c r="BV13" s="17">
        <v>1.35805359706312E-2</v>
      </c>
      <c r="BW13" s="17">
        <v>1.48889173150481E-2</v>
      </c>
      <c r="BX13" s="17"/>
      <c r="BY13" s="17">
        <v>8.9097292830718593E-3</v>
      </c>
      <c r="BZ13" s="17"/>
      <c r="CA13" s="17">
        <v>9.8197519208714692E-3</v>
      </c>
      <c r="CB13" s="17"/>
      <c r="CC13" s="17">
        <v>1.51939988261204E-2</v>
      </c>
    </row>
    <row r="14" spans="2:81" x14ac:dyDescent="0.3">
      <c r="B14" s="18" t="s">
        <v>92</v>
      </c>
      <c r="C14" s="19">
        <v>8.0707847915522796E-2</v>
      </c>
      <c r="D14" s="19">
        <v>5.4133040522776697E-2</v>
      </c>
      <c r="E14" s="19">
        <v>0.10697421788740601</v>
      </c>
      <c r="F14" s="19"/>
      <c r="G14" s="19">
        <v>6.8492512155355206E-2</v>
      </c>
      <c r="H14" s="19">
        <v>8.4573120342163993E-2</v>
      </c>
      <c r="I14" s="19">
        <v>6.2586291829712606E-2</v>
      </c>
      <c r="J14" s="19">
        <v>0.11815554250014799</v>
      </c>
      <c r="K14" s="19">
        <v>8.9550909057834999E-2</v>
      </c>
      <c r="L14" s="19">
        <v>6.4143585784078694E-2</v>
      </c>
      <c r="M14" s="19"/>
      <c r="N14" s="19">
        <v>5.8904379132257101E-2</v>
      </c>
      <c r="O14" s="19">
        <v>8.6948237110828094E-2</v>
      </c>
      <c r="P14" s="19">
        <v>7.6045016745678998E-2</v>
      </c>
      <c r="Q14" s="19">
        <v>0.100451238730096</v>
      </c>
      <c r="R14" s="19"/>
      <c r="S14" s="19">
        <v>8.9392281765176398E-2</v>
      </c>
      <c r="T14" s="19">
        <v>7.1406001219142298E-2</v>
      </c>
      <c r="U14" s="19">
        <v>7.6687750148717898E-2</v>
      </c>
      <c r="V14" s="19">
        <v>4.1087880376032102E-2</v>
      </c>
      <c r="W14" s="19">
        <v>6.7174013879508096E-2</v>
      </c>
      <c r="X14" s="19">
        <v>0.117687148157909</v>
      </c>
      <c r="Y14" s="19">
        <v>7.2485058817500794E-2</v>
      </c>
      <c r="Z14" s="19">
        <v>4.5154700064769598E-2</v>
      </c>
      <c r="AA14" s="19">
        <v>8.5535139255243406E-2</v>
      </c>
      <c r="AB14" s="19">
        <v>7.7335397775170706E-2</v>
      </c>
      <c r="AC14" s="19">
        <v>0.11247813166354</v>
      </c>
      <c r="AD14" s="19">
        <v>0.139740650525359</v>
      </c>
      <c r="AE14" s="19"/>
      <c r="AF14" s="19">
        <v>0</v>
      </c>
      <c r="AG14" s="19">
        <v>0.11813570555293</v>
      </c>
      <c r="AH14" s="19">
        <v>0.13759378513716</v>
      </c>
      <c r="AI14" s="19">
        <v>6.6112549975497897E-2</v>
      </c>
      <c r="AJ14" s="19">
        <v>6.4834209856415803E-2</v>
      </c>
      <c r="AK14" s="19">
        <v>5.9396314275944502E-2</v>
      </c>
      <c r="AL14" s="19">
        <v>5.0804533187919602E-2</v>
      </c>
      <c r="AM14" s="19">
        <v>9.8629930898658999E-2</v>
      </c>
      <c r="AN14" s="19">
        <v>6.6821140083972996E-2</v>
      </c>
      <c r="AO14" s="19">
        <v>6.2405289078288503E-2</v>
      </c>
      <c r="AP14" s="19">
        <v>0.11912340495976</v>
      </c>
      <c r="AQ14" s="19">
        <v>5.2001672886201299E-2</v>
      </c>
      <c r="AR14" s="19">
        <v>2.06327155904764E-2</v>
      </c>
      <c r="AS14" s="19">
        <v>8.8439996821573205E-2</v>
      </c>
      <c r="AT14" s="19">
        <v>1.6152939091122899E-2</v>
      </c>
      <c r="AU14" s="19">
        <v>4.3187186213040997E-2</v>
      </c>
      <c r="AV14" s="19"/>
      <c r="AW14" s="19">
        <v>7.8029572043557704E-2</v>
      </c>
      <c r="AX14" s="19">
        <v>8.5187907553606196E-2</v>
      </c>
      <c r="AY14" s="19"/>
      <c r="AZ14" s="19">
        <v>0.100897237099278</v>
      </c>
      <c r="BA14" s="19">
        <v>7.6211253604161394E-2</v>
      </c>
      <c r="BB14" s="19"/>
      <c r="BC14" s="19">
        <v>8.0788451766981004E-2</v>
      </c>
      <c r="BD14" s="19">
        <v>8.1407382753337407E-2</v>
      </c>
      <c r="BE14" s="19"/>
      <c r="BF14" s="19">
        <v>7.0580793414434101E-2</v>
      </c>
      <c r="BG14" s="19">
        <v>8.15216345772143E-2</v>
      </c>
      <c r="BH14" s="19"/>
      <c r="BI14" s="19">
        <v>5.1894422547466998E-2</v>
      </c>
      <c r="BJ14" s="19">
        <v>6.3870514777033802E-2</v>
      </c>
      <c r="BK14" s="19">
        <v>7.6305997516099996E-2</v>
      </c>
      <c r="BL14" s="19">
        <v>7.6279441617868399E-2</v>
      </c>
      <c r="BM14" s="19">
        <v>7.2306371179472306E-2</v>
      </c>
      <c r="BN14" s="19"/>
      <c r="BO14" s="19">
        <v>5.1053716207002497E-2</v>
      </c>
      <c r="BP14" s="19">
        <v>4.5274626888311902E-2</v>
      </c>
      <c r="BQ14" s="19">
        <v>9.2003315163855195E-2</v>
      </c>
      <c r="BR14" s="19">
        <v>5.3354277138924301E-2</v>
      </c>
      <c r="BS14" s="19">
        <v>6.84728652678053E-2</v>
      </c>
      <c r="BT14" s="19">
        <v>0.19003466733124899</v>
      </c>
      <c r="BU14" s="19"/>
      <c r="BV14" s="19">
        <v>5.1114523475762001E-2</v>
      </c>
      <c r="BW14" s="19">
        <v>8.7529428072228299E-2</v>
      </c>
      <c r="BX14" s="19"/>
      <c r="BY14" s="19">
        <v>4.50099744946739E-2</v>
      </c>
      <c r="BZ14" s="19"/>
      <c r="CA14" s="19">
        <v>4.8173502139399201E-2</v>
      </c>
      <c r="CB14" s="19"/>
      <c r="CC14" s="19">
        <v>4.4822302535087601E-2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423</v>
      </c>
      <c r="C9" s="17">
        <v>0.113691645983204</v>
      </c>
      <c r="D9" s="17">
        <v>0.119910388902422</v>
      </c>
      <c r="E9" s="17">
        <v>0.107061616885197</v>
      </c>
      <c r="F9" s="17"/>
      <c r="G9" s="17">
        <v>0.15746412482925401</v>
      </c>
      <c r="H9" s="17">
        <v>0.14949622921987701</v>
      </c>
      <c r="I9" s="17">
        <v>0.15970811587755501</v>
      </c>
      <c r="J9" s="17">
        <v>0.102621088909777</v>
      </c>
      <c r="K9" s="17">
        <v>8.7106133223313204E-2</v>
      </c>
      <c r="L9" s="17">
        <v>4.4876296283822399E-2</v>
      </c>
      <c r="M9" s="17"/>
      <c r="N9" s="17">
        <v>0.107397769163514</v>
      </c>
      <c r="O9" s="17">
        <v>0.10675548486595</v>
      </c>
      <c r="P9" s="17">
        <v>0.124882664649777</v>
      </c>
      <c r="Q9" s="17">
        <v>0.11875802286359299</v>
      </c>
      <c r="R9" s="17"/>
      <c r="S9" s="17">
        <v>0.15076584282709099</v>
      </c>
      <c r="T9" s="17">
        <v>6.3627058333108805E-2</v>
      </c>
      <c r="U9" s="17">
        <v>7.6338558515739993E-2</v>
      </c>
      <c r="V9" s="17">
        <v>0.115802253281896</v>
      </c>
      <c r="W9" s="17">
        <v>0.104929773141101</v>
      </c>
      <c r="X9" s="17">
        <v>0.109886611903512</v>
      </c>
      <c r="Y9" s="17">
        <v>0.10868259924682599</v>
      </c>
      <c r="Z9" s="17">
        <v>0.15595972124986299</v>
      </c>
      <c r="AA9" s="17">
        <v>0.113959313280694</v>
      </c>
      <c r="AB9" s="17">
        <v>0.145247259739056</v>
      </c>
      <c r="AC9" s="17">
        <v>0.15026910517956299</v>
      </c>
      <c r="AD9" s="17">
        <v>8.3584454073443601E-2</v>
      </c>
      <c r="AE9" s="17"/>
      <c r="AF9" s="17">
        <v>0.36405594716680401</v>
      </c>
      <c r="AG9" s="17">
        <v>0.177709613742184</v>
      </c>
      <c r="AH9" s="17">
        <v>0.142034949688886</v>
      </c>
      <c r="AI9" s="17">
        <v>0.104086652910858</v>
      </c>
      <c r="AJ9" s="17">
        <v>0.114719586655447</v>
      </c>
      <c r="AK9" s="17">
        <v>9.0394809832765197E-2</v>
      </c>
      <c r="AL9" s="17">
        <v>0.11226401882500101</v>
      </c>
      <c r="AM9" s="17">
        <v>9.0256040105425206E-2</v>
      </c>
      <c r="AN9" s="17">
        <v>4.6345431972605801E-2</v>
      </c>
      <c r="AO9" s="17">
        <v>0.15069513533071399</v>
      </c>
      <c r="AP9" s="17">
        <v>0.11225227253634</v>
      </c>
      <c r="AQ9" s="17">
        <v>0.10934577151699899</v>
      </c>
      <c r="AR9" s="17">
        <v>0.18038220052196799</v>
      </c>
      <c r="AS9" s="17">
        <v>0.13146238603178501</v>
      </c>
      <c r="AT9" s="17">
        <v>0.140162180632872</v>
      </c>
      <c r="AU9" s="17">
        <v>0.115977089261876</v>
      </c>
      <c r="AV9" s="17"/>
      <c r="AW9" s="17">
        <v>0.116293363147697</v>
      </c>
      <c r="AX9" s="17">
        <v>0.110736060051691</v>
      </c>
      <c r="AY9" s="17"/>
      <c r="AZ9" s="17">
        <v>0.124786940327306</v>
      </c>
      <c r="BA9" s="17">
        <v>0.111220494579044</v>
      </c>
      <c r="BB9" s="17"/>
      <c r="BC9" s="17">
        <v>0.141754451389037</v>
      </c>
      <c r="BD9" s="17">
        <v>9.1842894838065001E-2</v>
      </c>
      <c r="BE9" s="17"/>
      <c r="BF9" s="17">
        <v>0.15503460067647801</v>
      </c>
      <c r="BG9" s="17">
        <v>0.110369421828028</v>
      </c>
      <c r="BH9" s="17"/>
      <c r="BI9" s="17">
        <v>7.3745819580352798E-2</v>
      </c>
      <c r="BJ9" s="17">
        <v>0.124429237681889</v>
      </c>
      <c r="BK9" s="17">
        <v>0.11122099682494301</v>
      </c>
      <c r="BL9" s="17">
        <v>0.11574961131570299</v>
      </c>
      <c r="BM9" s="17">
        <v>0.202534155933039</v>
      </c>
      <c r="BN9" s="17"/>
      <c r="BO9" s="17">
        <v>0.13348250796195099</v>
      </c>
      <c r="BP9" s="17">
        <v>9.2837281488725207E-2</v>
      </c>
      <c r="BQ9" s="17">
        <v>0.109483243628073</v>
      </c>
      <c r="BR9" s="17">
        <v>0.11057543660486401</v>
      </c>
      <c r="BS9" s="17">
        <v>0.18362603959176399</v>
      </c>
      <c r="BT9" s="17">
        <v>6.3721613832597307E-2</v>
      </c>
      <c r="BU9" s="17"/>
      <c r="BV9" s="17">
        <v>0.121737662859493</v>
      </c>
      <c r="BW9" s="17">
        <v>0.129421380891037</v>
      </c>
      <c r="BX9" s="17"/>
      <c r="BY9" s="17">
        <v>0.118036157499152</v>
      </c>
      <c r="BZ9" s="17"/>
      <c r="CA9" s="17">
        <v>0.13494298823270201</v>
      </c>
      <c r="CB9" s="17"/>
      <c r="CC9" s="17">
        <v>0.12059469610403301</v>
      </c>
    </row>
    <row r="10" spans="2:81" x14ac:dyDescent="0.3">
      <c r="B10" s="18" t="s">
        <v>424</v>
      </c>
      <c r="C10" s="17">
        <v>0.34534724692883301</v>
      </c>
      <c r="D10" s="17">
        <v>0.34561975935751199</v>
      </c>
      <c r="E10" s="17">
        <v>0.343505453573205</v>
      </c>
      <c r="F10" s="17"/>
      <c r="G10" s="17">
        <v>0.39560202322912702</v>
      </c>
      <c r="H10" s="17">
        <v>0.37924454324308399</v>
      </c>
      <c r="I10" s="17">
        <v>0.37132095157126699</v>
      </c>
      <c r="J10" s="17">
        <v>0.32463953562678799</v>
      </c>
      <c r="K10" s="17">
        <v>0.29710446141749097</v>
      </c>
      <c r="L10" s="17">
        <v>0.31230607114779402</v>
      </c>
      <c r="M10" s="17"/>
      <c r="N10" s="17">
        <v>0.36735443768713399</v>
      </c>
      <c r="O10" s="17">
        <v>0.35198197287482202</v>
      </c>
      <c r="P10" s="17">
        <v>0.32954688278267602</v>
      </c>
      <c r="Q10" s="17">
        <v>0.329580907478701</v>
      </c>
      <c r="R10" s="17"/>
      <c r="S10" s="17">
        <v>0.34028936736010001</v>
      </c>
      <c r="T10" s="17">
        <v>0.382675251238139</v>
      </c>
      <c r="U10" s="17">
        <v>0.32382870462639601</v>
      </c>
      <c r="V10" s="17">
        <v>0.29793851694500501</v>
      </c>
      <c r="W10" s="17">
        <v>0.33978966974216801</v>
      </c>
      <c r="X10" s="17">
        <v>0.32225845620295601</v>
      </c>
      <c r="Y10" s="17">
        <v>0.28140443528853298</v>
      </c>
      <c r="Z10" s="17">
        <v>0.388190979773538</v>
      </c>
      <c r="AA10" s="17">
        <v>0.39511406701100699</v>
      </c>
      <c r="AB10" s="17">
        <v>0.420566314133481</v>
      </c>
      <c r="AC10" s="17">
        <v>0.32823585313481402</v>
      </c>
      <c r="AD10" s="17">
        <v>0.22279050385499299</v>
      </c>
      <c r="AE10" s="17"/>
      <c r="AF10" s="17">
        <v>0.204767057181412</v>
      </c>
      <c r="AG10" s="17">
        <v>0.30126125274792498</v>
      </c>
      <c r="AH10" s="17">
        <v>0.32324471682038203</v>
      </c>
      <c r="AI10" s="17">
        <v>0.35953595182874698</v>
      </c>
      <c r="AJ10" s="17">
        <v>0.346344347118891</v>
      </c>
      <c r="AK10" s="17">
        <v>0.35204494397103703</v>
      </c>
      <c r="AL10" s="17">
        <v>0.424418235459113</v>
      </c>
      <c r="AM10" s="17">
        <v>0.31311609354595799</v>
      </c>
      <c r="AN10" s="17">
        <v>0.36932566703213698</v>
      </c>
      <c r="AO10" s="17">
        <v>0.26703231178847697</v>
      </c>
      <c r="AP10" s="17">
        <v>0.315909340881037</v>
      </c>
      <c r="AQ10" s="17">
        <v>0.30591878351457502</v>
      </c>
      <c r="AR10" s="17">
        <v>0.35374312143133502</v>
      </c>
      <c r="AS10" s="17">
        <v>0.37843830198407502</v>
      </c>
      <c r="AT10" s="17">
        <v>0.30169576881543497</v>
      </c>
      <c r="AU10" s="17">
        <v>0.51557860790893695</v>
      </c>
      <c r="AV10" s="17"/>
      <c r="AW10" s="17">
        <v>0.35284119996896302</v>
      </c>
      <c r="AX10" s="17">
        <v>0.33419899884055898</v>
      </c>
      <c r="AY10" s="17"/>
      <c r="AZ10" s="17">
        <v>0.372976119532901</v>
      </c>
      <c r="BA10" s="17">
        <v>0.33919372587626201</v>
      </c>
      <c r="BB10" s="17"/>
      <c r="BC10" s="17">
        <v>0.39153117905203999</v>
      </c>
      <c r="BD10" s="17">
        <v>0.31593790112714298</v>
      </c>
      <c r="BE10" s="17"/>
      <c r="BF10" s="17">
        <v>0.408037544543774</v>
      </c>
      <c r="BG10" s="17">
        <v>0.34030959970267899</v>
      </c>
      <c r="BH10" s="17"/>
      <c r="BI10" s="17">
        <v>0.284080910876857</v>
      </c>
      <c r="BJ10" s="17">
        <v>0.42631856838351201</v>
      </c>
      <c r="BK10" s="17">
        <v>0.34733739759820698</v>
      </c>
      <c r="BL10" s="17">
        <v>0.28590293793208099</v>
      </c>
      <c r="BM10" s="17">
        <v>0.364595588134283</v>
      </c>
      <c r="BN10" s="17"/>
      <c r="BO10" s="17">
        <v>0.439033717419476</v>
      </c>
      <c r="BP10" s="17">
        <v>0.30900961382555397</v>
      </c>
      <c r="BQ10" s="17">
        <v>0.34386960633971397</v>
      </c>
      <c r="BR10" s="17">
        <v>0.30250017456462902</v>
      </c>
      <c r="BS10" s="17">
        <v>0.38541246514239003</v>
      </c>
      <c r="BT10" s="17">
        <v>0.31969698215180697</v>
      </c>
      <c r="BU10" s="17"/>
      <c r="BV10" s="17">
        <v>0.454604028570534</v>
      </c>
      <c r="BW10" s="17">
        <v>0.37385669111547598</v>
      </c>
      <c r="BX10" s="17"/>
      <c r="BY10" s="17">
        <v>0.40524612805927301</v>
      </c>
      <c r="BZ10" s="17"/>
      <c r="CA10" s="17">
        <v>0.46558379168142999</v>
      </c>
      <c r="CB10" s="17"/>
      <c r="CC10" s="17">
        <v>0.43926374051772699</v>
      </c>
    </row>
    <row r="11" spans="2:81" x14ac:dyDescent="0.3">
      <c r="B11" s="18" t="s">
        <v>425</v>
      </c>
      <c r="C11" s="17">
        <v>0.35334022622906203</v>
      </c>
      <c r="D11" s="17">
        <v>0.35254715641488799</v>
      </c>
      <c r="E11" s="17">
        <v>0.355508238880754</v>
      </c>
      <c r="F11" s="17"/>
      <c r="G11" s="17">
        <v>0.28301461922243998</v>
      </c>
      <c r="H11" s="17">
        <v>0.30704390551407501</v>
      </c>
      <c r="I11" s="17">
        <v>0.28207381173375001</v>
      </c>
      <c r="J11" s="17">
        <v>0.34785219004060097</v>
      </c>
      <c r="K11" s="17">
        <v>0.38681913566541398</v>
      </c>
      <c r="L11" s="17">
        <v>0.47765779944124498</v>
      </c>
      <c r="M11" s="17"/>
      <c r="N11" s="17">
        <v>0.352999597375034</v>
      </c>
      <c r="O11" s="17">
        <v>0.34829855860963499</v>
      </c>
      <c r="P11" s="17">
        <v>0.37278127129058602</v>
      </c>
      <c r="Q11" s="17">
        <v>0.34050327478945402</v>
      </c>
      <c r="R11" s="17"/>
      <c r="S11" s="17">
        <v>0.30954717681518201</v>
      </c>
      <c r="T11" s="17">
        <v>0.36932805653677198</v>
      </c>
      <c r="U11" s="17">
        <v>0.40562699743077102</v>
      </c>
      <c r="V11" s="17">
        <v>0.40063588713904202</v>
      </c>
      <c r="W11" s="17">
        <v>0.36660575681984597</v>
      </c>
      <c r="X11" s="17">
        <v>0.389385158958306</v>
      </c>
      <c r="Y11" s="17">
        <v>0.42825035232414899</v>
      </c>
      <c r="Z11" s="17">
        <v>0.33284126466423197</v>
      </c>
      <c r="AA11" s="17">
        <v>0.30172807033575999</v>
      </c>
      <c r="AB11" s="17">
        <v>0.256469984285219</v>
      </c>
      <c r="AC11" s="17">
        <v>0.31942092308326298</v>
      </c>
      <c r="AD11" s="17">
        <v>0.43139104040342802</v>
      </c>
      <c r="AE11" s="17"/>
      <c r="AF11" s="17">
        <v>0.23640643129772801</v>
      </c>
      <c r="AG11" s="17">
        <v>0.328788881259794</v>
      </c>
      <c r="AH11" s="17">
        <v>0.32968929511760198</v>
      </c>
      <c r="AI11" s="17">
        <v>0.36047468109657999</v>
      </c>
      <c r="AJ11" s="17">
        <v>0.34158244906546797</v>
      </c>
      <c r="AK11" s="17">
        <v>0.38388553538673997</v>
      </c>
      <c r="AL11" s="17">
        <v>0.35740818297122801</v>
      </c>
      <c r="AM11" s="17">
        <v>0.37646386588504399</v>
      </c>
      <c r="AN11" s="17">
        <v>0.41483538863554198</v>
      </c>
      <c r="AO11" s="17">
        <v>0.391808875617707</v>
      </c>
      <c r="AP11" s="17">
        <v>0.35004071847608997</v>
      </c>
      <c r="AQ11" s="17">
        <v>0.42179611004843598</v>
      </c>
      <c r="AR11" s="17">
        <v>0.309587307882012</v>
      </c>
      <c r="AS11" s="17">
        <v>0.39026637999638802</v>
      </c>
      <c r="AT11" s="17">
        <v>0.30957476568321701</v>
      </c>
      <c r="AU11" s="17">
        <v>0.18724806260313101</v>
      </c>
      <c r="AV11" s="17"/>
      <c r="AW11" s="17">
        <v>0.35569837117202102</v>
      </c>
      <c r="AX11" s="17">
        <v>0.35019225916354102</v>
      </c>
      <c r="AY11" s="17"/>
      <c r="AZ11" s="17">
        <v>0.31955862847394101</v>
      </c>
      <c r="BA11" s="17">
        <v>0.360864086357361</v>
      </c>
      <c r="BB11" s="17"/>
      <c r="BC11" s="17">
        <v>0.30710061628975899</v>
      </c>
      <c r="BD11" s="17">
        <v>0.385824601181258</v>
      </c>
      <c r="BE11" s="17"/>
      <c r="BF11" s="17">
        <v>0.31847332090025998</v>
      </c>
      <c r="BG11" s="17">
        <v>0.35614205004545302</v>
      </c>
      <c r="BH11" s="17"/>
      <c r="BI11" s="17">
        <v>0.46422090493942703</v>
      </c>
      <c r="BJ11" s="17">
        <v>0.30838653769197499</v>
      </c>
      <c r="BK11" s="17">
        <v>0.35776265987322298</v>
      </c>
      <c r="BL11" s="17">
        <v>0.37780264908410199</v>
      </c>
      <c r="BM11" s="17">
        <v>0.28631991302065701</v>
      </c>
      <c r="BN11" s="17"/>
      <c r="BO11" s="17">
        <v>0.29335849607745201</v>
      </c>
      <c r="BP11" s="17">
        <v>0.431354711813562</v>
      </c>
      <c r="BQ11" s="17">
        <v>0.359842906169968</v>
      </c>
      <c r="BR11" s="17">
        <v>0.39269536375324698</v>
      </c>
      <c r="BS11" s="17">
        <v>0.27061407845401603</v>
      </c>
      <c r="BT11" s="17">
        <v>0.32804536415698099</v>
      </c>
      <c r="BU11" s="17"/>
      <c r="BV11" s="17">
        <v>0.29654500428340402</v>
      </c>
      <c r="BW11" s="17">
        <v>0.33034937896230299</v>
      </c>
      <c r="BX11" s="17"/>
      <c r="BY11" s="17">
        <v>0.340534907579017</v>
      </c>
      <c r="BZ11" s="17"/>
      <c r="CA11" s="17">
        <v>0.28417869325136003</v>
      </c>
      <c r="CB11" s="17"/>
      <c r="CC11" s="17">
        <v>0.312326219553347</v>
      </c>
    </row>
    <row r="12" spans="2:81" x14ac:dyDescent="0.3">
      <c r="B12" s="18" t="s">
        <v>426</v>
      </c>
      <c r="C12" s="17">
        <v>7.3713761547511997E-2</v>
      </c>
      <c r="D12" s="17">
        <v>8.8193889851143403E-2</v>
      </c>
      <c r="E12" s="17">
        <v>5.98658890081257E-2</v>
      </c>
      <c r="F12" s="17"/>
      <c r="G12" s="17">
        <v>7.2075468841690998E-2</v>
      </c>
      <c r="H12" s="17">
        <v>5.8142752750222002E-2</v>
      </c>
      <c r="I12" s="17">
        <v>9.6282743803142903E-2</v>
      </c>
      <c r="J12" s="17">
        <v>6.7903468545514406E-2</v>
      </c>
      <c r="K12" s="17">
        <v>8.2729320231812203E-2</v>
      </c>
      <c r="L12" s="17">
        <v>6.7842384535201999E-2</v>
      </c>
      <c r="M12" s="17"/>
      <c r="N12" s="17">
        <v>8.3388047169852306E-2</v>
      </c>
      <c r="O12" s="17">
        <v>6.7522327791401299E-2</v>
      </c>
      <c r="P12" s="17">
        <v>7.2950050840234398E-2</v>
      </c>
      <c r="Q12" s="17">
        <v>7.0966455844937701E-2</v>
      </c>
      <c r="R12" s="17"/>
      <c r="S12" s="17">
        <v>8.9908659573171207E-2</v>
      </c>
      <c r="T12" s="17">
        <v>8.3831501174454703E-2</v>
      </c>
      <c r="U12" s="17">
        <v>6.5259310329021103E-2</v>
      </c>
      <c r="V12" s="17">
        <v>0.109520115933468</v>
      </c>
      <c r="W12" s="17">
        <v>7.9451076814842203E-2</v>
      </c>
      <c r="X12" s="17">
        <v>6.21549463240312E-2</v>
      </c>
      <c r="Y12" s="17">
        <v>4.82131841791738E-2</v>
      </c>
      <c r="Z12" s="17">
        <v>5.3818881696184699E-2</v>
      </c>
      <c r="AA12" s="17">
        <v>5.0939895882441903E-2</v>
      </c>
      <c r="AB12" s="17">
        <v>6.5503512471058303E-2</v>
      </c>
      <c r="AC12" s="17">
        <v>7.0243495090499306E-2</v>
      </c>
      <c r="AD12" s="17">
        <v>9.9406980085175595E-2</v>
      </c>
      <c r="AE12" s="17"/>
      <c r="AF12" s="17">
        <v>0</v>
      </c>
      <c r="AG12" s="17">
        <v>2.9127357080989201E-2</v>
      </c>
      <c r="AH12" s="17">
        <v>3.9786528908235301E-2</v>
      </c>
      <c r="AI12" s="17">
        <v>9.1656261223810695E-2</v>
      </c>
      <c r="AJ12" s="17">
        <v>6.3041332288493596E-2</v>
      </c>
      <c r="AK12" s="17">
        <v>8.4351845992370403E-2</v>
      </c>
      <c r="AL12" s="17">
        <v>2.8225695396261699E-2</v>
      </c>
      <c r="AM12" s="17">
        <v>9.6433927163042901E-2</v>
      </c>
      <c r="AN12" s="17">
        <v>5.2532802968143902E-2</v>
      </c>
      <c r="AO12" s="17">
        <v>9.2334545047948094E-2</v>
      </c>
      <c r="AP12" s="17">
        <v>8.9350480878599106E-2</v>
      </c>
      <c r="AQ12" s="17">
        <v>0.101634418347389</v>
      </c>
      <c r="AR12" s="17">
        <v>9.3838852483003499E-2</v>
      </c>
      <c r="AS12" s="17">
        <v>0</v>
      </c>
      <c r="AT12" s="17">
        <v>0.154026680406573</v>
      </c>
      <c r="AU12" s="17">
        <v>0.10747781824932399</v>
      </c>
      <c r="AV12" s="17"/>
      <c r="AW12" s="17">
        <v>7.18945886890381E-2</v>
      </c>
      <c r="AX12" s="17">
        <v>7.6894116976956903E-2</v>
      </c>
      <c r="AY12" s="17"/>
      <c r="AZ12" s="17">
        <v>5.7765299975029299E-2</v>
      </c>
      <c r="BA12" s="17">
        <v>7.7265813614520104E-2</v>
      </c>
      <c r="BB12" s="17"/>
      <c r="BC12" s="17">
        <v>5.8118386618174603E-2</v>
      </c>
      <c r="BD12" s="17">
        <v>8.3529531824589706E-2</v>
      </c>
      <c r="BE12" s="17"/>
      <c r="BF12" s="17">
        <v>2.9346631245134001E-2</v>
      </c>
      <c r="BG12" s="17">
        <v>7.7279001455495502E-2</v>
      </c>
      <c r="BH12" s="17"/>
      <c r="BI12" s="17">
        <v>9.2668646655547499E-2</v>
      </c>
      <c r="BJ12" s="17">
        <v>4.8942950751878801E-2</v>
      </c>
      <c r="BK12" s="17">
        <v>8.3019746304287101E-2</v>
      </c>
      <c r="BL12" s="17">
        <v>9.1013881612339601E-2</v>
      </c>
      <c r="BM12" s="17">
        <v>6.5727714033416804E-2</v>
      </c>
      <c r="BN12" s="17"/>
      <c r="BO12" s="17">
        <v>6.0059575866378598E-2</v>
      </c>
      <c r="BP12" s="17">
        <v>9.0886766684843703E-2</v>
      </c>
      <c r="BQ12" s="17">
        <v>6.8671029106050302E-2</v>
      </c>
      <c r="BR12" s="17">
        <v>9.3315804963680707E-2</v>
      </c>
      <c r="BS12" s="17">
        <v>5.93381095620205E-2</v>
      </c>
      <c r="BT12" s="17">
        <v>4.8813307947242097E-2</v>
      </c>
      <c r="BU12" s="17"/>
      <c r="BV12" s="17">
        <v>5.3794202505123498E-2</v>
      </c>
      <c r="BW12" s="17">
        <v>3.99451910409786E-2</v>
      </c>
      <c r="BX12" s="17"/>
      <c r="BY12" s="17">
        <v>5.6982878120499E-2</v>
      </c>
      <c r="BZ12" s="17"/>
      <c r="CA12" s="17">
        <v>4.1946457549653697E-2</v>
      </c>
      <c r="CB12" s="17"/>
      <c r="CC12" s="17">
        <v>4.6434814545031497E-2</v>
      </c>
    </row>
    <row r="13" spans="2:81" x14ac:dyDescent="0.3">
      <c r="B13" s="18" t="s">
        <v>427</v>
      </c>
      <c r="C13" s="17">
        <v>2.14263994311512E-2</v>
      </c>
      <c r="D13" s="17">
        <v>2.4899921973475899E-2</v>
      </c>
      <c r="E13" s="17">
        <v>1.8119309981508899E-2</v>
      </c>
      <c r="F13" s="17"/>
      <c r="G13" s="17">
        <v>1.78311812551766E-2</v>
      </c>
      <c r="H13" s="17">
        <v>2.4069471607316699E-2</v>
      </c>
      <c r="I13" s="17">
        <v>1.4069209962192601E-2</v>
      </c>
      <c r="J13" s="17">
        <v>3.1388081959683699E-2</v>
      </c>
      <c r="K13" s="17">
        <v>2.9377770269710699E-2</v>
      </c>
      <c r="L13" s="17">
        <v>1.42433472241703E-2</v>
      </c>
      <c r="M13" s="17"/>
      <c r="N13" s="17">
        <v>1.9892038928199501E-2</v>
      </c>
      <c r="O13" s="17">
        <v>1.8685685117724098E-2</v>
      </c>
      <c r="P13" s="17">
        <v>2.3181752590208299E-2</v>
      </c>
      <c r="Q13" s="17">
        <v>2.4559325696946299E-2</v>
      </c>
      <c r="R13" s="17"/>
      <c r="S13" s="17">
        <v>2.1653956967906299E-2</v>
      </c>
      <c r="T13" s="17">
        <v>2.85002570011712E-2</v>
      </c>
      <c r="U13" s="17">
        <v>1.69868206447716E-2</v>
      </c>
      <c r="V13" s="17">
        <v>3.6598140395524399E-2</v>
      </c>
      <c r="W13" s="17">
        <v>1.5689802173564301E-2</v>
      </c>
      <c r="X13" s="17">
        <v>1.1559159865218599E-2</v>
      </c>
      <c r="Y13" s="17">
        <v>4.0771242363009601E-2</v>
      </c>
      <c r="Z13" s="17">
        <v>1.09955070339558E-2</v>
      </c>
      <c r="AA13" s="17">
        <v>1.6613549321404301E-2</v>
      </c>
      <c r="AB13" s="17">
        <v>1.5172996661647301E-2</v>
      </c>
      <c r="AC13" s="17">
        <v>7.7142054317757497E-3</v>
      </c>
      <c r="AD13" s="17">
        <v>2.0330966826245501E-2</v>
      </c>
      <c r="AE13" s="17"/>
      <c r="AF13" s="17">
        <v>0.104423181261926</v>
      </c>
      <c r="AG13" s="17">
        <v>1.98109635804102E-2</v>
      </c>
      <c r="AH13" s="17">
        <v>2.1423662297639201E-2</v>
      </c>
      <c r="AI13" s="17">
        <v>2.5349370296132899E-2</v>
      </c>
      <c r="AJ13" s="17">
        <v>3.28049203702259E-2</v>
      </c>
      <c r="AK13" s="17">
        <v>1.6984619777154899E-2</v>
      </c>
      <c r="AL13" s="17">
        <v>1.6416673427935399E-2</v>
      </c>
      <c r="AM13" s="17">
        <v>1.99552949258095E-2</v>
      </c>
      <c r="AN13" s="17">
        <v>2.5624369162270899E-2</v>
      </c>
      <c r="AO13" s="17">
        <v>9.0678426096586894E-3</v>
      </c>
      <c r="AP13" s="17">
        <v>1.9397858347666899E-2</v>
      </c>
      <c r="AQ13" s="17">
        <v>0</v>
      </c>
      <c r="AR13" s="17">
        <v>9.0923899650619394E-3</v>
      </c>
      <c r="AS13" s="17">
        <v>2.2390022965103701E-2</v>
      </c>
      <c r="AT13" s="17">
        <v>5.7668089245905697E-2</v>
      </c>
      <c r="AU13" s="17">
        <v>3.0531235763690899E-2</v>
      </c>
      <c r="AV13" s="17"/>
      <c r="AW13" s="17">
        <v>1.28812490258858E-2</v>
      </c>
      <c r="AX13" s="17">
        <v>3.4004072490425898E-2</v>
      </c>
      <c r="AY13" s="17"/>
      <c r="AZ13" s="17">
        <v>2.3731454726290999E-2</v>
      </c>
      <c r="BA13" s="17">
        <v>2.09130159685233E-2</v>
      </c>
      <c r="BB13" s="17"/>
      <c r="BC13" s="17">
        <v>1.6522260425863099E-2</v>
      </c>
      <c r="BD13" s="17">
        <v>2.4255104413629599E-2</v>
      </c>
      <c r="BE13" s="17"/>
      <c r="BF13" s="17">
        <v>1.8466799293980499E-2</v>
      </c>
      <c r="BG13" s="17">
        <v>2.1664226048487101E-2</v>
      </c>
      <c r="BH13" s="17"/>
      <c r="BI13" s="17">
        <v>3.2028266869796998E-2</v>
      </c>
      <c r="BJ13" s="17">
        <v>1.5272219922084501E-2</v>
      </c>
      <c r="BK13" s="17">
        <v>6.0307631113359203E-3</v>
      </c>
      <c r="BL13" s="17">
        <v>4.5756608965679499E-2</v>
      </c>
      <c r="BM13" s="17">
        <v>8.5223262049406792E-3</v>
      </c>
      <c r="BN13" s="17"/>
      <c r="BO13" s="17">
        <v>7.7477816144495499E-3</v>
      </c>
      <c r="BP13" s="17">
        <v>2.5997605774072102E-2</v>
      </c>
      <c r="BQ13" s="17">
        <v>1.16747185320105E-2</v>
      </c>
      <c r="BR13" s="17">
        <v>4.1773184883103602E-2</v>
      </c>
      <c r="BS13" s="17">
        <v>2.2789859220451202E-2</v>
      </c>
      <c r="BT13" s="17">
        <v>1.33187790204302E-2</v>
      </c>
      <c r="BU13" s="17"/>
      <c r="BV13" s="17">
        <v>6.4603419842218001E-3</v>
      </c>
      <c r="BW13" s="17">
        <v>3.1615869833396801E-2</v>
      </c>
      <c r="BX13" s="17"/>
      <c r="BY13" s="17">
        <v>2.5975959217976199E-2</v>
      </c>
      <c r="BZ13" s="17"/>
      <c r="CA13" s="17">
        <v>1.6793884739869602E-2</v>
      </c>
      <c r="CB13" s="17"/>
      <c r="CC13" s="17">
        <v>1.7885906308780002E-2</v>
      </c>
    </row>
    <row r="14" spans="2:81" x14ac:dyDescent="0.3">
      <c r="B14" s="18" t="s">
        <v>92</v>
      </c>
      <c r="C14" s="19">
        <v>9.2480719880238399E-2</v>
      </c>
      <c r="D14" s="19">
        <v>6.88288835005577E-2</v>
      </c>
      <c r="E14" s="19">
        <v>0.115939491671209</v>
      </c>
      <c r="F14" s="19"/>
      <c r="G14" s="19">
        <v>7.4012582622311099E-2</v>
      </c>
      <c r="H14" s="19">
        <v>8.2003097665425295E-2</v>
      </c>
      <c r="I14" s="19">
        <v>7.6545167052092397E-2</v>
      </c>
      <c r="J14" s="19">
        <v>0.12559563491763601</v>
      </c>
      <c r="K14" s="19">
        <v>0.116863179192259</v>
      </c>
      <c r="L14" s="19">
        <v>8.3074101367766301E-2</v>
      </c>
      <c r="M14" s="19"/>
      <c r="N14" s="19">
        <v>6.8968109676265696E-2</v>
      </c>
      <c r="O14" s="19">
        <v>0.106755970740468</v>
      </c>
      <c r="P14" s="19">
        <v>7.6657377846518701E-2</v>
      </c>
      <c r="Q14" s="19">
        <v>0.11563201332636699</v>
      </c>
      <c r="R14" s="19"/>
      <c r="S14" s="19">
        <v>8.7834996456548894E-2</v>
      </c>
      <c r="T14" s="19">
        <v>7.2037875716354394E-2</v>
      </c>
      <c r="U14" s="19">
        <v>0.111959608453299</v>
      </c>
      <c r="V14" s="19">
        <v>3.9505086305063997E-2</v>
      </c>
      <c r="W14" s="19">
        <v>9.3533921308478499E-2</v>
      </c>
      <c r="X14" s="19">
        <v>0.104755666745976</v>
      </c>
      <c r="Y14" s="19">
        <v>9.2678186598308801E-2</v>
      </c>
      <c r="Z14" s="19">
        <v>5.8193645582227303E-2</v>
      </c>
      <c r="AA14" s="19">
        <v>0.12164510416869299</v>
      </c>
      <c r="AB14" s="19">
        <v>9.7039932709538604E-2</v>
      </c>
      <c r="AC14" s="19">
        <v>0.124116418080085</v>
      </c>
      <c r="AD14" s="19">
        <v>0.14249605475671501</v>
      </c>
      <c r="AE14" s="19"/>
      <c r="AF14" s="19">
        <v>9.0347383092131098E-2</v>
      </c>
      <c r="AG14" s="19">
        <v>0.143301931588697</v>
      </c>
      <c r="AH14" s="19">
        <v>0.14382084716725599</v>
      </c>
      <c r="AI14" s="19">
        <v>5.8897082643871501E-2</v>
      </c>
      <c r="AJ14" s="19">
        <v>0.101507364501474</v>
      </c>
      <c r="AK14" s="19">
        <v>7.2338245039931998E-2</v>
      </c>
      <c r="AL14" s="19">
        <v>6.1267193920460199E-2</v>
      </c>
      <c r="AM14" s="19">
        <v>0.103774778374721</v>
      </c>
      <c r="AN14" s="19">
        <v>9.1336340229300803E-2</v>
      </c>
      <c r="AO14" s="19">
        <v>8.9061289605494795E-2</v>
      </c>
      <c r="AP14" s="19">
        <v>0.113049328880268</v>
      </c>
      <c r="AQ14" s="19">
        <v>6.1304916572600801E-2</v>
      </c>
      <c r="AR14" s="19">
        <v>5.3356127716620301E-2</v>
      </c>
      <c r="AS14" s="19">
        <v>7.7442909022648401E-2</v>
      </c>
      <c r="AT14" s="19">
        <v>3.6872515215997902E-2</v>
      </c>
      <c r="AU14" s="19">
        <v>4.3187186213040997E-2</v>
      </c>
      <c r="AV14" s="19"/>
      <c r="AW14" s="19">
        <v>9.0391227996394694E-2</v>
      </c>
      <c r="AX14" s="19">
        <v>9.3974492476826196E-2</v>
      </c>
      <c r="AY14" s="19"/>
      <c r="AZ14" s="19">
        <v>0.101181556964532</v>
      </c>
      <c r="BA14" s="19">
        <v>9.0542863604289495E-2</v>
      </c>
      <c r="BB14" s="19"/>
      <c r="BC14" s="19">
        <v>8.4973106225125994E-2</v>
      </c>
      <c r="BD14" s="19">
        <v>9.8609966615314501E-2</v>
      </c>
      <c r="BE14" s="19"/>
      <c r="BF14" s="19">
        <v>7.0641103340373101E-2</v>
      </c>
      <c r="BG14" s="19">
        <v>9.4235700919857501E-2</v>
      </c>
      <c r="BH14" s="19"/>
      <c r="BI14" s="19">
        <v>5.3255451078019003E-2</v>
      </c>
      <c r="BJ14" s="19">
        <v>7.6650485568661303E-2</v>
      </c>
      <c r="BK14" s="19">
        <v>9.4628436288004894E-2</v>
      </c>
      <c r="BL14" s="19">
        <v>8.3774311090095505E-2</v>
      </c>
      <c r="BM14" s="19">
        <v>7.2300302673664399E-2</v>
      </c>
      <c r="BN14" s="19"/>
      <c r="BO14" s="19">
        <v>6.6317921060293203E-2</v>
      </c>
      <c r="BP14" s="19">
        <v>4.9914020413243401E-2</v>
      </c>
      <c r="BQ14" s="19">
        <v>0.106458496224184</v>
      </c>
      <c r="BR14" s="19">
        <v>5.9140035230474897E-2</v>
      </c>
      <c r="BS14" s="19">
        <v>7.8219448029358304E-2</v>
      </c>
      <c r="BT14" s="19">
        <v>0.22640395289094201</v>
      </c>
      <c r="BU14" s="19"/>
      <c r="BV14" s="19">
        <v>6.6858759797223694E-2</v>
      </c>
      <c r="BW14" s="19">
        <v>9.4811488156807205E-2</v>
      </c>
      <c r="BX14" s="19"/>
      <c r="BY14" s="19">
        <v>5.32239695240826E-2</v>
      </c>
      <c r="BZ14" s="19"/>
      <c r="CA14" s="19">
        <v>5.6554184544984697E-2</v>
      </c>
      <c r="CB14" s="19"/>
      <c r="CC14" s="19">
        <v>6.3494622971081993E-2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C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59</v>
      </c>
      <c r="C9" s="17">
        <v>0.68386163200493</v>
      </c>
      <c r="D9" s="17">
        <v>0.67976134319097103</v>
      </c>
      <c r="E9" s="17">
        <v>0.68661830014658998</v>
      </c>
      <c r="F9" s="17"/>
      <c r="G9" s="17">
        <v>0.52634924403528605</v>
      </c>
      <c r="H9" s="17">
        <v>0.60334892428120901</v>
      </c>
      <c r="I9" s="17">
        <v>0.62991587865314502</v>
      </c>
      <c r="J9" s="17">
        <v>0.720726991284246</v>
      </c>
      <c r="K9" s="17">
        <v>0.817315354335444</v>
      </c>
      <c r="L9" s="17">
        <v>0.77887046770159796</v>
      </c>
      <c r="M9" s="17"/>
      <c r="N9" s="17">
        <v>0.68881161124338797</v>
      </c>
      <c r="O9" s="17">
        <v>0.64928958923563396</v>
      </c>
      <c r="P9" s="17">
        <v>0.70448914066389201</v>
      </c>
      <c r="Q9" s="17">
        <v>0.69558267971619303</v>
      </c>
      <c r="R9" s="17"/>
      <c r="S9" s="17">
        <v>0.63320753542463404</v>
      </c>
      <c r="T9" s="17">
        <v>0.68098606863926503</v>
      </c>
      <c r="U9" s="17">
        <v>0.71430310352275295</v>
      </c>
      <c r="V9" s="17">
        <v>0.68207137266127704</v>
      </c>
      <c r="W9" s="17">
        <v>0.67152334673772895</v>
      </c>
      <c r="X9" s="17">
        <v>0.69713426217068497</v>
      </c>
      <c r="Y9" s="17">
        <v>0.68379427167586104</v>
      </c>
      <c r="Z9" s="17">
        <v>0.69535701492781599</v>
      </c>
      <c r="AA9" s="17">
        <v>0.67801596946905296</v>
      </c>
      <c r="AB9" s="17">
        <v>0.76096746441146801</v>
      </c>
      <c r="AC9" s="17">
        <v>0.71230546043898801</v>
      </c>
      <c r="AD9" s="17">
        <v>0.57242466265328995</v>
      </c>
      <c r="AE9" s="17"/>
      <c r="AF9" s="17">
        <v>0.89623281288219903</v>
      </c>
      <c r="AG9" s="17">
        <v>0.66641626279274901</v>
      </c>
      <c r="AH9" s="17">
        <v>0.64561142630492496</v>
      </c>
      <c r="AI9" s="17">
        <v>0.67221561082465098</v>
      </c>
      <c r="AJ9" s="17">
        <v>0.70617241328075198</v>
      </c>
      <c r="AK9" s="17">
        <v>0.73426971702079702</v>
      </c>
      <c r="AL9" s="17">
        <v>0.72296025083396798</v>
      </c>
      <c r="AM9" s="17">
        <v>0.67456002756371503</v>
      </c>
      <c r="AN9" s="17">
        <v>0.69983877466050803</v>
      </c>
      <c r="AO9" s="17">
        <v>0.64117392017879604</v>
      </c>
      <c r="AP9" s="17">
        <v>0.67328145054025501</v>
      </c>
      <c r="AQ9" s="17">
        <v>0.68556978505622301</v>
      </c>
      <c r="AR9" s="17">
        <v>0.69110249861745499</v>
      </c>
      <c r="AS9" s="17">
        <v>0.62279787116648999</v>
      </c>
      <c r="AT9" s="17">
        <v>0.63040559916139505</v>
      </c>
      <c r="AU9" s="17">
        <v>0.59961378679939203</v>
      </c>
      <c r="AV9" s="17"/>
      <c r="AW9" s="17">
        <v>0.71494937253138402</v>
      </c>
      <c r="AX9" s="17">
        <v>0.63879257497903197</v>
      </c>
      <c r="AY9" s="17"/>
      <c r="AZ9" s="17">
        <v>0.72179173226934601</v>
      </c>
      <c r="BA9" s="17">
        <v>0.67541381461303096</v>
      </c>
      <c r="BB9" s="17"/>
      <c r="BC9" s="17">
        <v>0.70212652803039799</v>
      </c>
      <c r="BD9" s="17">
        <v>0.67374232590921901</v>
      </c>
      <c r="BE9" s="17"/>
      <c r="BF9" s="17">
        <v>0.75376976108234495</v>
      </c>
      <c r="BG9" s="17">
        <v>0.67824397654737301</v>
      </c>
      <c r="BH9" s="17"/>
      <c r="BI9" s="17">
        <v>0.68921818606521501</v>
      </c>
      <c r="BJ9" s="17">
        <v>0.69071161645305801</v>
      </c>
      <c r="BK9" s="17">
        <v>0.68902288598041395</v>
      </c>
      <c r="BL9" s="17">
        <v>0.72267508640820799</v>
      </c>
      <c r="BM9" s="17">
        <v>0.69559384469288699</v>
      </c>
      <c r="BN9" s="17"/>
      <c r="BO9" s="17">
        <v>0.67083814639567496</v>
      </c>
      <c r="BP9" s="17">
        <v>0.71865662091642402</v>
      </c>
      <c r="BQ9" s="17">
        <v>0.684940151172585</v>
      </c>
      <c r="BR9" s="17">
        <v>0.69459123068147099</v>
      </c>
      <c r="BS9" s="17">
        <v>0.597624853109058</v>
      </c>
      <c r="BT9" s="17">
        <v>0.70384927919712104</v>
      </c>
      <c r="BU9" s="17"/>
      <c r="BV9" s="17">
        <v>0.68235103768831296</v>
      </c>
      <c r="BW9" s="17">
        <v>0.70621822847724702</v>
      </c>
      <c r="BX9" s="17"/>
      <c r="BY9" s="17">
        <v>0.674132419606853</v>
      </c>
      <c r="BZ9" s="17"/>
      <c r="CA9" s="17">
        <v>0.67420788143964006</v>
      </c>
      <c r="CB9" s="17"/>
      <c r="CC9" s="17">
        <v>0.69573417456366604</v>
      </c>
    </row>
    <row r="10" spans="2:81" x14ac:dyDescent="0.3">
      <c r="B10" s="18" t="s">
        <v>60</v>
      </c>
      <c r="C10" s="17">
        <v>0.238847504367936</v>
      </c>
      <c r="D10" s="17">
        <v>0.24282387535975899</v>
      </c>
      <c r="E10" s="17">
        <v>0.235906980204447</v>
      </c>
      <c r="F10" s="17"/>
      <c r="G10" s="17">
        <v>0.35105789358672801</v>
      </c>
      <c r="H10" s="17">
        <v>0.30619058515021103</v>
      </c>
      <c r="I10" s="17">
        <v>0.289439844718693</v>
      </c>
      <c r="J10" s="17">
        <v>0.216967371928872</v>
      </c>
      <c r="K10" s="17">
        <v>0.130729909029552</v>
      </c>
      <c r="L10" s="17">
        <v>0.15838572848162799</v>
      </c>
      <c r="M10" s="17"/>
      <c r="N10" s="17">
        <v>0.23054530073433599</v>
      </c>
      <c r="O10" s="17">
        <v>0.26907150885265901</v>
      </c>
      <c r="P10" s="17">
        <v>0.23292444672668999</v>
      </c>
      <c r="Q10" s="17">
        <v>0.221707405243042</v>
      </c>
      <c r="R10" s="17"/>
      <c r="S10" s="17">
        <v>0.24436587596470299</v>
      </c>
      <c r="T10" s="17">
        <v>0.24606666302292499</v>
      </c>
      <c r="U10" s="17">
        <v>0.20025755316890001</v>
      </c>
      <c r="V10" s="17">
        <v>0.266354635557428</v>
      </c>
      <c r="W10" s="17">
        <v>0.24066209946738701</v>
      </c>
      <c r="X10" s="17">
        <v>0.22735300672907099</v>
      </c>
      <c r="Y10" s="17">
        <v>0.24717869702914999</v>
      </c>
      <c r="Z10" s="17">
        <v>0.200404387250014</v>
      </c>
      <c r="AA10" s="17">
        <v>0.24725702401456801</v>
      </c>
      <c r="AB10" s="17">
        <v>0.18892939015412899</v>
      </c>
      <c r="AC10" s="17">
        <v>0.26794272330073199</v>
      </c>
      <c r="AD10" s="17">
        <v>0.33263674068636301</v>
      </c>
      <c r="AE10" s="17"/>
      <c r="AF10" s="17">
        <v>0</v>
      </c>
      <c r="AG10" s="17">
        <v>0.22522177130086099</v>
      </c>
      <c r="AH10" s="17">
        <v>0.23911833715208</v>
      </c>
      <c r="AI10" s="17">
        <v>0.22544284627578801</v>
      </c>
      <c r="AJ10" s="17">
        <v>0.225359177888354</v>
      </c>
      <c r="AK10" s="17">
        <v>0.206835857134156</v>
      </c>
      <c r="AL10" s="17">
        <v>0.23387383906529999</v>
      </c>
      <c r="AM10" s="17">
        <v>0.25306980698641601</v>
      </c>
      <c r="AN10" s="17">
        <v>0.23603413997429101</v>
      </c>
      <c r="AO10" s="17">
        <v>0.29554722979275999</v>
      </c>
      <c r="AP10" s="17">
        <v>0.26089944690390299</v>
      </c>
      <c r="AQ10" s="17">
        <v>0.242790619988585</v>
      </c>
      <c r="AR10" s="17">
        <v>0.23809210276340301</v>
      </c>
      <c r="AS10" s="17">
        <v>0.27516030315437201</v>
      </c>
      <c r="AT10" s="17">
        <v>0.32408375357753499</v>
      </c>
      <c r="AU10" s="17">
        <v>0.26644388286853499</v>
      </c>
      <c r="AV10" s="17"/>
      <c r="AW10" s="17">
        <v>0.209514550858171</v>
      </c>
      <c r="AX10" s="17">
        <v>0.28080379872984901</v>
      </c>
      <c r="AY10" s="17"/>
      <c r="AZ10" s="17">
        <v>0.21410674800243901</v>
      </c>
      <c r="BA10" s="17">
        <v>0.24435778223317201</v>
      </c>
      <c r="BB10" s="17"/>
      <c r="BC10" s="17">
        <v>0.22015545238906301</v>
      </c>
      <c r="BD10" s="17">
        <v>0.24939392134883401</v>
      </c>
      <c r="BE10" s="17"/>
      <c r="BF10" s="17">
        <v>0.16971336658366801</v>
      </c>
      <c r="BG10" s="17">
        <v>0.244402963676497</v>
      </c>
      <c r="BH10" s="17"/>
      <c r="BI10" s="17">
        <v>0.22804215872162401</v>
      </c>
      <c r="BJ10" s="17">
        <v>0.245461654471786</v>
      </c>
      <c r="BK10" s="17">
        <v>0.217363202926912</v>
      </c>
      <c r="BL10" s="17">
        <v>0.19419043734886801</v>
      </c>
      <c r="BM10" s="17">
        <v>0.24531984728419001</v>
      </c>
      <c r="BN10" s="17"/>
      <c r="BO10" s="17">
        <v>0.26073940017763803</v>
      </c>
      <c r="BP10" s="17">
        <v>0.191751311574829</v>
      </c>
      <c r="BQ10" s="17">
        <v>0.23056887709124199</v>
      </c>
      <c r="BR10" s="17">
        <v>0.21507161475629</v>
      </c>
      <c r="BS10" s="17">
        <v>0.32071262977671999</v>
      </c>
      <c r="BT10" s="17">
        <v>0.22022576946966199</v>
      </c>
      <c r="BU10" s="17"/>
      <c r="BV10" s="17">
        <v>0.252168553361585</v>
      </c>
      <c r="BW10" s="17">
        <v>0.23302217128575101</v>
      </c>
      <c r="BX10" s="17"/>
      <c r="BY10" s="17">
        <v>0.235206908703152</v>
      </c>
      <c r="BZ10" s="17"/>
      <c r="CA10" s="17">
        <v>0.27238684937339203</v>
      </c>
      <c r="CB10" s="17"/>
      <c r="CC10" s="17">
        <v>0.23442369545223801</v>
      </c>
    </row>
    <row r="11" spans="2:81" x14ac:dyDescent="0.3">
      <c r="B11" s="18" t="s">
        <v>435</v>
      </c>
      <c r="C11" s="19">
        <v>7.7290863627134401E-2</v>
      </c>
      <c r="D11" s="19">
        <v>7.7414781449270303E-2</v>
      </c>
      <c r="E11" s="19">
        <v>7.7474719648963103E-2</v>
      </c>
      <c r="F11" s="19"/>
      <c r="G11" s="19">
        <v>0.122592862377986</v>
      </c>
      <c r="H11" s="19">
        <v>9.0460490568580201E-2</v>
      </c>
      <c r="I11" s="19">
        <v>8.0644276628161607E-2</v>
      </c>
      <c r="J11" s="19">
        <v>6.2305636786882397E-2</v>
      </c>
      <c r="K11" s="19">
        <v>5.1954736635003503E-2</v>
      </c>
      <c r="L11" s="19">
        <v>6.2743803816773303E-2</v>
      </c>
      <c r="M11" s="19"/>
      <c r="N11" s="19">
        <v>8.0643088022275905E-2</v>
      </c>
      <c r="O11" s="19">
        <v>8.1638901911706696E-2</v>
      </c>
      <c r="P11" s="19">
        <v>6.2586412609418204E-2</v>
      </c>
      <c r="Q11" s="19">
        <v>8.27099150407649E-2</v>
      </c>
      <c r="R11" s="19"/>
      <c r="S11" s="19">
        <v>0.122426588610662</v>
      </c>
      <c r="T11" s="19">
        <v>7.2947268337809901E-2</v>
      </c>
      <c r="U11" s="19">
        <v>8.5439343308347099E-2</v>
      </c>
      <c r="V11" s="19">
        <v>5.1573991781294903E-2</v>
      </c>
      <c r="W11" s="19">
        <v>8.7814553794884204E-2</v>
      </c>
      <c r="X11" s="19">
        <v>7.5512731100243494E-2</v>
      </c>
      <c r="Y11" s="19">
        <v>6.90270312949888E-2</v>
      </c>
      <c r="Z11" s="19">
        <v>0.104238597822169</v>
      </c>
      <c r="AA11" s="19">
        <v>7.4727006516378494E-2</v>
      </c>
      <c r="AB11" s="19">
        <v>5.0103145434402599E-2</v>
      </c>
      <c r="AC11" s="19">
        <v>1.9751816260280001E-2</v>
      </c>
      <c r="AD11" s="19">
        <v>9.4938596660346694E-2</v>
      </c>
      <c r="AE11" s="19"/>
      <c r="AF11" s="19">
        <v>0.103767187117801</v>
      </c>
      <c r="AG11" s="19">
        <v>0.10836196590639</v>
      </c>
      <c r="AH11" s="19">
        <v>0.11527023654299499</v>
      </c>
      <c r="AI11" s="19">
        <v>0.102341542899561</v>
      </c>
      <c r="AJ11" s="19">
        <v>6.8468408830894403E-2</v>
      </c>
      <c r="AK11" s="19">
        <v>5.8894425845046901E-2</v>
      </c>
      <c r="AL11" s="19">
        <v>4.3165910100732299E-2</v>
      </c>
      <c r="AM11" s="19">
        <v>7.2370165449869198E-2</v>
      </c>
      <c r="AN11" s="19">
        <v>6.4127085365200995E-2</v>
      </c>
      <c r="AO11" s="19">
        <v>6.32788500284448E-2</v>
      </c>
      <c r="AP11" s="19">
        <v>6.5819102555842904E-2</v>
      </c>
      <c r="AQ11" s="19">
        <v>7.1639594955191996E-2</v>
      </c>
      <c r="AR11" s="19">
        <v>7.0805398619141896E-2</v>
      </c>
      <c r="AS11" s="19">
        <v>0.102041825679138</v>
      </c>
      <c r="AT11" s="19">
        <v>4.5510647261069702E-2</v>
      </c>
      <c r="AU11" s="19">
        <v>0.13394233033207301</v>
      </c>
      <c r="AV11" s="19"/>
      <c r="AW11" s="19">
        <v>7.5536076610444994E-2</v>
      </c>
      <c r="AX11" s="19">
        <v>8.0403626291118802E-2</v>
      </c>
      <c r="AY11" s="19"/>
      <c r="AZ11" s="19">
        <v>6.4101519728215095E-2</v>
      </c>
      <c r="BA11" s="19">
        <v>8.0228403153797603E-2</v>
      </c>
      <c r="BB11" s="19"/>
      <c r="BC11" s="19">
        <v>7.7718019580539394E-2</v>
      </c>
      <c r="BD11" s="19">
        <v>7.68637527419469E-2</v>
      </c>
      <c r="BE11" s="19"/>
      <c r="BF11" s="19">
        <v>7.6516872333986699E-2</v>
      </c>
      <c r="BG11" s="19">
        <v>7.7353059776129204E-2</v>
      </c>
      <c r="BH11" s="19"/>
      <c r="BI11" s="19">
        <v>8.2739655213161303E-2</v>
      </c>
      <c r="BJ11" s="19">
        <v>6.38267290751557E-2</v>
      </c>
      <c r="BK11" s="19">
        <v>9.3613911092673696E-2</v>
      </c>
      <c r="BL11" s="19">
        <v>8.3134476242923902E-2</v>
      </c>
      <c r="BM11" s="19">
        <v>5.9086308022923001E-2</v>
      </c>
      <c r="BN11" s="19"/>
      <c r="BO11" s="19">
        <v>6.8422453426686902E-2</v>
      </c>
      <c r="BP11" s="19">
        <v>8.9592067508748E-2</v>
      </c>
      <c r="BQ11" s="19">
        <v>8.4490971736172898E-2</v>
      </c>
      <c r="BR11" s="19">
        <v>9.0337154562238994E-2</v>
      </c>
      <c r="BS11" s="19">
        <v>8.1662517114222094E-2</v>
      </c>
      <c r="BT11" s="19">
        <v>7.5924951333216806E-2</v>
      </c>
      <c r="BU11" s="19"/>
      <c r="BV11" s="19">
        <v>6.5480408950102598E-2</v>
      </c>
      <c r="BW11" s="19">
        <v>6.0759600237001402E-2</v>
      </c>
      <c r="BX11" s="19"/>
      <c r="BY11" s="19">
        <v>9.0660671689995101E-2</v>
      </c>
      <c r="BZ11" s="19"/>
      <c r="CA11" s="19">
        <v>5.3405269186968099E-2</v>
      </c>
      <c r="CB11" s="19"/>
      <c r="CC11" s="19">
        <v>6.9842129984095405E-2</v>
      </c>
    </row>
    <row r="12" spans="2:81" x14ac:dyDescent="0.3">
      <c r="B12" s="16"/>
    </row>
    <row r="13" spans="2:81" x14ac:dyDescent="0.3">
      <c r="B13" t="s">
        <v>95</v>
      </c>
    </row>
    <row r="14" spans="2:81" x14ac:dyDescent="0.3">
      <c r="B14" t="s">
        <v>96</v>
      </c>
    </row>
    <row r="16" spans="2:81" x14ac:dyDescent="0.3">
      <c r="B16"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43.2" x14ac:dyDescent="0.3">
      <c r="B9" s="18" t="s">
        <v>437</v>
      </c>
      <c r="C9" s="17">
        <v>0.13071636008714099</v>
      </c>
      <c r="D9" s="17">
        <v>0.14161747747492801</v>
      </c>
      <c r="E9" s="17">
        <v>0.11956887494410701</v>
      </c>
      <c r="F9" s="17"/>
      <c r="G9" s="17">
        <v>0.14422696157950499</v>
      </c>
      <c r="H9" s="17">
        <v>0.15188069931647999</v>
      </c>
      <c r="I9" s="17">
        <v>0.120647278498211</v>
      </c>
      <c r="J9" s="17">
        <v>0.11189716452837301</v>
      </c>
      <c r="K9" s="17">
        <v>0.103006546889944</v>
      </c>
      <c r="L9" s="17">
        <v>0.14646514279859299</v>
      </c>
      <c r="M9" s="17"/>
      <c r="N9" s="17">
        <v>0.13256674190984699</v>
      </c>
      <c r="O9" s="17">
        <v>0.119989281658566</v>
      </c>
      <c r="P9" s="17">
        <v>0.12791530413475</v>
      </c>
      <c r="Q9" s="17">
        <v>0.14161492170908799</v>
      </c>
      <c r="R9" s="17"/>
      <c r="S9" s="17">
        <v>0.163777015484531</v>
      </c>
      <c r="T9" s="17">
        <v>9.95796935217588E-2</v>
      </c>
      <c r="U9" s="17">
        <v>0.168095511106157</v>
      </c>
      <c r="V9" s="17">
        <v>0.15925959794846201</v>
      </c>
      <c r="W9" s="17">
        <v>0.187180977267771</v>
      </c>
      <c r="X9" s="17">
        <v>0.105323225216746</v>
      </c>
      <c r="Y9" s="17">
        <v>9.3766033637415896E-2</v>
      </c>
      <c r="Z9" s="17">
        <v>9.8853421634304398E-2</v>
      </c>
      <c r="AA9" s="17">
        <v>0.10782306154915999</v>
      </c>
      <c r="AB9" s="17">
        <v>0.124243371507945</v>
      </c>
      <c r="AC9" s="17">
        <v>0.11932462115115</v>
      </c>
      <c r="AD9" s="17">
        <v>0.13425963927007101</v>
      </c>
      <c r="AE9" s="17"/>
      <c r="AF9" s="17">
        <v>0.19477056435405701</v>
      </c>
      <c r="AG9" s="17">
        <v>0.12407911891635701</v>
      </c>
      <c r="AH9" s="17">
        <v>0.13706877983141399</v>
      </c>
      <c r="AI9" s="17">
        <v>0.18279829369334699</v>
      </c>
      <c r="AJ9" s="17">
        <v>0.10575586544636099</v>
      </c>
      <c r="AK9" s="17">
        <v>0.134963094597563</v>
      </c>
      <c r="AL9" s="17">
        <v>9.4511713280496401E-2</v>
      </c>
      <c r="AM9" s="17">
        <v>0.113906681069792</v>
      </c>
      <c r="AN9" s="17">
        <v>0.19097425729571599</v>
      </c>
      <c r="AO9" s="17">
        <v>0.116808210878569</v>
      </c>
      <c r="AP9" s="17">
        <v>0.15943627064633301</v>
      </c>
      <c r="AQ9" s="17">
        <v>0.11590637960665399</v>
      </c>
      <c r="AR9" s="17">
        <v>8.8521246647854004E-2</v>
      </c>
      <c r="AS9" s="17">
        <v>0.16862487123647699</v>
      </c>
      <c r="AT9" s="17">
        <v>8.46583791905232E-2</v>
      </c>
      <c r="AU9" s="17">
        <v>0.169247167582811</v>
      </c>
      <c r="AV9" s="17"/>
      <c r="AW9" s="17">
        <v>0.13853109747797501</v>
      </c>
      <c r="AX9" s="17">
        <v>0.12030647149453701</v>
      </c>
      <c r="AY9" s="17"/>
      <c r="AZ9" s="17">
        <v>0.114889094521823</v>
      </c>
      <c r="BA9" s="17">
        <v>0.13424141929807901</v>
      </c>
      <c r="BB9" s="17"/>
      <c r="BC9" s="17">
        <v>0.123014728249025</v>
      </c>
      <c r="BD9" s="17">
        <v>0.135208997255198</v>
      </c>
      <c r="BE9" s="17"/>
      <c r="BF9" s="17">
        <v>0.10175231091178601</v>
      </c>
      <c r="BG9" s="17">
        <v>0.13304384404458899</v>
      </c>
      <c r="BH9" s="17"/>
      <c r="BI9" s="17">
        <v>0.12587800863249901</v>
      </c>
      <c r="BJ9" s="17">
        <v>0.138394903397589</v>
      </c>
      <c r="BK9" s="17">
        <v>0.14591744307149601</v>
      </c>
      <c r="BL9" s="17">
        <v>0.12837990264356</v>
      </c>
      <c r="BM9" s="17">
        <v>8.6982571603232806E-2</v>
      </c>
      <c r="BN9" s="17"/>
      <c r="BO9" s="17">
        <v>0.130579935864756</v>
      </c>
      <c r="BP9" s="17">
        <v>0.13199575128500901</v>
      </c>
      <c r="BQ9" s="17">
        <v>0.16730380273914799</v>
      </c>
      <c r="BR9" s="17">
        <v>0.13751440461456901</v>
      </c>
      <c r="BS9" s="17">
        <v>9.9493895838237797E-2</v>
      </c>
      <c r="BT9" s="17">
        <v>0.130589431842974</v>
      </c>
      <c r="BU9" s="17"/>
      <c r="BV9" s="17">
        <v>0.132351272239183</v>
      </c>
      <c r="BW9" s="17">
        <v>0.14960420435961</v>
      </c>
      <c r="BX9" s="17"/>
      <c r="BY9" s="17">
        <v>0.16900769672178501</v>
      </c>
      <c r="BZ9" s="17"/>
      <c r="CA9" s="17">
        <v>0.13471531258912101</v>
      </c>
      <c r="CB9" s="17"/>
      <c r="CC9" s="17">
        <v>0.12720957177907899</v>
      </c>
    </row>
    <row r="10" spans="2:81" ht="86.4" x14ac:dyDescent="0.3">
      <c r="B10" s="18" t="s">
        <v>438</v>
      </c>
      <c r="C10" s="17">
        <v>0.45999695178231098</v>
      </c>
      <c r="D10" s="17">
        <v>0.44454239295162501</v>
      </c>
      <c r="E10" s="17">
        <v>0.47397617375227502</v>
      </c>
      <c r="F10" s="17"/>
      <c r="G10" s="17">
        <v>0.37123360988714399</v>
      </c>
      <c r="H10" s="17">
        <v>0.39521791969938003</v>
      </c>
      <c r="I10" s="17">
        <v>0.39680863023392099</v>
      </c>
      <c r="J10" s="17">
        <v>0.48145756033829701</v>
      </c>
      <c r="K10" s="17">
        <v>0.55840236867144599</v>
      </c>
      <c r="L10" s="17">
        <v>0.53977413239674199</v>
      </c>
      <c r="M10" s="17"/>
      <c r="N10" s="17">
        <v>0.46645906180547603</v>
      </c>
      <c r="O10" s="17">
        <v>0.46121337121485301</v>
      </c>
      <c r="P10" s="17">
        <v>0.45532525813494701</v>
      </c>
      <c r="Q10" s="17">
        <v>0.45953876521877002</v>
      </c>
      <c r="R10" s="17"/>
      <c r="S10" s="17">
        <v>0.40139875422494498</v>
      </c>
      <c r="T10" s="17">
        <v>0.49314312531752102</v>
      </c>
      <c r="U10" s="17">
        <v>0.47229491619380298</v>
      </c>
      <c r="V10" s="17">
        <v>0.53137289879711103</v>
      </c>
      <c r="W10" s="17">
        <v>0.36823945021375498</v>
      </c>
      <c r="X10" s="17">
        <v>0.47909705502706501</v>
      </c>
      <c r="Y10" s="17">
        <v>0.49013096193287498</v>
      </c>
      <c r="Z10" s="17">
        <v>0.45859182964856399</v>
      </c>
      <c r="AA10" s="17">
        <v>0.48651248699848498</v>
      </c>
      <c r="AB10" s="17">
        <v>0.44225112555074197</v>
      </c>
      <c r="AC10" s="17">
        <v>0.42297688863142802</v>
      </c>
      <c r="AD10" s="17">
        <v>0.43697336649561103</v>
      </c>
      <c r="AE10" s="17"/>
      <c r="AF10" s="17">
        <v>0.371657137772894</v>
      </c>
      <c r="AG10" s="17">
        <v>0.42150542039275801</v>
      </c>
      <c r="AH10" s="17">
        <v>0.41966025116116101</v>
      </c>
      <c r="AI10" s="17">
        <v>0.41921522471174999</v>
      </c>
      <c r="AJ10" s="17">
        <v>0.46354911257264197</v>
      </c>
      <c r="AK10" s="17">
        <v>0.49306917198518702</v>
      </c>
      <c r="AL10" s="17">
        <v>0.44281237000853801</v>
      </c>
      <c r="AM10" s="17">
        <v>0.47446825768777101</v>
      </c>
      <c r="AN10" s="17">
        <v>0.49140119840746599</v>
      </c>
      <c r="AO10" s="17">
        <v>0.52265928692281005</v>
      </c>
      <c r="AP10" s="17">
        <v>0.44924876544661602</v>
      </c>
      <c r="AQ10" s="17">
        <v>0.45937206647060003</v>
      </c>
      <c r="AR10" s="17">
        <v>0.499147674293695</v>
      </c>
      <c r="AS10" s="17">
        <v>0.37906785623328698</v>
      </c>
      <c r="AT10" s="17">
        <v>0.40341613468544901</v>
      </c>
      <c r="AU10" s="17">
        <v>0.40283335911607898</v>
      </c>
      <c r="AV10" s="17"/>
      <c r="AW10" s="17">
        <v>0.47149219904133099</v>
      </c>
      <c r="AX10" s="17">
        <v>0.44434189979036998</v>
      </c>
      <c r="AY10" s="17"/>
      <c r="AZ10" s="17">
        <v>0.50936107888575199</v>
      </c>
      <c r="BA10" s="17">
        <v>0.449002540257605</v>
      </c>
      <c r="BB10" s="17"/>
      <c r="BC10" s="17">
        <v>0.45861861168298501</v>
      </c>
      <c r="BD10" s="17">
        <v>0.46506913598567601</v>
      </c>
      <c r="BE10" s="17"/>
      <c r="BF10" s="17">
        <v>0.49047116784074901</v>
      </c>
      <c r="BG10" s="17">
        <v>0.45754811430926301</v>
      </c>
      <c r="BH10" s="17"/>
      <c r="BI10" s="17">
        <v>0.50785085508008398</v>
      </c>
      <c r="BJ10" s="17">
        <v>0.44779242307624501</v>
      </c>
      <c r="BK10" s="17">
        <v>0.43567618650628898</v>
      </c>
      <c r="BL10" s="17">
        <v>0.52289951845239202</v>
      </c>
      <c r="BM10" s="17">
        <v>0.49116836753375798</v>
      </c>
      <c r="BN10" s="17"/>
      <c r="BO10" s="17">
        <v>0.41484040071296002</v>
      </c>
      <c r="BP10" s="17">
        <v>0.47503867811101202</v>
      </c>
      <c r="BQ10" s="17">
        <v>0.44667500473298999</v>
      </c>
      <c r="BR10" s="17">
        <v>0.50215817578086397</v>
      </c>
      <c r="BS10" s="17">
        <v>0.465860205348963</v>
      </c>
      <c r="BT10" s="17">
        <v>0.46341182819306798</v>
      </c>
      <c r="BU10" s="17"/>
      <c r="BV10" s="17">
        <v>0.428463428284869</v>
      </c>
      <c r="BW10" s="17">
        <v>0.483642479810512</v>
      </c>
      <c r="BX10" s="17"/>
      <c r="BY10" s="17">
        <v>0.36333380382846198</v>
      </c>
      <c r="BZ10" s="17"/>
      <c r="CA10" s="17">
        <v>0.45983504426668298</v>
      </c>
      <c r="CB10" s="17"/>
      <c r="CC10" s="17">
        <v>0.46321112772877099</v>
      </c>
    </row>
    <row r="11" spans="2:81" ht="86.4" x14ac:dyDescent="0.3">
      <c r="B11" s="18" t="s">
        <v>439</v>
      </c>
      <c r="C11" s="17">
        <v>0.221636096635389</v>
      </c>
      <c r="D11" s="17">
        <v>0.21329385607522999</v>
      </c>
      <c r="E11" s="17">
        <v>0.230655764600112</v>
      </c>
      <c r="F11" s="17"/>
      <c r="G11" s="17">
        <v>0.20663742657584899</v>
      </c>
      <c r="H11" s="17">
        <v>0.22391798172403299</v>
      </c>
      <c r="I11" s="17">
        <v>0.24607265870296699</v>
      </c>
      <c r="J11" s="17">
        <v>0.247068629026619</v>
      </c>
      <c r="K11" s="17">
        <v>0.22748124785440901</v>
      </c>
      <c r="L11" s="17">
        <v>0.18547887387015799</v>
      </c>
      <c r="M11" s="17"/>
      <c r="N11" s="17">
        <v>0.21130105706799401</v>
      </c>
      <c r="O11" s="17">
        <v>0.24153152486794</v>
      </c>
      <c r="P11" s="17">
        <v>0.22155465455894499</v>
      </c>
      <c r="Q11" s="17">
        <v>0.21188772097987399</v>
      </c>
      <c r="R11" s="17"/>
      <c r="S11" s="17">
        <v>0.19630462751790401</v>
      </c>
      <c r="T11" s="17">
        <v>0.24444063916672201</v>
      </c>
      <c r="U11" s="17">
        <v>0.20015327052578999</v>
      </c>
      <c r="V11" s="17">
        <v>0.18447217577144001</v>
      </c>
      <c r="W11" s="17">
        <v>0.25052750242974497</v>
      </c>
      <c r="X11" s="17">
        <v>0.21079406084190999</v>
      </c>
      <c r="Y11" s="17">
        <v>0.21503822812478601</v>
      </c>
      <c r="Z11" s="17">
        <v>0.23520684847480899</v>
      </c>
      <c r="AA11" s="17">
        <v>0.22317866776867801</v>
      </c>
      <c r="AB11" s="17">
        <v>0.25369888751325398</v>
      </c>
      <c r="AC11" s="17">
        <v>0.247702850994967</v>
      </c>
      <c r="AD11" s="17">
        <v>0.229874878232321</v>
      </c>
      <c r="AE11" s="17"/>
      <c r="AF11" s="17">
        <v>0.19716586657532201</v>
      </c>
      <c r="AG11" s="17">
        <v>0.239657218539785</v>
      </c>
      <c r="AH11" s="17">
        <v>0.25808321016832098</v>
      </c>
      <c r="AI11" s="17">
        <v>0.20377380903256001</v>
      </c>
      <c r="AJ11" s="17">
        <v>0.21492253925003399</v>
      </c>
      <c r="AK11" s="17">
        <v>0.211351288896896</v>
      </c>
      <c r="AL11" s="17">
        <v>0.27809042126553202</v>
      </c>
      <c r="AM11" s="17">
        <v>0.19744210221974101</v>
      </c>
      <c r="AN11" s="17">
        <v>0.18501098559449999</v>
      </c>
      <c r="AO11" s="17">
        <v>0.210222572842933</v>
      </c>
      <c r="AP11" s="17">
        <v>0.20624303428632201</v>
      </c>
      <c r="AQ11" s="17">
        <v>0.24797771669197499</v>
      </c>
      <c r="AR11" s="17">
        <v>0.24672182960078601</v>
      </c>
      <c r="AS11" s="17">
        <v>0.223120379606178</v>
      </c>
      <c r="AT11" s="17">
        <v>0.23590736642445401</v>
      </c>
      <c r="AU11" s="17">
        <v>0.20830614022944</v>
      </c>
      <c r="AV11" s="17"/>
      <c r="AW11" s="17">
        <v>0.21880984956404101</v>
      </c>
      <c r="AX11" s="17">
        <v>0.224795565925623</v>
      </c>
      <c r="AY11" s="17"/>
      <c r="AZ11" s="17">
        <v>0.222986320879313</v>
      </c>
      <c r="BA11" s="17">
        <v>0.221335373785429</v>
      </c>
      <c r="BB11" s="17"/>
      <c r="BC11" s="17">
        <v>0.22858902564704101</v>
      </c>
      <c r="BD11" s="17">
        <v>0.21572848160441199</v>
      </c>
      <c r="BE11" s="17"/>
      <c r="BF11" s="17">
        <v>0.21124526336180599</v>
      </c>
      <c r="BG11" s="17">
        <v>0.22247107994875001</v>
      </c>
      <c r="BH11" s="17"/>
      <c r="BI11" s="17">
        <v>0.20461534050788999</v>
      </c>
      <c r="BJ11" s="17">
        <v>0.22407137105772301</v>
      </c>
      <c r="BK11" s="17">
        <v>0.21855556334732401</v>
      </c>
      <c r="BL11" s="17">
        <v>0.19467436005177999</v>
      </c>
      <c r="BM11" s="17">
        <v>0.223414202557115</v>
      </c>
      <c r="BN11" s="17"/>
      <c r="BO11" s="17">
        <v>0.249970538506224</v>
      </c>
      <c r="BP11" s="17">
        <v>0.22141126222700899</v>
      </c>
      <c r="BQ11" s="17">
        <v>0.185835559587192</v>
      </c>
      <c r="BR11" s="17">
        <v>0.211779374823308</v>
      </c>
      <c r="BS11" s="17">
        <v>0.22335254907446001</v>
      </c>
      <c r="BT11" s="17">
        <v>0.18958810164426401</v>
      </c>
      <c r="BU11" s="17"/>
      <c r="BV11" s="17">
        <v>0.23284964421236401</v>
      </c>
      <c r="BW11" s="17">
        <v>0.20779004892900099</v>
      </c>
      <c r="BX11" s="17"/>
      <c r="BY11" s="17">
        <v>0.224031981233142</v>
      </c>
      <c r="BZ11" s="17"/>
      <c r="CA11" s="17">
        <v>0.22450481232545999</v>
      </c>
      <c r="CB11" s="17"/>
      <c r="CC11" s="17">
        <v>0.21803407303377101</v>
      </c>
    </row>
    <row r="12" spans="2:81" ht="43.2" x14ac:dyDescent="0.3">
      <c r="B12" s="18" t="s">
        <v>440</v>
      </c>
      <c r="C12" s="17">
        <v>7.6055069724451696E-2</v>
      </c>
      <c r="D12" s="17">
        <v>8.4789486076784104E-2</v>
      </c>
      <c r="E12" s="17">
        <v>6.7826631314296698E-2</v>
      </c>
      <c r="F12" s="17"/>
      <c r="G12" s="17">
        <v>0.13118512432267901</v>
      </c>
      <c r="H12" s="17">
        <v>8.7863563089150498E-2</v>
      </c>
      <c r="I12" s="17">
        <v>0.10787610128570201</v>
      </c>
      <c r="J12" s="17">
        <v>6.0898247723405498E-2</v>
      </c>
      <c r="K12" s="17">
        <v>4.0813044954840498E-2</v>
      </c>
      <c r="L12" s="17">
        <v>3.9764616911771598E-2</v>
      </c>
      <c r="M12" s="17"/>
      <c r="N12" s="17">
        <v>9.2314895389938798E-2</v>
      </c>
      <c r="O12" s="17">
        <v>5.60486890101781E-2</v>
      </c>
      <c r="P12" s="17">
        <v>6.7941173217591203E-2</v>
      </c>
      <c r="Q12" s="17">
        <v>8.2895478762300495E-2</v>
      </c>
      <c r="R12" s="17"/>
      <c r="S12" s="17">
        <v>0.111796880837292</v>
      </c>
      <c r="T12" s="17">
        <v>5.4936778470408398E-2</v>
      </c>
      <c r="U12" s="17">
        <v>5.4030756269585797E-2</v>
      </c>
      <c r="V12" s="17">
        <v>4.5505855968161202E-2</v>
      </c>
      <c r="W12" s="17">
        <v>6.7735461899747898E-2</v>
      </c>
      <c r="X12" s="17">
        <v>8.8622626884681296E-2</v>
      </c>
      <c r="Y12" s="17">
        <v>0.10215886809079</v>
      </c>
      <c r="Z12" s="17">
        <v>9.0191413367652407E-2</v>
      </c>
      <c r="AA12" s="17">
        <v>5.7083179770293702E-2</v>
      </c>
      <c r="AB12" s="17">
        <v>6.3981757078956605E-2</v>
      </c>
      <c r="AC12" s="17">
        <v>0.11700744834850201</v>
      </c>
      <c r="AD12" s="17">
        <v>8.2445662289178198E-2</v>
      </c>
      <c r="AE12" s="17"/>
      <c r="AF12" s="17">
        <v>0.23640643129772801</v>
      </c>
      <c r="AG12" s="17">
        <v>9.1372832080617902E-2</v>
      </c>
      <c r="AH12" s="17">
        <v>8.0784252530026301E-2</v>
      </c>
      <c r="AI12" s="17">
        <v>6.7143346045895697E-2</v>
      </c>
      <c r="AJ12" s="17">
        <v>6.8992048552965202E-2</v>
      </c>
      <c r="AK12" s="17">
        <v>5.7996189693158902E-2</v>
      </c>
      <c r="AL12" s="17">
        <v>8.9278812261870899E-2</v>
      </c>
      <c r="AM12" s="17">
        <v>7.4677416769779598E-2</v>
      </c>
      <c r="AN12" s="17">
        <v>6.6065114318142507E-2</v>
      </c>
      <c r="AO12" s="17">
        <v>7.6348049660773104E-2</v>
      </c>
      <c r="AP12" s="17">
        <v>5.5279308377608298E-2</v>
      </c>
      <c r="AQ12" s="17">
        <v>6.5147723619385006E-2</v>
      </c>
      <c r="AR12" s="17">
        <v>5.1418819999745298E-2</v>
      </c>
      <c r="AS12" s="17">
        <v>0.117590148663536</v>
      </c>
      <c r="AT12" s="17">
        <v>0.12696968871120301</v>
      </c>
      <c r="AU12" s="17">
        <v>0.146513427063415</v>
      </c>
      <c r="AV12" s="17"/>
      <c r="AW12" s="17">
        <v>7.3024701866231001E-2</v>
      </c>
      <c r="AX12" s="17">
        <v>8.1013135204172998E-2</v>
      </c>
      <c r="AY12" s="17"/>
      <c r="AZ12" s="17">
        <v>7.3364543356888495E-2</v>
      </c>
      <c r="BA12" s="17">
        <v>7.6654305563081601E-2</v>
      </c>
      <c r="BB12" s="17"/>
      <c r="BC12" s="17">
        <v>9.03506784062343E-2</v>
      </c>
      <c r="BD12" s="17">
        <v>6.5898802070968807E-2</v>
      </c>
      <c r="BE12" s="17"/>
      <c r="BF12" s="17">
        <v>0.112458728262868</v>
      </c>
      <c r="BG12" s="17">
        <v>7.3129755976791694E-2</v>
      </c>
      <c r="BH12" s="17"/>
      <c r="BI12" s="17">
        <v>7.2684831380582099E-2</v>
      </c>
      <c r="BJ12" s="17">
        <v>8.5513301508698902E-2</v>
      </c>
      <c r="BK12" s="17">
        <v>5.2526520616446998E-2</v>
      </c>
      <c r="BL12" s="17">
        <v>5.79376506787719E-2</v>
      </c>
      <c r="BM12" s="17">
        <v>0.11569126563668</v>
      </c>
      <c r="BN12" s="17"/>
      <c r="BO12" s="17">
        <v>9.3579428336636003E-2</v>
      </c>
      <c r="BP12" s="17">
        <v>7.0272255671052497E-2</v>
      </c>
      <c r="BQ12" s="17">
        <v>7.9466205977568496E-2</v>
      </c>
      <c r="BR12" s="17">
        <v>5.6131299364810198E-2</v>
      </c>
      <c r="BS12" s="17">
        <v>8.6944339138068094E-2</v>
      </c>
      <c r="BT12" s="17">
        <v>7.3356239201597506E-2</v>
      </c>
      <c r="BU12" s="17"/>
      <c r="BV12" s="17">
        <v>9.0089299956880503E-2</v>
      </c>
      <c r="BW12" s="17">
        <v>7.7026062221096203E-2</v>
      </c>
      <c r="BX12" s="17"/>
      <c r="BY12" s="17">
        <v>0.11965572099963299</v>
      </c>
      <c r="BZ12" s="17"/>
      <c r="CA12" s="17">
        <v>9.0255544649106498E-2</v>
      </c>
      <c r="CB12" s="17"/>
      <c r="CC12" s="17">
        <v>9.3554596541917903E-2</v>
      </c>
    </row>
    <row r="13" spans="2:81" ht="28.8" x14ac:dyDescent="0.3">
      <c r="B13" s="18" t="s">
        <v>441</v>
      </c>
      <c r="C13" s="17">
        <v>2.6417874839031099E-2</v>
      </c>
      <c r="D13" s="17">
        <v>3.4911060540400697E-2</v>
      </c>
      <c r="E13" s="17">
        <v>1.82291982393845E-2</v>
      </c>
      <c r="F13" s="17"/>
      <c r="G13" s="17">
        <v>5.9362724960513202E-2</v>
      </c>
      <c r="H13" s="17">
        <v>3.6654602266893599E-2</v>
      </c>
      <c r="I13" s="17">
        <v>2.82338708505416E-2</v>
      </c>
      <c r="J13" s="17">
        <v>2.5667964861928998E-2</v>
      </c>
      <c r="K13" s="17">
        <v>3.81707296982711E-3</v>
      </c>
      <c r="L13" s="17">
        <v>1.03841150060579E-2</v>
      </c>
      <c r="M13" s="17"/>
      <c r="N13" s="17">
        <v>3.5698645347881301E-2</v>
      </c>
      <c r="O13" s="17">
        <v>1.5174371081657E-2</v>
      </c>
      <c r="P13" s="17">
        <v>2.90670152031372E-2</v>
      </c>
      <c r="Q13" s="17">
        <v>2.5967513863558101E-2</v>
      </c>
      <c r="R13" s="17"/>
      <c r="S13" s="17">
        <v>3.2657946874346401E-2</v>
      </c>
      <c r="T13" s="17">
        <v>3.0870920125663202E-2</v>
      </c>
      <c r="U13" s="17">
        <v>1.22233616244157E-2</v>
      </c>
      <c r="V13" s="17">
        <v>1.0331422904807701E-2</v>
      </c>
      <c r="W13" s="17">
        <v>6.1956215495811803E-2</v>
      </c>
      <c r="X13" s="17">
        <v>1.9847176612941601E-2</v>
      </c>
      <c r="Y13" s="17">
        <v>3.4453582138463203E-2</v>
      </c>
      <c r="Z13" s="17">
        <v>4.9447022263009802E-2</v>
      </c>
      <c r="AA13" s="17">
        <v>2.2771419545034099E-2</v>
      </c>
      <c r="AB13" s="17">
        <v>1.64310822660481E-2</v>
      </c>
      <c r="AC13" s="17">
        <v>7.7531853055067901E-3</v>
      </c>
      <c r="AD13" s="17">
        <v>2.3737393664198699E-2</v>
      </c>
      <c r="AE13" s="17"/>
      <c r="AF13" s="17">
        <v>0</v>
      </c>
      <c r="AG13" s="17">
        <v>5.2872729371799897E-2</v>
      </c>
      <c r="AH13" s="17">
        <v>2.2894775555150602E-2</v>
      </c>
      <c r="AI13" s="17">
        <v>2.6220642667471001E-2</v>
      </c>
      <c r="AJ13" s="17">
        <v>2.1402824491677099E-2</v>
      </c>
      <c r="AK13" s="17">
        <v>2.5372679266552799E-2</v>
      </c>
      <c r="AL13" s="17">
        <v>3.02823008981765E-2</v>
      </c>
      <c r="AM13" s="17">
        <v>1.2722641893028399E-2</v>
      </c>
      <c r="AN13" s="17">
        <v>7.5559093824766697E-3</v>
      </c>
      <c r="AO13" s="17">
        <v>2.8432100935084199E-2</v>
      </c>
      <c r="AP13" s="17">
        <v>4.5857724098416097E-2</v>
      </c>
      <c r="AQ13" s="17">
        <v>2.56790029457938E-2</v>
      </c>
      <c r="AR13" s="17">
        <v>3.1815222589828003E-2</v>
      </c>
      <c r="AS13" s="17">
        <v>4.9740421665121499E-2</v>
      </c>
      <c r="AT13" s="17">
        <v>4.6645013517423402E-2</v>
      </c>
      <c r="AU13" s="17">
        <v>1.924443386359E-2</v>
      </c>
      <c r="AV13" s="17"/>
      <c r="AW13" s="17">
        <v>2.7134808127331302E-2</v>
      </c>
      <c r="AX13" s="17">
        <v>2.45073438898635E-2</v>
      </c>
      <c r="AY13" s="17"/>
      <c r="AZ13" s="17">
        <v>3.4932982646356699E-2</v>
      </c>
      <c r="BA13" s="17">
        <v>2.4521384312321301E-2</v>
      </c>
      <c r="BB13" s="17"/>
      <c r="BC13" s="17">
        <v>3.5746047528606897E-2</v>
      </c>
      <c r="BD13" s="17">
        <v>1.8228012105742399E-2</v>
      </c>
      <c r="BE13" s="17"/>
      <c r="BF13" s="17">
        <v>3.5695485552994503E-2</v>
      </c>
      <c r="BG13" s="17">
        <v>2.5672347514123499E-2</v>
      </c>
      <c r="BH13" s="17"/>
      <c r="BI13" s="17">
        <v>2.4719839777334201E-2</v>
      </c>
      <c r="BJ13" s="17">
        <v>3.3771743655718799E-2</v>
      </c>
      <c r="BK13" s="17">
        <v>3.5330901390214699E-2</v>
      </c>
      <c r="BL13" s="17">
        <v>1.67033603686641E-2</v>
      </c>
      <c r="BM13" s="17">
        <v>0</v>
      </c>
      <c r="BN13" s="17"/>
      <c r="BO13" s="17">
        <v>4.2285563378409399E-2</v>
      </c>
      <c r="BP13" s="17">
        <v>2.6629782420607099E-2</v>
      </c>
      <c r="BQ13" s="17">
        <v>3.1678526901618501E-2</v>
      </c>
      <c r="BR13" s="17">
        <v>1.4209515117170101E-2</v>
      </c>
      <c r="BS13" s="17">
        <v>3.36093493832582E-2</v>
      </c>
      <c r="BT13" s="17">
        <v>5.7396189377078403E-3</v>
      </c>
      <c r="BU13" s="17"/>
      <c r="BV13" s="17">
        <v>4.1502402267393802E-2</v>
      </c>
      <c r="BW13" s="17">
        <v>1.94334631184679E-2</v>
      </c>
      <c r="BX13" s="17"/>
      <c r="BY13" s="17">
        <v>6.8252037753322697E-2</v>
      </c>
      <c r="BZ13" s="17"/>
      <c r="CA13" s="17">
        <v>3.62682881585897E-2</v>
      </c>
      <c r="CB13" s="17"/>
      <c r="CC13" s="17">
        <v>4.8184566500725702E-2</v>
      </c>
    </row>
    <row r="14" spans="2:81" x14ac:dyDescent="0.3">
      <c r="B14" s="18" t="s">
        <v>124</v>
      </c>
      <c r="C14" s="19">
        <v>8.5177646931676093E-2</v>
      </c>
      <c r="D14" s="19">
        <v>8.0845726881031796E-2</v>
      </c>
      <c r="E14" s="19">
        <v>8.9743357149825204E-2</v>
      </c>
      <c r="F14" s="19"/>
      <c r="G14" s="19">
        <v>8.7354152674310306E-2</v>
      </c>
      <c r="H14" s="19">
        <v>0.104465233904063</v>
      </c>
      <c r="I14" s="19">
        <v>0.100361460428657</v>
      </c>
      <c r="J14" s="19">
        <v>7.3010433521375998E-2</v>
      </c>
      <c r="K14" s="19">
        <v>6.6479718659533393E-2</v>
      </c>
      <c r="L14" s="19">
        <v>7.8133119016677494E-2</v>
      </c>
      <c r="M14" s="19"/>
      <c r="N14" s="19">
        <v>6.1659598478862598E-2</v>
      </c>
      <c r="O14" s="19">
        <v>0.106042762166806</v>
      </c>
      <c r="P14" s="19">
        <v>9.8196594750629404E-2</v>
      </c>
      <c r="Q14" s="19">
        <v>7.8095599466409593E-2</v>
      </c>
      <c r="R14" s="19"/>
      <c r="S14" s="19">
        <v>9.4064775060981903E-2</v>
      </c>
      <c r="T14" s="19">
        <v>7.7028843397927302E-2</v>
      </c>
      <c r="U14" s="19">
        <v>9.3202184280247902E-2</v>
      </c>
      <c r="V14" s="19">
        <v>6.9058048610018199E-2</v>
      </c>
      <c r="W14" s="19">
        <v>6.4360392693168206E-2</v>
      </c>
      <c r="X14" s="19">
        <v>9.6315855416656798E-2</v>
      </c>
      <c r="Y14" s="19">
        <v>6.4452326075670502E-2</v>
      </c>
      <c r="Z14" s="19">
        <v>6.7709464611660303E-2</v>
      </c>
      <c r="AA14" s="19">
        <v>0.102631184368349</v>
      </c>
      <c r="AB14" s="19">
        <v>9.9393776083055094E-2</v>
      </c>
      <c r="AC14" s="19">
        <v>8.5235005568445696E-2</v>
      </c>
      <c r="AD14" s="19">
        <v>9.2709060048621103E-2</v>
      </c>
      <c r="AE14" s="19"/>
      <c r="AF14" s="19">
        <v>0</v>
      </c>
      <c r="AG14" s="19">
        <v>7.05126806986828E-2</v>
      </c>
      <c r="AH14" s="19">
        <v>8.1508730753927103E-2</v>
      </c>
      <c r="AI14" s="19">
        <v>0.10084868384897699</v>
      </c>
      <c r="AJ14" s="19">
        <v>0.125377609686321</v>
      </c>
      <c r="AK14" s="19">
        <v>7.7247575560642906E-2</v>
      </c>
      <c r="AL14" s="19">
        <v>6.5024382285386803E-2</v>
      </c>
      <c r="AM14" s="19">
        <v>0.12678290035988701</v>
      </c>
      <c r="AN14" s="19">
        <v>5.8992535001698598E-2</v>
      </c>
      <c r="AO14" s="19">
        <v>4.5529778759831503E-2</v>
      </c>
      <c r="AP14" s="19">
        <v>8.3934897144705103E-2</v>
      </c>
      <c r="AQ14" s="19">
        <v>8.59171106655926E-2</v>
      </c>
      <c r="AR14" s="19">
        <v>8.2375206868090897E-2</v>
      </c>
      <c r="AS14" s="19">
        <v>6.1856322595400401E-2</v>
      </c>
      <c r="AT14" s="19">
        <v>0.102403417470946</v>
      </c>
      <c r="AU14" s="19">
        <v>5.38554721446644E-2</v>
      </c>
      <c r="AV14" s="19"/>
      <c r="AW14" s="19">
        <v>7.1007343923089702E-2</v>
      </c>
      <c r="AX14" s="19">
        <v>0.105035583695434</v>
      </c>
      <c r="AY14" s="19"/>
      <c r="AZ14" s="19">
        <v>4.4465979709867098E-2</v>
      </c>
      <c r="BA14" s="19">
        <v>9.4244976783483494E-2</v>
      </c>
      <c r="BB14" s="19"/>
      <c r="BC14" s="19">
        <v>6.3680908486107801E-2</v>
      </c>
      <c r="BD14" s="19">
        <v>9.9866570978002306E-2</v>
      </c>
      <c r="BE14" s="19"/>
      <c r="BF14" s="19">
        <v>4.83770440697971E-2</v>
      </c>
      <c r="BG14" s="19">
        <v>8.8134858206483105E-2</v>
      </c>
      <c r="BH14" s="19"/>
      <c r="BI14" s="19">
        <v>6.42511246216107E-2</v>
      </c>
      <c r="BJ14" s="19">
        <v>7.0456257304025299E-2</v>
      </c>
      <c r="BK14" s="19">
        <v>0.11199338506822901</v>
      </c>
      <c r="BL14" s="19">
        <v>7.9405207804832095E-2</v>
      </c>
      <c r="BM14" s="19">
        <v>8.27435926692138E-2</v>
      </c>
      <c r="BN14" s="19"/>
      <c r="BO14" s="19">
        <v>6.8744133201014607E-2</v>
      </c>
      <c r="BP14" s="19">
        <v>7.4652270285309796E-2</v>
      </c>
      <c r="BQ14" s="19">
        <v>8.9040900061482603E-2</v>
      </c>
      <c r="BR14" s="19">
        <v>7.8207230299278896E-2</v>
      </c>
      <c r="BS14" s="19">
        <v>9.0739661217013504E-2</v>
      </c>
      <c r="BT14" s="19">
        <v>0.13731478018038901</v>
      </c>
      <c r="BU14" s="19"/>
      <c r="BV14" s="19">
        <v>7.4743953039309696E-2</v>
      </c>
      <c r="BW14" s="19">
        <v>6.2503741561312706E-2</v>
      </c>
      <c r="BX14" s="19"/>
      <c r="BY14" s="19">
        <v>5.5718759463655301E-2</v>
      </c>
      <c r="BZ14" s="19"/>
      <c r="CA14" s="19">
        <v>5.4420998011040701E-2</v>
      </c>
      <c r="CB14" s="19"/>
      <c r="CC14" s="19">
        <v>4.9806064415736297E-2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x14ac:dyDescent="0.3">
      <c r="B9" s="18" t="s">
        <v>443</v>
      </c>
      <c r="C9" s="17">
        <v>0.23093682935153401</v>
      </c>
      <c r="D9" s="17">
        <v>0.24389945805621199</v>
      </c>
      <c r="E9" s="17">
        <v>0.21919078672165301</v>
      </c>
      <c r="F9" s="17"/>
      <c r="G9" s="17">
        <v>0.13061668191380499</v>
      </c>
      <c r="H9" s="17">
        <v>0.179641016571398</v>
      </c>
      <c r="I9" s="17">
        <v>0.21423011326434399</v>
      </c>
      <c r="J9" s="17">
        <v>0.22611915574509101</v>
      </c>
      <c r="K9" s="17">
        <v>0.33027393980359598</v>
      </c>
      <c r="L9" s="17">
        <v>0.29047913580981999</v>
      </c>
      <c r="M9" s="17"/>
      <c r="N9" s="17">
        <v>0.24387727146726601</v>
      </c>
      <c r="O9" s="17">
        <v>0.222280554174899</v>
      </c>
      <c r="P9" s="17">
        <v>0.231103727974558</v>
      </c>
      <c r="Q9" s="17">
        <v>0.227661949303129</v>
      </c>
      <c r="R9" s="17"/>
      <c r="S9" s="17">
        <v>0.21686731652362601</v>
      </c>
      <c r="T9" s="17">
        <v>0.284313873862587</v>
      </c>
      <c r="U9" s="17">
        <v>0.23604376344269601</v>
      </c>
      <c r="V9" s="17">
        <v>0.27483416375081299</v>
      </c>
      <c r="W9" s="17">
        <v>0.20707009540135901</v>
      </c>
      <c r="X9" s="17">
        <v>0.216982994181562</v>
      </c>
      <c r="Y9" s="17">
        <v>0.241964470249008</v>
      </c>
      <c r="Z9" s="17">
        <v>0.15414977279120001</v>
      </c>
      <c r="AA9" s="17">
        <v>0.21681501006027901</v>
      </c>
      <c r="AB9" s="17">
        <v>0.185643707812883</v>
      </c>
      <c r="AC9" s="17">
        <v>0.266471842213171</v>
      </c>
      <c r="AD9" s="17">
        <v>0.218509472590873</v>
      </c>
      <c r="AE9" s="17"/>
      <c r="AF9" s="17">
        <v>0.104423181261926</v>
      </c>
      <c r="AG9" s="17">
        <v>0.16797068312299901</v>
      </c>
      <c r="AH9" s="17">
        <v>0.210924771590841</v>
      </c>
      <c r="AI9" s="17">
        <v>0.24556001919413301</v>
      </c>
      <c r="AJ9" s="17">
        <v>0.19933773101173699</v>
      </c>
      <c r="AK9" s="17">
        <v>0.21189219697669501</v>
      </c>
      <c r="AL9" s="17">
        <v>0.26305644877289602</v>
      </c>
      <c r="AM9" s="17">
        <v>0.24287477479032099</v>
      </c>
      <c r="AN9" s="17">
        <v>0.23202534640883599</v>
      </c>
      <c r="AO9" s="17">
        <v>0.26751471515463299</v>
      </c>
      <c r="AP9" s="17">
        <v>0.21792242363123299</v>
      </c>
      <c r="AQ9" s="17">
        <v>0.21773897103491199</v>
      </c>
      <c r="AR9" s="17">
        <v>0.268078200016585</v>
      </c>
      <c r="AS9" s="17">
        <v>0.25502491140530398</v>
      </c>
      <c r="AT9" s="17">
        <v>0.31348173374871602</v>
      </c>
      <c r="AU9" s="17">
        <v>0.23085019798183801</v>
      </c>
      <c r="AV9" s="17"/>
      <c r="AW9" s="17">
        <v>0.23676328739868699</v>
      </c>
      <c r="AX9" s="17">
        <v>0.22309013435852201</v>
      </c>
      <c r="AY9" s="17"/>
      <c r="AZ9" s="17">
        <v>0.21328590677522599</v>
      </c>
      <c r="BA9" s="17">
        <v>0.23486805467610999</v>
      </c>
      <c r="BB9" s="17"/>
      <c r="BC9" s="17">
        <v>0.204310126886</v>
      </c>
      <c r="BD9" s="17">
        <v>0.25044289811014903</v>
      </c>
      <c r="BE9" s="17"/>
      <c r="BF9" s="17">
        <v>0.20578104958662399</v>
      </c>
      <c r="BG9" s="17">
        <v>0.23295828959300199</v>
      </c>
      <c r="BH9" s="17"/>
      <c r="BI9" s="17">
        <v>0.34659190299410197</v>
      </c>
      <c r="BJ9" s="17">
        <v>0.17488201875147499</v>
      </c>
      <c r="BK9" s="17">
        <v>0.222490273912479</v>
      </c>
      <c r="BL9" s="17">
        <v>0.32978422516858802</v>
      </c>
      <c r="BM9" s="17">
        <v>0.163389674044601</v>
      </c>
      <c r="BN9" s="17"/>
      <c r="BO9" s="17">
        <v>0.16455095632974101</v>
      </c>
      <c r="BP9" s="17">
        <v>0.32412553965343399</v>
      </c>
      <c r="BQ9" s="17">
        <v>0.23233014716133699</v>
      </c>
      <c r="BR9" s="17">
        <v>0.29063690035987899</v>
      </c>
      <c r="BS9" s="17">
        <v>0.13156286224573599</v>
      </c>
      <c r="BT9" s="17">
        <v>0.168836377587018</v>
      </c>
      <c r="BU9" s="17"/>
      <c r="BV9" s="17">
        <v>0.175749144339782</v>
      </c>
      <c r="BW9" s="17">
        <v>0.17327373534760099</v>
      </c>
      <c r="BX9" s="17"/>
      <c r="BY9" s="17">
        <v>0.24330818288568101</v>
      </c>
      <c r="BZ9" s="17"/>
      <c r="CA9" s="17">
        <v>0.21791251728050201</v>
      </c>
      <c r="CB9" s="17"/>
      <c r="CC9" s="17">
        <v>0.20241721052321901</v>
      </c>
    </row>
    <row r="10" spans="2:81" x14ac:dyDescent="0.3">
      <c r="B10" s="18" t="s">
        <v>444</v>
      </c>
      <c r="C10" s="17">
        <v>0.27873775074298801</v>
      </c>
      <c r="D10" s="17">
        <v>0.28172979496908501</v>
      </c>
      <c r="E10" s="17">
        <v>0.27588020130924401</v>
      </c>
      <c r="F10" s="17"/>
      <c r="G10" s="17">
        <v>0.27506629071962302</v>
      </c>
      <c r="H10" s="17">
        <v>0.33044432770959498</v>
      </c>
      <c r="I10" s="17">
        <v>0.34543060962904598</v>
      </c>
      <c r="J10" s="17">
        <v>0.27466541478204298</v>
      </c>
      <c r="K10" s="17">
        <v>0.21867470643579101</v>
      </c>
      <c r="L10" s="17">
        <v>0.228676150552348</v>
      </c>
      <c r="M10" s="17"/>
      <c r="N10" s="17">
        <v>0.32904545396218099</v>
      </c>
      <c r="O10" s="17">
        <v>0.29067154191282102</v>
      </c>
      <c r="P10" s="17">
        <v>0.247892740436714</v>
      </c>
      <c r="Q10" s="17">
        <v>0.23752429412186701</v>
      </c>
      <c r="R10" s="17"/>
      <c r="S10" s="17">
        <v>0.30755914728980799</v>
      </c>
      <c r="T10" s="17">
        <v>0.27146570386615798</v>
      </c>
      <c r="U10" s="17">
        <v>0.303481708865452</v>
      </c>
      <c r="V10" s="17">
        <v>0.31460481569681198</v>
      </c>
      <c r="W10" s="17">
        <v>0.27376715450056199</v>
      </c>
      <c r="X10" s="17">
        <v>0.30774112293084899</v>
      </c>
      <c r="Y10" s="17">
        <v>0.24440307564050201</v>
      </c>
      <c r="Z10" s="17">
        <v>0.26303581009867399</v>
      </c>
      <c r="AA10" s="17">
        <v>0.29452499856816899</v>
      </c>
      <c r="AB10" s="17">
        <v>0.20497522820460701</v>
      </c>
      <c r="AC10" s="17">
        <v>0.226667234848655</v>
      </c>
      <c r="AD10" s="17">
        <v>0.28912980990991299</v>
      </c>
      <c r="AE10" s="17"/>
      <c r="AF10" s="17">
        <v>0.179274836954983</v>
      </c>
      <c r="AG10" s="17">
        <v>0.28606813613513599</v>
      </c>
      <c r="AH10" s="17">
        <v>0.26526590795685501</v>
      </c>
      <c r="AI10" s="17">
        <v>0.22310408268551099</v>
      </c>
      <c r="AJ10" s="17">
        <v>0.24236639828286199</v>
      </c>
      <c r="AK10" s="17">
        <v>0.27032031207203699</v>
      </c>
      <c r="AL10" s="17">
        <v>0.23444926988120299</v>
      </c>
      <c r="AM10" s="17">
        <v>0.28589679699277698</v>
      </c>
      <c r="AN10" s="17">
        <v>0.29912625575594698</v>
      </c>
      <c r="AO10" s="17">
        <v>0.253007407919565</v>
      </c>
      <c r="AP10" s="17">
        <v>0.33677146438049199</v>
      </c>
      <c r="AQ10" s="17">
        <v>0.29314985352421402</v>
      </c>
      <c r="AR10" s="17">
        <v>0.30670215210000001</v>
      </c>
      <c r="AS10" s="17">
        <v>0.325328294974155</v>
      </c>
      <c r="AT10" s="17">
        <v>0.34598650166035699</v>
      </c>
      <c r="AU10" s="17">
        <v>0.37445780572366399</v>
      </c>
      <c r="AV10" s="17"/>
      <c r="AW10" s="17">
        <v>0.27560705962457799</v>
      </c>
      <c r="AX10" s="17">
        <v>0.28267756819260997</v>
      </c>
      <c r="AY10" s="17"/>
      <c r="AZ10" s="17">
        <v>0.25274778642838502</v>
      </c>
      <c r="BA10" s="17">
        <v>0.284526253041193</v>
      </c>
      <c r="BB10" s="17"/>
      <c r="BC10" s="17">
        <v>0.269292296336407</v>
      </c>
      <c r="BD10" s="17">
        <v>0.287563213271322</v>
      </c>
      <c r="BE10" s="17"/>
      <c r="BF10" s="17">
        <v>0.25635985265636702</v>
      </c>
      <c r="BG10" s="17">
        <v>0.280535986841908</v>
      </c>
      <c r="BH10" s="17"/>
      <c r="BI10" s="17">
        <v>0.28566334558345202</v>
      </c>
      <c r="BJ10" s="17">
        <v>0.30869414691380398</v>
      </c>
      <c r="BK10" s="17">
        <v>0.32694931421671802</v>
      </c>
      <c r="BL10" s="17">
        <v>0.247524647714359</v>
      </c>
      <c r="BM10" s="17">
        <v>0.25416758570574399</v>
      </c>
      <c r="BN10" s="17"/>
      <c r="BO10" s="17">
        <v>0.32945046310784598</v>
      </c>
      <c r="BP10" s="17">
        <v>0.29309715993142599</v>
      </c>
      <c r="BQ10" s="17">
        <v>0.30686099573945902</v>
      </c>
      <c r="BR10" s="17">
        <v>0.27295775277483703</v>
      </c>
      <c r="BS10" s="17">
        <v>0.22686045179567199</v>
      </c>
      <c r="BT10" s="17">
        <v>0.24286596160483301</v>
      </c>
      <c r="BU10" s="17"/>
      <c r="BV10" s="17">
        <v>0.324443019279261</v>
      </c>
      <c r="BW10" s="17">
        <v>0.27948424883600698</v>
      </c>
      <c r="BX10" s="17"/>
      <c r="BY10" s="17">
        <v>0.31157963612082501</v>
      </c>
      <c r="BZ10" s="17"/>
      <c r="CA10" s="17">
        <v>0.26200000407853602</v>
      </c>
      <c r="CB10" s="17"/>
      <c r="CC10" s="17">
        <v>0.319244779170681</v>
      </c>
    </row>
    <row r="11" spans="2:81" x14ac:dyDescent="0.3">
      <c r="B11" s="18" t="s">
        <v>445</v>
      </c>
      <c r="C11" s="17">
        <v>0.21345745317082601</v>
      </c>
      <c r="D11" s="17">
        <v>0.20211243475302601</v>
      </c>
      <c r="E11" s="17">
        <v>0.224493505714461</v>
      </c>
      <c r="F11" s="17"/>
      <c r="G11" s="17">
        <v>0.26665285704492198</v>
      </c>
      <c r="H11" s="17">
        <v>0.199000610555779</v>
      </c>
      <c r="I11" s="17">
        <v>0.17240993521170001</v>
      </c>
      <c r="J11" s="17">
        <v>0.21525962077779201</v>
      </c>
      <c r="K11" s="17">
        <v>0.19926627094498101</v>
      </c>
      <c r="L11" s="17">
        <v>0.23099551389461401</v>
      </c>
      <c r="M11" s="17"/>
      <c r="N11" s="17">
        <v>0.18413495344199399</v>
      </c>
      <c r="O11" s="17">
        <v>0.22290400089461901</v>
      </c>
      <c r="P11" s="17">
        <v>0.233134705404798</v>
      </c>
      <c r="Q11" s="17">
        <v>0.21791310219714799</v>
      </c>
      <c r="R11" s="17"/>
      <c r="S11" s="17">
        <v>0.223744867308311</v>
      </c>
      <c r="T11" s="17">
        <v>0.19582193320542901</v>
      </c>
      <c r="U11" s="17">
        <v>0.20015590776818401</v>
      </c>
      <c r="V11" s="17">
        <v>0.173877563080165</v>
      </c>
      <c r="W11" s="17">
        <v>0.27647696134314198</v>
      </c>
      <c r="X11" s="17">
        <v>0.208835310827198</v>
      </c>
      <c r="Y11" s="17">
        <v>0.234850201354835</v>
      </c>
      <c r="Z11" s="17">
        <v>0.209843711864767</v>
      </c>
      <c r="AA11" s="17">
        <v>0.19664583240441399</v>
      </c>
      <c r="AB11" s="17">
        <v>0.21652022468580701</v>
      </c>
      <c r="AC11" s="17">
        <v>0.24404105737503401</v>
      </c>
      <c r="AD11" s="17">
        <v>0.213108886558426</v>
      </c>
      <c r="AE11" s="17"/>
      <c r="AF11" s="17">
        <v>0</v>
      </c>
      <c r="AG11" s="17">
        <v>0.24791050364307901</v>
      </c>
      <c r="AH11" s="17">
        <v>0.17434289681749399</v>
      </c>
      <c r="AI11" s="17">
        <v>0.19743702113033701</v>
      </c>
      <c r="AJ11" s="17">
        <v>0.25096463324415702</v>
      </c>
      <c r="AK11" s="17">
        <v>0.267821047554966</v>
      </c>
      <c r="AL11" s="17">
        <v>0.21482293433256699</v>
      </c>
      <c r="AM11" s="17">
        <v>0.18737668806315799</v>
      </c>
      <c r="AN11" s="17">
        <v>0.240783289910138</v>
      </c>
      <c r="AO11" s="17">
        <v>0.18269926967283201</v>
      </c>
      <c r="AP11" s="17">
        <v>0.20942090171275601</v>
      </c>
      <c r="AQ11" s="17">
        <v>0.229045786170748</v>
      </c>
      <c r="AR11" s="17">
        <v>0.187182291653749</v>
      </c>
      <c r="AS11" s="17">
        <v>0.27697727650332399</v>
      </c>
      <c r="AT11" s="17">
        <v>8.9192354349524494E-2</v>
      </c>
      <c r="AU11" s="17">
        <v>0.20023665685286701</v>
      </c>
      <c r="AV11" s="17"/>
      <c r="AW11" s="17">
        <v>0.211493106134129</v>
      </c>
      <c r="AX11" s="17">
        <v>0.216804325000472</v>
      </c>
      <c r="AY11" s="17"/>
      <c r="AZ11" s="17">
        <v>0.23383687277548401</v>
      </c>
      <c r="BA11" s="17">
        <v>0.208918535156561</v>
      </c>
      <c r="BB11" s="17"/>
      <c r="BC11" s="17">
        <v>0.21445819833576699</v>
      </c>
      <c r="BD11" s="17">
        <v>0.21317334629430501</v>
      </c>
      <c r="BE11" s="17"/>
      <c r="BF11" s="17">
        <v>0.27063241277370698</v>
      </c>
      <c r="BG11" s="17">
        <v>0.20886300574264399</v>
      </c>
      <c r="BH11" s="17"/>
      <c r="BI11" s="17">
        <v>0.184614427095661</v>
      </c>
      <c r="BJ11" s="17">
        <v>0.21147303440183901</v>
      </c>
      <c r="BK11" s="17">
        <v>0.219726261520481</v>
      </c>
      <c r="BL11" s="17">
        <v>0.223549063481954</v>
      </c>
      <c r="BM11" s="17">
        <v>0.261541651381205</v>
      </c>
      <c r="BN11" s="17"/>
      <c r="BO11" s="17">
        <v>0.203242316998197</v>
      </c>
      <c r="BP11" s="17">
        <v>0.199473711950414</v>
      </c>
      <c r="BQ11" s="17">
        <v>0.22147063622392599</v>
      </c>
      <c r="BR11" s="17">
        <v>0.202716642551272</v>
      </c>
      <c r="BS11" s="17">
        <v>0.23871851886536799</v>
      </c>
      <c r="BT11" s="17">
        <v>0.256731495834367</v>
      </c>
      <c r="BU11" s="17"/>
      <c r="BV11" s="17">
        <v>0.21058788429911601</v>
      </c>
      <c r="BW11" s="17">
        <v>0.21311474840422301</v>
      </c>
      <c r="BX11" s="17"/>
      <c r="BY11" s="17">
        <v>0.22176891552352601</v>
      </c>
      <c r="BZ11" s="17"/>
      <c r="CA11" s="17">
        <v>0.190697078121526</v>
      </c>
      <c r="CB11" s="17"/>
      <c r="CC11" s="17">
        <v>0.18912889489738799</v>
      </c>
    </row>
    <row r="12" spans="2:81" x14ac:dyDescent="0.3">
      <c r="B12" s="18" t="s">
        <v>446</v>
      </c>
      <c r="C12" s="17">
        <v>0.12830943555493701</v>
      </c>
      <c r="D12" s="17">
        <v>0.125454661451016</v>
      </c>
      <c r="E12" s="17">
        <v>0.13160295901296101</v>
      </c>
      <c r="F12" s="17"/>
      <c r="G12" s="17">
        <v>0.167991750965863</v>
      </c>
      <c r="H12" s="17">
        <v>0.15286394553607</v>
      </c>
      <c r="I12" s="17">
        <v>0.12094996177233799</v>
      </c>
      <c r="J12" s="17">
        <v>0.117134073216108</v>
      </c>
      <c r="K12" s="17">
        <v>0.120349802903916</v>
      </c>
      <c r="L12" s="17">
        <v>0.10221663709501699</v>
      </c>
      <c r="M12" s="17"/>
      <c r="N12" s="17">
        <v>0.128116133723785</v>
      </c>
      <c r="O12" s="17">
        <v>0.11918366378858</v>
      </c>
      <c r="P12" s="17">
        <v>0.113392414485755</v>
      </c>
      <c r="Q12" s="17">
        <v>0.149802487601219</v>
      </c>
      <c r="R12" s="17"/>
      <c r="S12" s="17">
        <v>0.11335732227496299</v>
      </c>
      <c r="T12" s="17">
        <v>0.112796105231531</v>
      </c>
      <c r="U12" s="17">
        <v>0.11238832619984999</v>
      </c>
      <c r="V12" s="17">
        <v>9.4898444777539004E-2</v>
      </c>
      <c r="W12" s="17">
        <v>0.17032440480650299</v>
      </c>
      <c r="X12" s="17">
        <v>0.116613755019832</v>
      </c>
      <c r="Y12" s="17">
        <v>0.161163704102777</v>
      </c>
      <c r="Z12" s="17">
        <v>0.226759281869994</v>
      </c>
      <c r="AA12" s="17">
        <v>0.13230931168856699</v>
      </c>
      <c r="AB12" s="17">
        <v>0.127378124757898</v>
      </c>
      <c r="AC12" s="17">
        <v>0.11479254971519</v>
      </c>
      <c r="AD12" s="17">
        <v>0.13774833475467499</v>
      </c>
      <c r="AE12" s="17"/>
      <c r="AF12" s="17">
        <v>0.62613057656218296</v>
      </c>
      <c r="AG12" s="17">
        <v>0.110978181299014</v>
      </c>
      <c r="AH12" s="17">
        <v>0.121844669639432</v>
      </c>
      <c r="AI12" s="17">
        <v>0.164826674274163</v>
      </c>
      <c r="AJ12" s="17">
        <v>0.12755426673351</v>
      </c>
      <c r="AK12" s="17">
        <v>0.13478768289590901</v>
      </c>
      <c r="AL12" s="17">
        <v>0.12729321695147799</v>
      </c>
      <c r="AM12" s="17">
        <v>7.3316167627626494E-2</v>
      </c>
      <c r="AN12" s="17">
        <v>9.9611453526659302E-2</v>
      </c>
      <c r="AO12" s="17">
        <v>0.212754986384766</v>
      </c>
      <c r="AP12" s="17">
        <v>0.117124067877281</v>
      </c>
      <c r="AQ12" s="17">
        <v>0.121208326775602</v>
      </c>
      <c r="AR12" s="17">
        <v>0.12849794398929901</v>
      </c>
      <c r="AS12" s="17">
        <v>6.1801302555260403E-2</v>
      </c>
      <c r="AT12" s="17">
        <v>0.140417794536045</v>
      </c>
      <c r="AU12" s="17">
        <v>0.112525100599472</v>
      </c>
      <c r="AV12" s="17"/>
      <c r="AW12" s="17">
        <v>0.13060149975741001</v>
      </c>
      <c r="AX12" s="17">
        <v>0.124754666853469</v>
      </c>
      <c r="AY12" s="17"/>
      <c r="AZ12" s="17">
        <v>0.13976621983693899</v>
      </c>
      <c r="BA12" s="17">
        <v>0.12575777286915299</v>
      </c>
      <c r="BB12" s="17"/>
      <c r="BC12" s="17">
        <v>0.15149638627168699</v>
      </c>
      <c r="BD12" s="17">
        <v>0.110563373462116</v>
      </c>
      <c r="BE12" s="17"/>
      <c r="BF12" s="17">
        <v>0.10922143408665499</v>
      </c>
      <c r="BG12" s="17">
        <v>0.12984330317573101</v>
      </c>
      <c r="BH12" s="17"/>
      <c r="BI12" s="17">
        <v>8.3250091608970997E-2</v>
      </c>
      <c r="BJ12" s="17">
        <v>0.14790883783213801</v>
      </c>
      <c r="BK12" s="17">
        <v>0.124858704775807</v>
      </c>
      <c r="BL12" s="17">
        <v>8.5626285060028395E-2</v>
      </c>
      <c r="BM12" s="17">
        <v>0.15177836991830199</v>
      </c>
      <c r="BN12" s="17"/>
      <c r="BO12" s="17">
        <v>0.155233248796671</v>
      </c>
      <c r="BP12" s="17">
        <v>9.7428259343644102E-2</v>
      </c>
      <c r="BQ12" s="17">
        <v>0.110952674803207</v>
      </c>
      <c r="BR12" s="17">
        <v>0.110948998460268</v>
      </c>
      <c r="BS12" s="17">
        <v>0.14433717864217899</v>
      </c>
      <c r="BT12" s="17">
        <v>0.142224287316082</v>
      </c>
      <c r="BU12" s="17"/>
      <c r="BV12" s="17">
        <v>0.14440492301234201</v>
      </c>
      <c r="BW12" s="17">
        <v>0.15440765199384399</v>
      </c>
      <c r="BX12" s="17"/>
      <c r="BY12" s="17">
        <v>0.108522022902861</v>
      </c>
      <c r="BZ12" s="17"/>
      <c r="CA12" s="17">
        <v>0.14965616434541501</v>
      </c>
      <c r="CB12" s="17"/>
      <c r="CC12" s="17">
        <v>0.159612087656267</v>
      </c>
    </row>
    <row r="13" spans="2:81" x14ac:dyDescent="0.3">
      <c r="B13" s="18" t="s">
        <v>447</v>
      </c>
      <c r="C13" s="17">
        <v>8.8617325365567906E-2</v>
      </c>
      <c r="D13" s="17">
        <v>8.9514016162366303E-2</v>
      </c>
      <c r="E13" s="17">
        <v>8.6065886855681895E-2</v>
      </c>
      <c r="F13" s="17"/>
      <c r="G13" s="17">
        <v>9.4465038056488093E-2</v>
      </c>
      <c r="H13" s="17">
        <v>8.2524529550100895E-2</v>
      </c>
      <c r="I13" s="17">
        <v>0.108256094679408</v>
      </c>
      <c r="J13" s="17">
        <v>9.4647981488235902E-2</v>
      </c>
      <c r="K13" s="17">
        <v>7.7164488340602605E-2</v>
      </c>
      <c r="L13" s="17">
        <v>7.6540090446371195E-2</v>
      </c>
      <c r="M13" s="17"/>
      <c r="N13" s="17">
        <v>7.5186164657645799E-2</v>
      </c>
      <c r="O13" s="17">
        <v>7.5459861565460307E-2</v>
      </c>
      <c r="P13" s="17">
        <v>9.97670646766185E-2</v>
      </c>
      <c r="Q13" s="17">
        <v>0.107696628735986</v>
      </c>
      <c r="R13" s="17"/>
      <c r="S13" s="17">
        <v>7.7935784640927597E-2</v>
      </c>
      <c r="T13" s="17">
        <v>8.6961744343014499E-2</v>
      </c>
      <c r="U13" s="17">
        <v>7.0118473996595695E-2</v>
      </c>
      <c r="V13" s="17">
        <v>7.5922918395046807E-2</v>
      </c>
      <c r="W13" s="17">
        <v>3.5913771557331602E-2</v>
      </c>
      <c r="X13" s="17">
        <v>9.7570667209808504E-2</v>
      </c>
      <c r="Y13" s="17">
        <v>7.7285032107850704E-2</v>
      </c>
      <c r="Z13" s="17">
        <v>0.103426973473029</v>
      </c>
      <c r="AA13" s="17">
        <v>8.4673732253825504E-2</v>
      </c>
      <c r="AB13" s="17">
        <v>0.181885259401666</v>
      </c>
      <c r="AC13" s="17">
        <v>8.2886072443468906E-2</v>
      </c>
      <c r="AD13" s="17">
        <v>8.3121311939757206E-2</v>
      </c>
      <c r="AE13" s="17"/>
      <c r="AF13" s="17">
        <v>0</v>
      </c>
      <c r="AG13" s="17">
        <v>0.123711490799277</v>
      </c>
      <c r="AH13" s="17">
        <v>0.14069006124619299</v>
      </c>
      <c r="AI13" s="17">
        <v>8.8263053604934194E-2</v>
      </c>
      <c r="AJ13" s="17">
        <v>0.11387436995425899</v>
      </c>
      <c r="AK13" s="17">
        <v>7.5855168068843695E-2</v>
      </c>
      <c r="AL13" s="17">
        <v>0.104921820874416</v>
      </c>
      <c r="AM13" s="17">
        <v>0.14959677252341699</v>
      </c>
      <c r="AN13" s="17">
        <v>5.6804080498664603E-2</v>
      </c>
      <c r="AO13" s="17">
        <v>7.4975864286657201E-2</v>
      </c>
      <c r="AP13" s="17">
        <v>8.1951928848557801E-2</v>
      </c>
      <c r="AQ13" s="17">
        <v>6.9920718856610803E-2</v>
      </c>
      <c r="AR13" s="17">
        <v>6.4756454905944297E-2</v>
      </c>
      <c r="AS13" s="17">
        <v>3.6829937187975899E-2</v>
      </c>
      <c r="AT13" s="17">
        <v>5.5108202861155101E-2</v>
      </c>
      <c r="AU13" s="17">
        <v>4.92149122201119E-2</v>
      </c>
      <c r="AV13" s="17"/>
      <c r="AW13" s="17">
        <v>9.4369158178753798E-2</v>
      </c>
      <c r="AX13" s="17">
        <v>8.0900202155145803E-2</v>
      </c>
      <c r="AY13" s="17"/>
      <c r="AZ13" s="17">
        <v>0.117715979308485</v>
      </c>
      <c r="BA13" s="17">
        <v>8.2136453626601505E-2</v>
      </c>
      <c r="BB13" s="17"/>
      <c r="BC13" s="17">
        <v>0.112800670359919</v>
      </c>
      <c r="BD13" s="17">
        <v>7.0359640186711994E-2</v>
      </c>
      <c r="BE13" s="17"/>
      <c r="BF13" s="17">
        <v>0.12647115706930001</v>
      </c>
      <c r="BG13" s="17">
        <v>8.5575479058618398E-2</v>
      </c>
      <c r="BH13" s="17"/>
      <c r="BI13" s="17">
        <v>4.84877431960829E-2</v>
      </c>
      <c r="BJ13" s="17">
        <v>0.108022322248752</v>
      </c>
      <c r="BK13" s="17">
        <v>4.8244544484351101E-2</v>
      </c>
      <c r="BL13" s="17">
        <v>5.1888711149375599E-2</v>
      </c>
      <c r="BM13" s="17">
        <v>0.107103007857273</v>
      </c>
      <c r="BN13" s="17"/>
      <c r="BO13" s="17">
        <v>9.8346009500002496E-2</v>
      </c>
      <c r="BP13" s="17">
        <v>4.4757378770752101E-2</v>
      </c>
      <c r="BQ13" s="17">
        <v>7.3483905082682099E-2</v>
      </c>
      <c r="BR13" s="17">
        <v>7.9605175598551306E-2</v>
      </c>
      <c r="BS13" s="17">
        <v>0.174930302497076</v>
      </c>
      <c r="BT13" s="17">
        <v>8.1524225148434201E-2</v>
      </c>
      <c r="BU13" s="17"/>
      <c r="BV13" s="17">
        <v>9.06597330678649E-2</v>
      </c>
      <c r="BW13" s="17">
        <v>0.140225228499537</v>
      </c>
      <c r="BX13" s="17"/>
      <c r="BY13" s="17">
        <v>8.8995167898912597E-2</v>
      </c>
      <c r="BZ13" s="17"/>
      <c r="CA13" s="17">
        <v>0.14197332558046899</v>
      </c>
      <c r="CB13" s="17"/>
      <c r="CC13" s="17">
        <v>9.8142349484505897E-2</v>
      </c>
    </row>
    <row r="14" spans="2:81" x14ac:dyDescent="0.3">
      <c r="B14" s="18" t="s">
        <v>92</v>
      </c>
      <c r="C14" s="19">
        <v>5.9941205814148198E-2</v>
      </c>
      <c r="D14" s="19">
        <v>5.72896346082949E-2</v>
      </c>
      <c r="E14" s="19">
        <v>6.2766660386000206E-2</v>
      </c>
      <c r="F14" s="19"/>
      <c r="G14" s="19">
        <v>6.5207381299298497E-2</v>
      </c>
      <c r="H14" s="19">
        <v>5.55255700770576E-2</v>
      </c>
      <c r="I14" s="19">
        <v>3.8723285443164099E-2</v>
      </c>
      <c r="J14" s="19">
        <v>7.2173753990730005E-2</v>
      </c>
      <c r="K14" s="19">
        <v>5.4270791571113898E-2</v>
      </c>
      <c r="L14" s="19">
        <v>7.1092472201829598E-2</v>
      </c>
      <c r="M14" s="19"/>
      <c r="N14" s="19">
        <v>3.9640022747128002E-2</v>
      </c>
      <c r="O14" s="19">
        <v>6.9500377663621493E-2</v>
      </c>
      <c r="P14" s="19">
        <v>7.4709347021556599E-2</v>
      </c>
      <c r="Q14" s="19">
        <v>5.9401538040650702E-2</v>
      </c>
      <c r="R14" s="19"/>
      <c r="S14" s="19">
        <v>6.0535561962364502E-2</v>
      </c>
      <c r="T14" s="19">
        <v>4.86406394912813E-2</v>
      </c>
      <c r="U14" s="19">
        <v>7.7811819727222495E-2</v>
      </c>
      <c r="V14" s="19">
        <v>6.5862094299623905E-2</v>
      </c>
      <c r="W14" s="19">
        <v>3.6447612391101697E-2</v>
      </c>
      <c r="X14" s="19">
        <v>5.2256149830750297E-2</v>
      </c>
      <c r="Y14" s="19">
        <v>4.0333516545027599E-2</v>
      </c>
      <c r="Z14" s="19">
        <v>4.2784449902336798E-2</v>
      </c>
      <c r="AA14" s="19">
        <v>7.5031115024746298E-2</v>
      </c>
      <c r="AB14" s="19">
        <v>8.3597455137139995E-2</v>
      </c>
      <c r="AC14" s="19">
        <v>6.5141243404481394E-2</v>
      </c>
      <c r="AD14" s="19">
        <v>5.8382184246354801E-2</v>
      </c>
      <c r="AE14" s="19"/>
      <c r="AF14" s="19">
        <v>9.0171405220908898E-2</v>
      </c>
      <c r="AG14" s="19">
        <v>6.33610050004937E-2</v>
      </c>
      <c r="AH14" s="19">
        <v>8.6931692749184705E-2</v>
      </c>
      <c r="AI14" s="19">
        <v>8.0809149110921005E-2</v>
      </c>
      <c r="AJ14" s="19">
        <v>6.5902600773475095E-2</v>
      </c>
      <c r="AK14" s="19">
        <v>3.9323592431549599E-2</v>
      </c>
      <c r="AL14" s="19">
        <v>5.5456309187440503E-2</v>
      </c>
      <c r="AM14" s="19">
        <v>6.0938800002700702E-2</v>
      </c>
      <c r="AN14" s="19">
        <v>7.1649573899755098E-2</v>
      </c>
      <c r="AO14" s="19">
        <v>9.0477565815463394E-3</v>
      </c>
      <c r="AP14" s="19">
        <v>3.6809213549680302E-2</v>
      </c>
      <c r="AQ14" s="19">
        <v>6.8936343637912803E-2</v>
      </c>
      <c r="AR14" s="19">
        <v>4.4782957334423001E-2</v>
      </c>
      <c r="AS14" s="19">
        <v>4.4038277373980701E-2</v>
      </c>
      <c r="AT14" s="19">
        <v>5.5813412844202798E-2</v>
      </c>
      <c r="AU14" s="19">
        <v>3.2715326622046598E-2</v>
      </c>
      <c r="AV14" s="19"/>
      <c r="AW14" s="19">
        <v>5.1165888906443101E-2</v>
      </c>
      <c r="AX14" s="19">
        <v>7.1773103439781702E-2</v>
      </c>
      <c r="AY14" s="19"/>
      <c r="AZ14" s="19">
        <v>4.2647234875480299E-2</v>
      </c>
      <c r="BA14" s="19">
        <v>6.3792930630381495E-2</v>
      </c>
      <c r="BB14" s="19"/>
      <c r="BC14" s="19">
        <v>4.76423218102206E-2</v>
      </c>
      <c r="BD14" s="19">
        <v>6.7897528675397306E-2</v>
      </c>
      <c r="BE14" s="19"/>
      <c r="BF14" s="19">
        <v>3.1534093827346801E-2</v>
      </c>
      <c r="BG14" s="19">
        <v>6.2223935588096899E-2</v>
      </c>
      <c r="BH14" s="19"/>
      <c r="BI14" s="19">
        <v>5.1392489521731297E-2</v>
      </c>
      <c r="BJ14" s="19">
        <v>4.9019639851991502E-2</v>
      </c>
      <c r="BK14" s="19">
        <v>5.7730901090162698E-2</v>
      </c>
      <c r="BL14" s="19">
        <v>6.16270674256943E-2</v>
      </c>
      <c r="BM14" s="19">
        <v>6.2019711092875199E-2</v>
      </c>
      <c r="BN14" s="19"/>
      <c r="BO14" s="19">
        <v>4.9177005267542602E-2</v>
      </c>
      <c r="BP14" s="19">
        <v>4.1117950350329599E-2</v>
      </c>
      <c r="BQ14" s="19">
        <v>5.4901640989388899E-2</v>
      </c>
      <c r="BR14" s="19">
        <v>4.31345302551931E-2</v>
      </c>
      <c r="BS14" s="19">
        <v>8.3590685953969596E-2</v>
      </c>
      <c r="BT14" s="19">
        <v>0.10781765250926501</v>
      </c>
      <c r="BU14" s="19"/>
      <c r="BV14" s="19">
        <v>5.4155296001634802E-2</v>
      </c>
      <c r="BW14" s="19">
        <v>3.94943869187891E-2</v>
      </c>
      <c r="BX14" s="19"/>
      <c r="BY14" s="19">
        <v>2.5826074668195E-2</v>
      </c>
      <c r="BZ14" s="19"/>
      <c r="CA14" s="19">
        <v>3.7760910593552202E-2</v>
      </c>
      <c r="CB14" s="19"/>
      <c r="CC14" s="19">
        <v>3.1454678267938803E-2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28.8" x14ac:dyDescent="0.3">
      <c r="B9" s="18" t="s">
        <v>449</v>
      </c>
      <c r="C9" s="17">
        <v>0.11728986818068</v>
      </c>
      <c r="D9" s="17">
        <v>0.12834020850547401</v>
      </c>
      <c r="E9" s="17">
        <v>0.104937344109184</v>
      </c>
      <c r="F9" s="17"/>
      <c r="G9" s="17">
        <v>0.14832001936442399</v>
      </c>
      <c r="H9" s="17">
        <v>0.125085335770065</v>
      </c>
      <c r="I9" s="17">
        <v>0.15202149414687499</v>
      </c>
      <c r="J9" s="17">
        <v>0.10642358408619799</v>
      </c>
      <c r="K9" s="17">
        <v>9.4229559905445404E-2</v>
      </c>
      <c r="L9" s="17">
        <v>8.6353784767920105E-2</v>
      </c>
      <c r="M9" s="17"/>
      <c r="N9" s="17">
        <v>0.12392970898607</v>
      </c>
      <c r="O9" s="17">
        <v>9.7840928853417899E-2</v>
      </c>
      <c r="P9" s="17">
        <v>0.11806397010021499</v>
      </c>
      <c r="Q9" s="17">
        <v>0.13060029510440599</v>
      </c>
      <c r="R9" s="17"/>
      <c r="S9" s="17">
        <v>0.14660832986171099</v>
      </c>
      <c r="T9" s="17">
        <v>9.8918840416222606E-2</v>
      </c>
      <c r="U9" s="17">
        <v>9.7069362367413606E-2</v>
      </c>
      <c r="V9" s="17">
        <v>9.3380370404605395E-2</v>
      </c>
      <c r="W9" s="17">
        <v>9.2714064478219907E-2</v>
      </c>
      <c r="X9" s="17">
        <v>0.10888543033338299</v>
      </c>
      <c r="Y9" s="17">
        <v>0.102049847913057</v>
      </c>
      <c r="Z9" s="17">
        <v>0.188943319415633</v>
      </c>
      <c r="AA9" s="17">
        <v>9.9627825067654205E-2</v>
      </c>
      <c r="AB9" s="17">
        <v>0.18471390420765699</v>
      </c>
      <c r="AC9" s="17">
        <v>0.12620099086530301</v>
      </c>
      <c r="AD9" s="17">
        <v>6.1151693849898603E-2</v>
      </c>
      <c r="AE9" s="17"/>
      <c r="AF9" s="17">
        <v>0.193938592338709</v>
      </c>
      <c r="AG9" s="17">
        <v>0.18259944592930899</v>
      </c>
      <c r="AH9" s="17">
        <v>0.16479674747398601</v>
      </c>
      <c r="AI9" s="17">
        <v>7.4352503958255003E-2</v>
      </c>
      <c r="AJ9" s="17">
        <v>0.145664592737933</v>
      </c>
      <c r="AK9" s="17">
        <v>6.9560266463033801E-2</v>
      </c>
      <c r="AL9" s="17">
        <v>0.13670360021061101</v>
      </c>
      <c r="AM9" s="17">
        <v>0.14389054418848099</v>
      </c>
      <c r="AN9" s="17">
        <v>5.3580542903781198E-2</v>
      </c>
      <c r="AO9" s="17">
        <v>0.186173100212464</v>
      </c>
      <c r="AP9" s="17">
        <v>0.102760237938431</v>
      </c>
      <c r="AQ9" s="17">
        <v>8.9635865661703895E-2</v>
      </c>
      <c r="AR9" s="17">
        <v>0.10741965742746901</v>
      </c>
      <c r="AS9" s="17">
        <v>0.10483895525904099</v>
      </c>
      <c r="AT9" s="17">
        <v>0.18146667545599501</v>
      </c>
      <c r="AU9" s="17">
        <v>0.136165311370092</v>
      </c>
      <c r="AV9" s="17"/>
      <c r="AW9" s="17">
        <v>0.122561579732719</v>
      </c>
      <c r="AX9" s="17">
        <v>0.110479121927334</v>
      </c>
      <c r="AY9" s="17"/>
      <c r="AZ9" s="17">
        <v>0.155843124629023</v>
      </c>
      <c r="BA9" s="17">
        <v>0.10870326102519599</v>
      </c>
      <c r="BB9" s="17"/>
      <c r="BC9" s="17">
        <v>0.154852633130968</v>
      </c>
      <c r="BD9" s="17">
        <v>9.1318563969596395E-2</v>
      </c>
      <c r="BE9" s="17"/>
      <c r="BF9" s="17">
        <v>0.15474781978923499</v>
      </c>
      <c r="BG9" s="17">
        <v>0.11427983388195501</v>
      </c>
      <c r="BH9" s="17"/>
      <c r="BI9" s="17">
        <v>8.3491746775607903E-2</v>
      </c>
      <c r="BJ9" s="17">
        <v>0.14005773715929601</v>
      </c>
      <c r="BK9" s="17">
        <v>8.8990247743157794E-2</v>
      </c>
      <c r="BL9" s="17">
        <v>8.1529784409278105E-2</v>
      </c>
      <c r="BM9" s="17">
        <v>0.136080150415159</v>
      </c>
      <c r="BN9" s="17"/>
      <c r="BO9" s="17">
        <v>0.14997267467915801</v>
      </c>
      <c r="BP9" s="17">
        <v>9.5192326422667894E-2</v>
      </c>
      <c r="BQ9" s="17">
        <v>9.0869490822107296E-2</v>
      </c>
      <c r="BR9" s="17">
        <v>9.4711268740295701E-2</v>
      </c>
      <c r="BS9" s="17">
        <v>0.19264537973290899</v>
      </c>
      <c r="BT9" s="17">
        <v>6.5562570045932397E-2</v>
      </c>
      <c r="BU9" s="17"/>
      <c r="BV9" s="17">
        <v>0.13666732355731701</v>
      </c>
      <c r="BW9" s="17">
        <v>0.14634603726468201</v>
      </c>
      <c r="BX9" s="17"/>
      <c r="BY9" s="17">
        <v>0.14563209777032299</v>
      </c>
      <c r="BZ9" s="17"/>
      <c r="CA9" s="17">
        <v>0.188112003761611</v>
      </c>
      <c r="CB9" s="17"/>
      <c r="CC9" s="17">
        <v>0.13095557579416101</v>
      </c>
    </row>
    <row r="10" spans="2:81" x14ac:dyDescent="0.3">
      <c r="B10" s="18" t="s">
        <v>450</v>
      </c>
      <c r="C10" s="17">
        <v>0.164040788269746</v>
      </c>
      <c r="D10" s="17">
        <v>0.16782366593690201</v>
      </c>
      <c r="E10" s="17">
        <v>0.16099414064567499</v>
      </c>
      <c r="F10" s="17"/>
      <c r="G10" s="17">
        <v>0.23154590382439799</v>
      </c>
      <c r="H10" s="17">
        <v>0.18965097577722401</v>
      </c>
      <c r="I10" s="17">
        <v>0.163578788187077</v>
      </c>
      <c r="J10" s="17">
        <v>0.15336089384510301</v>
      </c>
      <c r="K10" s="17">
        <v>0.15469061624139199</v>
      </c>
      <c r="L10" s="17">
        <v>0.113459894697997</v>
      </c>
      <c r="M10" s="17"/>
      <c r="N10" s="17">
        <v>0.163731154626609</v>
      </c>
      <c r="O10" s="17">
        <v>0.168331522539933</v>
      </c>
      <c r="P10" s="17">
        <v>0.15659370145375101</v>
      </c>
      <c r="Q10" s="17">
        <v>0.16541731436645901</v>
      </c>
      <c r="R10" s="17"/>
      <c r="S10" s="17">
        <v>0.21621197160909</v>
      </c>
      <c r="T10" s="17">
        <v>0.15504746478438999</v>
      </c>
      <c r="U10" s="17">
        <v>0.12421141331031001</v>
      </c>
      <c r="V10" s="17">
        <v>9.6233735222448699E-2</v>
      </c>
      <c r="W10" s="17">
        <v>0.19559951569459599</v>
      </c>
      <c r="X10" s="17">
        <v>0.13710340366801799</v>
      </c>
      <c r="Y10" s="17">
        <v>0.18324382502557601</v>
      </c>
      <c r="Z10" s="17">
        <v>0.25372827778369</v>
      </c>
      <c r="AA10" s="17">
        <v>0.153229918186197</v>
      </c>
      <c r="AB10" s="17">
        <v>0.161016892074096</v>
      </c>
      <c r="AC10" s="17">
        <v>0.13156854457564601</v>
      </c>
      <c r="AD10" s="17">
        <v>0.209843087222184</v>
      </c>
      <c r="AE10" s="17"/>
      <c r="AF10" s="17">
        <v>0.30472494787099802</v>
      </c>
      <c r="AG10" s="17">
        <v>0.149638811330572</v>
      </c>
      <c r="AH10" s="17">
        <v>0.16389987965314301</v>
      </c>
      <c r="AI10" s="17">
        <v>0.14742322978665301</v>
      </c>
      <c r="AJ10" s="17">
        <v>0.15903264704246201</v>
      </c>
      <c r="AK10" s="17">
        <v>0.20965089994741401</v>
      </c>
      <c r="AL10" s="17">
        <v>0.172682998903565</v>
      </c>
      <c r="AM10" s="17">
        <v>9.8975792050964503E-2</v>
      </c>
      <c r="AN10" s="17">
        <v>0.14663282469807201</v>
      </c>
      <c r="AO10" s="17">
        <v>0.17405963457270601</v>
      </c>
      <c r="AP10" s="17">
        <v>0.16104857870418601</v>
      </c>
      <c r="AQ10" s="17">
        <v>0.19347236473139801</v>
      </c>
      <c r="AR10" s="17">
        <v>0.16927033606496</v>
      </c>
      <c r="AS10" s="17">
        <v>0.14695247228888</v>
      </c>
      <c r="AT10" s="17">
        <v>0.115351519665074</v>
      </c>
      <c r="AU10" s="17">
        <v>0.170131804166614</v>
      </c>
      <c r="AV10" s="17"/>
      <c r="AW10" s="17">
        <v>0.16079774019159601</v>
      </c>
      <c r="AX10" s="17">
        <v>0.16738746532631099</v>
      </c>
      <c r="AY10" s="17"/>
      <c r="AZ10" s="17">
        <v>0.15738798680220001</v>
      </c>
      <c r="BA10" s="17">
        <v>0.16552250467836599</v>
      </c>
      <c r="BB10" s="17"/>
      <c r="BC10" s="17">
        <v>0.17677974091877</v>
      </c>
      <c r="BD10" s="17">
        <v>0.15573961211551701</v>
      </c>
      <c r="BE10" s="17"/>
      <c r="BF10" s="17">
        <v>0.197584621051308</v>
      </c>
      <c r="BG10" s="17">
        <v>0.161345283501137</v>
      </c>
      <c r="BH10" s="17"/>
      <c r="BI10" s="17">
        <v>0.106511093572403</v>
      </c>
      <c r="BJ10" s="17">
        <v>0.192253911332917</v>
      </c>
      <c r="BK10" s="17">
        <v>0.16663636709166399</v>
      </c>
      <c r="BL10" s="17">
        <v>0.1241436771448</v>
      </c>
      <c r="BM10" s="17">
        <v>0.24025195959698101</v>
      </c>
      <c r="BN10" s="17"/>
      <c r="BO10" s="17">
        <v>0.18956170124518101</v>
      </c>
      <c r="BP10" s="17">
        <v>0.138444105552359</v>
      </c>
      <c r="BQ10" s="17">
        <v>0.178227639105076</v>
      </c>
      <c r="BR10" s="17">
        <v>0.14312637435425299</v>
      </c>
      <c r="BS10" s="17">
        <v>0.178385776978366</v>
      </c>
      <c r="BT10" s="17">
        <v>0.16722216845638599</v>
      </c>
      <c r="BU10" s="17"/>
      <c r="BV10" s="17">
        <v>0.180269435173813</v>
      </c>
      <c r="BW10" s="17">
        <v>0.21448187273865199</v>
      </c>
      <c r="BX10" s="17"/>
      <c r="BY10" s="17">
        <v>0.15141750612616001</v>
      </c>
      <c r="BZ10" s="17"/>
      <c r="CA10" s="17">
        <v>0.20131511432837401</v>
      </c>
      <c r="CB10" s="17"/>
      <c r="CC10" s="17">
        <v>0.21923485986065799</v>
      </c>
    </row>
    <row r="11" spans="2:81" x14ac:dyDescent="0.3">
      <c r="B11" s="18" t="s">
        <v>445</v>
      </c>
      <c r="C11" s="17">
        <v>0.246448130193445</v>
      </c>
      <c r="D11" s="17">
        <v>0.243737862029237</v>
      </c>
      <c r="E11" s="17">
        <v>0.249183204879804</v>
      </c>
      <c r="F11" s="17"/>
      <c r="G11" s="17">
        <v>0.26953146109385601</v>
      </c>
      <c r="H11" s="17">
        <v>0.27322130929882299</v>
      </c>
      <c r="I11" s="17">
        <v>0.25803984656254098</v>
      </c>
      <c r="J11" s="17">
        <v>0.22640946280229701</v>
      </c>
      <c r="K11" s="17">
        <v>0.18522649419822099</v>
      </c>
      <c r="L11" s="17">
        <v>0.25713642860730002</v>
      </c>
      <c r="M11" s="17"/>
      <c r="N11" s="17">
        <v>0.20277861734566799</v>
      </c>
      <c r="O11" s="17">
        <v>0.26508520133782698</v>
      </c>
      <c r="P11" s="17">
        <v>0.26147211651956598</v>
      </c>
      <c r="Q11" s="17">
        <v>0.25913808938299498</v>
      </c>
      <c r="R11" s="17"/>
      <c r="S11" s="17">
        <v>0.22729457581536999</v>
      </c>
      <c r="T11" s="17">
        <v>0.2152892354863</v>
      </c>
      <c r="U11" s="17">
        <v>0.25167267107631403</v>
      </c>
      <c r="V11" s="17">
        <v>0.27905894065491599</v>
      </c>
      <c r="W11" s="17">
        <v>0.23591563342496899</v>
      </c>
      <c r="X11" s="17">
        <v>0.25286621362795197</v>
      </c>
      <c r="Y11" s="17">
        <v>0.28370046699958601</v>
      </c>
      <c r="Z11" s="17">
        <v>0.19442149381468399</v>
      </c>
      <c r="AA11" s="17">
        <v>0.29390224062546</v>
      </c>
      <c r="AB11" s="17">
        <v>0.206316930088004</v>
      </c>
      <c r="AC11" s="17">
        <v>0.245450913957109</v>
      </c>
      <c r="AD11" s="17">
        <v>0.28184631082531703</v>
      </c>
      <c r="AE11" s="17"/>
      <c r="AF11" s="17">
        <v>0.18509345037456201</v>
      </c>
      <c r="AG11" s="17">
        <v>0.322978302918983</v>
      </c>
      <c r="AH11" s="17">
        <v>0.22395984978789901</v>
      </c>
      <c r="AI11" s="17">
        <v>0.24881516100218301</v>
      </c>
      <c r="AJ11" s="17">
        <v>0.27410614487581902</v>
      </c>
      <c r="AK11" s="17">
        <v>0.26491700557947701</v>
      </c>
      <c r="AL11" s="17">
        <v>0.20750663556465199</v>
      </c>
      <c r="AM11" s="17">
        <v>0.245261261222574</v>
      </c>
      <c r="AN11" s="17">
        <v>0.25644104076926899</v>
      </c>
      <c r="AO11" s="17">
        <v>0.21020104116051</v>
      </c>
      <c r="AP11" s="17">
        <v>0.274696725302296</v>
      </c>
      <c r="AQ11" s="17">
        <v>0.26578506102426902</v>
      </c>
      <c r="AR11" s="17">
        <v>0.15015656969540001</v>
      </c>
      <c r="AS11" s="17">
        <v>0.38320767729392502</v>
      </c>
      <c r="AT11" s="17">
        <v>0.17984693589654599</v>
      </c>
      <c r="AU11" s="17">
        <v>0.24833804883428601</v>
      </c>
      <c r="AV11" s="17"/>
      <c r="AW11" s="17">
        <v>0.240475600924796</v>
      </c>
      <c r="AX11" s="17">
        <v>0.254501095070372</v>
      </c>
      <c r="AY11" s="17"/>
      <c r="AZ11" s="17">
        <v>0.25609045961506899</v>
      </c>
      <c r="BA11" s="17">
        <v>0.24430058411213801</v>
      </c>
      <c r="BB11" s="17"/>
      <c r="BC11" s="17">
        <v>0.244573318719919</v>
      </c>
      <c r="BD11" s="17">
        <v>0.24718342032760701</v>
      </c>
      <c r="BE11" s="17"/>
      <c r="BF11" s="17">
        <v>0.23912188168180101</v>
      </c>
      <c r="BG11" s="17">
        <v>0.24703685056799901</v>
      </c>
      <c r="BH11" s="17"/>
      <c r="BI11" s="17">
        <v>0.23023117298161999</v>
      </c>
      <c r="BJ11" s="17">
        <v>0.27892830386088502</v>
      </c>
      <c r="BK11" s="17">
        <v>0.246185498966873</v>
      </c>
      <c r="BL11" s="17">
        <v>0.223992006809412</v>
      </c>
      <c r="BM11" s="17">
        <v>0.24795746005111499</v>
      </c>
      <c r="BN11" s="17"/>
      <c r="BO11" s="17">
        <v>0.27502646546878101</v>
      </c>
      <c r="BP11" s="17">
        <v>0.22248324143964399</v>
      </c>
      <c r="BQ11" s="17">
        <v>0.26059204288506499</v>
      </c>
      <c r="BR11" s="17">
        <v>0.224639180734718</v>
      </c>
      <c r="BS11" s="17">
        <v>0.25554398952361801</v>
      </c>
      <c r="BT11" s="17">
        <v>0.245056072873861</v>
      </c>
      <c r="BU11" s="17"/>
      <c r="BV11" s="17">
        <v>0.29200655359435002</v>
      </c>
      <c r="BW11" s="17">
        <v>0.25467168834672299</v>
      </c>
      <c r="BX11" s="17"/>
      <c r="BY11" s="17">
        <v>0.32405406943535697</v>
      </c>
      <c r="BZ11" s="17"/>
      <c r="CA11" s="17">
        <v>0.26054485501447799</v>
      </c>
      <c r="CB11" s="17"/>
      <c r="CC11" s="17">
        <v>0.29347802990233302</v>
      </c>
    </row>
    <row r="12" spans="2:81" x14ac:dyDescent="0.3">
      <c r="B12" s="18" t="s">
        <v>451</v>
      </c>
      <c r="C12" s="17">
        <v>0.21148094762884601</v>
      </c>
      <c r="D12" s="17">
        <v>0.20774395452106501</v>
      </c>
      <c r="E12" s="17">
        <v>0.21492845657937601</v>
      </c>
      <c r="F12" s="17"/>
      <c r="G12" s="17">
        <v>0.177543773622103</v>
      </c>
      <c r="H12" s="17">
        <v>0.20800961077273</v>
      </c>
      <c r="I12" s="17">
        <v>0.210613334197295</v>
      </c>
      <c r="J12" s="17">
        <v>0.206467936052326</v>
      </c>
      <c r="K12" s="17">
        <v>0.209224714373584</v>
      </c>
      <c r="L12" s="17">
        <v>0.24323047193717001</v>
      </c>
      <c r="M12" s="17"/>
      <c r="N12" s="17">
        <v>0.25458735548730999</v>
      </c>
      <c r="O12" s="17">
        <v>0.21362840015513301</v>
      </c>
      <c r="P12" s="17">
        <v>0.202768429279612</v>
      </c>
      <c r="Q12" s="17">
        <v>0.17026202675839999</v>
      </c>
      <c r="R12" s="17"/>
      <c r="S12" s="17">
        <v>0.19659203593786001</v>
      </c>
      <c r="T12" s="17">
        <v>0.189605519232596</v>
      </c>
      <c r="U12" s="17">
        <v>0.26305589034813098</v>
      </c>
      <c r="V12" s="17">
        <v>0.27094932593626903</v>
      </c>
      <c r="W12" s="17">
        <v>0.23730541783470499</v>
      </c>
      <c r="X12" s="17">
        <v>0.23315710973749601</v>
      </c>
      <c r="Y12" s="17">
        <v>0.16846895630229899</v>
      </c>
      <c r="Z12" s="17">
        <v>0.173376664775136</v>
      </c>
      <c r="AA12" s="17">
        <v>0.173502586596707</v>
      </c>
      <c r="AB12" s="17">
        <v>0.24006980631434</v>
      </c>
      <c r="AC12" s="17">
        <v>0.197670076218321</v>
      </c>
      <c r="AD12" s="17">
        <v>0.17581690562254801</v>
      </c>
      <c r="AE12" s="17"/>
      <c r="AF12" s="17">
        <v>0.21181982815380501</v>
      </c>
      <c r="AG12" s="17">
        <v>0.170184181466141</v>
      </c>
      <c r="AH12" s="17">
        <v>0.18193712939790699</v>
      </c>
      <c r="AI12" s="17">
        <v>0.17186683898341901</v>
      </c>
      <c r="AJ12" s="17">
        <v>0.172076827303349</v>
      </c>
      <c r="AK12" s="17">
        <v>0.20891644883845201</v>
      </c>
      <c r="AL12" s="17">
        <v>0.21850984722955599</v>
      </c>
      <c r="AM12" s="17">
        <v>0.241921547864277</v>
      </c>
      <c r="AN12" s="17">
        <v>0.282757793359947</v>
      </c>
      <c r="AO12" s="17">
        <v>0.24341681476822499</v>
      </c>
      <c r="AP12" s="17">
        <v>0.20561485783754299</v>
      </c>
      <c r="AQ12" s="17">
        <v>0.25816992455403998</v>
      </c>
      <c r="AR12" s="17">
        <v>0.23181028586418501</v>
      </c>
      <c r="AS12" s="17">
        <v>0.16650710339173799</v>
      </c>
      <c r="AT12" s="17">
        <v>0.25238414400841502</v>
      </c>
      <c r="AU12" s="17">
        <v>0.205398821012544</v>
      </c>
      <c r="AV12" s="17"/>
      <c r="AW12" s="17">
        <v>0.22706857545755599</v>
      </c>
      <c r="AX12" s="17">
        <v>0.18912598175581299</v>
      </c>
      <c r="AY12" s="17"/>
      <c r="AZ12" s="17">
        <v>0.20146907936146</v>
      </c>
      <c r="BA12" s="17">
        <v>0.213710797649938</v>
      </c>
      <c r="BB12" s="17"/>
      <c r="BC12" s="17">
        <v>0.20185903633774599</v>
      </c>
      <c r="BD12" s="17">
        <v>0.218845812320971</v>
      </c>
      <c r="BE12" s="17"/>
      <c r="BF12" s="17">
        <v>0.199484732243635</v>
      </c>
      <c r="BG12" s="17">
        <v>0.212444935733207</v>
      </c>
      <c r="BH12" s="17"/>
      <c r="BI12" s="17">
        <v>0.22683916100693599</v>
      </c>
      <c r="BJ12" s="17">
        <v>0.221962965173192</v>
      </c>
      <c r="BK12" s="17">
        <v>0.278574344077886</v>
      </c>
      <c r="BL12" s="17">
        <v>0.19808682261358701</v>
      </c>
      <c r="BM12" s="17">
        <v>0.105208524326059</v>
      </c>
      <c r="BN12" s="17"/>
      <c r="BO12" s="17">
        <v>0.23373785759684901</v>
      </c>
      <c r="BP12" s="17">
        <v>0.21927073845330999</v>
      </c>
      <c r="BQ12" s="17">
        <v>0.23266059410413101</v>
      </c>
      <c r="BR12" s="17">
        <v>0.219898529686712</v>
      </c>
      <c r="BS12" s="17">
        <v>0.15874065747359301</v>
      </c>
      <c r="BT12" s="17">
        <v>0.21909621149283801</v>
      </c>
      <c r="BU12" s="17"/>
      <c r="BV12" s="17">
        <v>0.23531701366264399</v>
      </c>
      <c r="BW12" s="17">
        <v>0.197194817571817</v>
      </c>
      <c r="BX12" s="17"/>
      <c r="BY12" s="17">
        <v>0.19639370682457599</v>
      </c>
      <c r="BZ12" s="17"/>
      <c r="CA12" s="17">
        <v>0.19503220089721801</v>
      </c>
      <c r="CB12" s="17"/>
      <c r="CC12" s="17">
        <v>0.21494118476799601</v>
      </c>
    </row>
    <row r="13" spans="2:81" ht="28.8" x14ac:dyDescent="0.3">
      <c r="B13" s="18" t="s">
        <v>452</v>
      </c>
      <c r="C13" s="17">
        <v>0.185242076059177</v>
      </c>
      <c r="D13" s="17">
        <v>0.19058952174484101</v>
      </c>
      <c r="E13" s="17">
        <v>0.180751382992068</v>
      </c>
      <c r="F13" s="17"/>
      <c r="G13" s="17">
        <v>8.06030118625949E-2</v>
      </c>
      <c r="H13" s="17">
        <v>0.128858973649674</v>
      </c>
      <c r="I13" s="17">
        <v>0.155916356862527</v>
      </c>
      <c r="J13" s="17">
        <v>0.20935474568912901</v>
      </c>
      <c r="K13" s="17">
        <v>0.28834636945326098</v>
      </c>
      <c r="L13" s="17">
        <v>0.236064964570918</v>
      </c>
      <c r="M13" s="17"/>
      <c r="N13" s="17">
        <v>0.19641103071725299</v>
      </c>
      <c r="O13" s="17">
        <v>0.16832392057186099</v>
      </c>
      <c r="P13" s="17">
        <v>0.18248865134504599</v>
      </c>
      <c r="Q13" s="17">
        <v>0.19467757092382701</v>
      </c>
      <c r="R13" s="17"/>
      <c r="S13" s="17">
        <v>0.148052268025824</v>
      </c>
      <c r="T13" s="17">
        <v>0.27199220658317802</v>
      </c>
      <c r="U13" s="17">
        <v>0.18255101652915501</v>
      </c>
      <c r="V13" s="17">
        <v>0.206718722580361</v>
      </c>
      <c r="W13" s="17">
        <v>0.159846450453872</v>
      </c>
      <c r="X13" s="17">
        <v>0.18338465985022101</v>
      </c>
      <c r="Y13" s="17">
        <v>0.20043491919695799</v>
      </c>
      <c r="Z13" s="17">
        <v>9.9797026876875999E-2</v>
      </c>
      <c r="AA13" s="17">
        <v>0.17915109487658401</v>
      </c>
      <c r="AB13" s="17">
        <v>0.141790261537524</v>
      </c>
      <c r="AC13" s="17">
        <v>0.216144906937009</v>
      </c>
      <c r="AD13" s="17">
        <v>0.16450193564694399</v>
      </c>
      <c r="AE13" s="17"/>
      <c r="AF13" s="17">
        <v>0.104423181261926</v>
      </c>
      <c r="AG13" s="17">
        <v>6.3731003862250002E-2</v>
      </c>
      <c r="AH13" s="17">
        <v>0.17254243594917601</v>
      </c>
      <c r="AI13" s="17">
        <v>0.24473129497540899</v>
      </c>
      <c r="AJ13" s="17">
        <v>0.17745861453291401</v>
      </c>
      <c r="AK13" s="17">
        <v>0.182997939231719</v>
      </c>
      <c r="AL13" s="17">
        <v>0.20279011531392799</v>
      </c>
      <c r="AM13" s="17">
        <v>0.155991924753938</v>
      </c>
      <c r="AN13" s="17">
        <v>0.217085349024458</v>
      </c>
      <c r="AO13" s="17">
        <v>0.16943590365087999</v>
      </c>
      <c r="AP13" s="17">
        <v>0.18809164161748301</v>
      </c>
      <c r="AQ13" s="17">
        <v>0.143301507279845</v>
      </c>
      <c r="AR13" s="17">
        <v>0.26390434532927798</v>
      </c>
      <c r="AS13" s="17">
        <v>0.135519477169015</v>
      </c>
      <c r="AT13" s="17">
        <v>0.17823999847563801</v>
      </c>
      <c r="AU13" s="17">
        <v>0.204819924504479</v>
      </c>
      <c r="AV13" s="17"/>
      <c r="AW13" s="17">
        <v>0.18633384072908199</v>
      </c>
      <c r="AX13" s="17">
        <v>0.18394593347118199</v>
      </c>
      <c r="AY13" s="17"/>
      <c r="AZ13" s="17">
        <v>0.16802042276826501</v>
      </c>
      <c r="BA13" s="17">
        <v>0.189077694240358</v>
      </c>
      <c r="BB13" s="17"/>
      <c r="BC13" s="17">
        <v>0.154506982318389</v>
      </c>
      <c r="BD13" s="17">
        <v>0.20605999924320101</v>
      </c>
      <c r="BE13" s="17"/>
      <c r="BF13" s="17">
        <v>0.140498870405872</v>
      </c>
      <c r="BG13" s="17">
        <v>0.18883753651197399</v>
      </c>
      <c r="BH13" s="17"/>
      <c r="BI13" s="17">
        <v>0.28451172773115102</v>
      </c>
      <c r="BJ13" s="17">
        <v>0.114323226737336</v>
      </c>
      <c r="BK13" s="17">
        <v>0.14988618420778099</v>
      </c>
      <c r="BL13" s="17">
        <v>0.29658251034450001</v>
      </c>
      <c r="BM13" s="17">
        <v>0.161243065578769</v>
      </c>
      <c r="BN13" s="17"/>
      <c r="BO13" s="17">
        <v>0.103913940222678</v>
      </c>
      <c r="BP13" s="17">
        <v>0.26737488104997997</v>
      </c>
      <c r="BQ13" s="17">
        <v>0.17175788970220299</v>
      </c>
      <c r="BR13" s="17">
        <v>0.257818384715019</v>
      </c>
      <c r="BS13" s="17">
        <v>9.2904314299179599E-2</v>
      </c>
      <c r="BT13" s="17">
        <v>0.14943040441403799</v>
      </c>
      <c r="BU13" s="17"/>
      <c r="BV13" s="17">
        <v>0.105469414355607</v>
      </c>
      <c r="BW13" s="17">
        <v>0.13074465369851401</v>
      </c>
      <c r="BX13" s="17"/>
      <c r="BY13" s="17">
        <v>0.13012232703728099</v>
      </c>
      <c r="BZ13" s="17"/>
      <c r="CA13" s="17">
        <v>0.114268569821723</v>
      </c>
      <c r="CB13" s="17"/>
      <c r="CC13" s="17">
        <v>0.110454465658763</v>
      </c>
    </row>
    <row r="14" spans="2:81" x14ac:dyDescent="0.3">
      <c r="B14" s="18" t="s">
        <v>92</v>
      </c>
      <c r="C14" s="19">
        <v>7.5498189668105994E-2</v>
      </c>
      <c r="D14" s="19">
        <v>6.1764787262480698E-2</v>
      </c>
      <c r="E14" s="19">
        <v>8.92054707938921E-2</v>
      </c>
      <c r="F14" s="19"/>
      <c r="G14" s="19">
        <v>9.2455830232624603E-2</v>
      </c>
      <c r="H14" s="19">
        <v>7.5173794731484306E-2</v>
      </c>
      <c r="I14" s="19">
        <v>5.9830180043683602E-2</v>
      </c>
      <c r="J14" s="19">
        <v>9.7983377524946194E-2</v>
      </c>
      <c r="K14" s="19">
        <v>6.8282245828096305E-2</v>
      </c>
      <c r="L14" s="19">
        <v>6.3754455418694705E-2</v>
      </c>
      <c r="M14" s="19"/>
      <c r="N14" s="19">
        <v>5.8562132837089199E-2</v>
      </c>
      <c r="O14" s="19">
        <v>8.6790026541827797E-2</v>
      </c>
      <c r="P14" s="19">
        <v>7.8613131301809303E-2</v>
      </c>
      <c r="Q14" s="19">
        <v>7.9904703463913804E-2</v>
      </c>
      <c r="R14" s="19"/>
      <c r="S14" s="19">
        <v>6.5240818750144605E-2</v>
      </c>
      <c r="T14" s="19">
        <v>6.9146733497313401E-2</v>
      </c>
      <c r="U14" s="19">
        <v>8.1439646368675497E-2</v>
      </c>
      <c r="V14" s="19">
        <v>5.3658905201399501E-2</v>
      </c>
      <c r="W14" s="19">
        <v>7.8618918113637401E-2</v>
      </c>
      <c r="X14" s="19">
        <v>8.46031827829304E-2</v>
      </c>
      <c r="Y14" s="19">
        <v>6.2101984562524103E-2</v>
      </c>
      <c r="Z14" s="19">
        <v>8.9733217333982596E-2</v>
      </c>
      <c r="AA14" s="19">
        <v>0.100586334647398</v>
      </c>
      <c r="AB14" s="19">
        <v>6.6092205778380098E-2</v>
      </c>
      <c r="AC14" s="19">
        <v>8.2964567446612694E-2</v>
      </c>
      <c r="AD14" s="19">
        <v>0.10684006683311</v>
      </c>
      <c r="AE14" s="19"/>
      <c r="AF14" s="19">
        <v>0</v>
      </c>
      <c r="AG14" s="19">
        <v>0.110868254492745</v>
      </c>
      <c r="AH14" s="19">
        <v>9.2863957737888803E-2</v>
      </c>
      <c r="AI14" s="19">
        <v>0.11281097129408101</v>
      </c>
      <c r="AJ14" s="19">
        <v>7.1661173507522297E-2</v>
      </c>
      <c r="AK14" s="19">
        <v>6.3957439939904104E-2</v>
      </c>
      <c r="AL14" s="19">
        <v>6.1806802777687998E-2</v>
      </c>
      <c r="AM14" s="19">
        <v>0.113958929919766</v>
      </c>
      <c r="AN14" s="19">
        <v>4.3502449244472503E-2</v>
      </c>
      <c r="AO14" s="19">
        <v>1.67135056352141E-2</v>
      </c>
      <c r="AP14" s="19">
        <v>6.7787958600060594E-2</v>
      </c>
      <c r="AQ14" s="19">
        <v>4.9635276748743802E-2</v>
      </c>
      <c r="AR14" s="19">
        <v>7.7438805618709097E-2</v>
      </c>
      <c r="AS14" s="19">
        <v>6.2974314597400702E-2</v>
      </c>
      <c r="AT14" s="19">
        <v>9.2710726498332396E-2</v>
      </c>
      <c r="AU14" s="19">
        <v>3.5146090111985301E-2</v>
      </c>
      <c r="AV14" s="19"/>
      <c r="AW14" s="19">
        <v>6.2762662964251301E-2</v>
      </c>
      <c r="AX14" s="19">
        <v>9.4560402448987904E-2</v>
      </c>
      <c r="AY14" s="19"/>
      <c r="AZ14" s="19">
        <v>6.11889268239834E-2</v>
      </c>
      <c r="BA14" s="19">
        <v>7.8685158294003105E-2</v>
      </c>
      <c r="BB14" s="19"/>
      <c r="BC14" s="19">
        <v>6.7428288574208198E-2</v>
      </c>
      <c r="BD14" s="19">
        <v>8.0852592023107794E-2</v>
      </c>
      <c r="BE14" s="19"/>
      <c r="BF14" s="19">
        <v>6.8562074828149397E-2</v>
      </c>
      <c r="BG14" s="19">
        <v>7.6055559803727399E-2</v>
      </c>
      <c r="BH14" s="19"/>
      <c r="BI14" s="19">
        <v>6.8415097932281094E-2</v>
      </c>
      <c r="BJ14" s="19">
        <v>5.2473855736373302E-2</v>
      </c>
      <c r="BK14" s="19">
        <v>6.9727357912637594E-2</v>
      </c>
      <c r="BL14" s="19">
        <v>7.5665198678422904E-2</v>
      </c>
      <c r="BM14" s="19">
        <v>0.10925884003191701</v>
      </c>
      <c r="BN14" s="19"/>
      <c r="BO14" s="19">
        <v>4.7787360787353399E-2</v>
      </c>
      <c r="BP14" s="19">
        <v>5.7234707082038899E-2</v>
      </c>
      <c r="BQ14" s="19">
        <v>6.5892343381417501E-2</v>
      </c>
      <c r="BR14" s="19">
        <v>5.9806261769002202E-2</v>
      </c>
      <c r="BS14" s="19">
        <v>0.121779881992334</v>
      </c>
      <c r="BT14" s="19">
        <v>0.153632572716944</v>
      </c>
      <c r="BU14" s="19"/>
      <c r="BV14" s="19">
        <v>5.02702596562693E-2</v>
      </c>
      <c r="BW14" s="19">
        <v>5.6560930379612802E-2</v>
      </c>
      <c r="BX14" s="19"/>
      <c r="BY14" s="19">
        <v>5.2380292806303103E-2</v>
      </c>
      <c r="BZ14" s="19"/>
      <c r="CA14" s="19">
        <v>4.0727256176595499E-2</v>
      </c>
      <c r="CB14" s="19"/>
      <c r="CC14" s="19">
        <v>3.09358840160887E-2</v>
      </c>
    </row>
    <row r="15" spans="2:81" x14ac:dyDescent="0.3">
      <c r="B15" s="16"/>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CC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2008</v>
      </c>
      <c r="D7" s="10">
        <v>993</v>
      </c>
      <c r="E7" s="10">
        <v>1011</v>
      </c>
      <c r="F7" s="10"/>
      <c r="G7" s="10">
        <v>283</v>
      </c>
      <c r="H7" s="10">
        <v>340</v>
      </c>
      <c r="I7" s="10">
        <v>297</v>
      </c>
      <c r="J7" s="10">
        <v>351</v>
      </c>
      <c r="K7" s="10">
        <v>310</v>
      </c>
      <c r="L7" s="10">
        <v>427</v>
      </c>
      <c r="M7" s="10"/>
      <c r="N7" s="10">
        <v>577</v>
      </c>
      <c r="O7" s="10">
        <v>551</v>
      </c>
      <c r="P7" s="10">
        <v>389</v>
      </c>
      <c r="Q7" s="10">
        <v>487</v>
      </c>
      <c r="R7" s="10"/>
      <c r="S7" s="10">
        <v>274</v>
      </c>
      <c r="T7" s="10">
        <v>256</v>
      </c>
      <c r="U7" s="10">
        <v>164</v>
      </c>
      <c r="V7" s="10">
        <v>175</v>
      </c>
      <c r="W7" s="10">
        <v>143</v>
      </c>
      <c r="X7" s="10">
        <v>186</v>
      </c>
      <c r="Y7" s="10">
        <v>168</v>
      </c>
      <c r="Z7" s="10">
        <v>88</v>
      </c>
      <c r="AA7" s="10">
        <v>222</v>
      </c>
      <c r="AB7" s="10">
        <v>172</v>
      </c>
      <c r="AC7" s="10">
        <v>111</v>
      </c>
      <c r="AD7" s="10">
        <v>49</v>
      </c>
      <c r="AE7" s="10"/>
      <c r="AF7" s="10">
        <v>10</v>
      </c>
      <c r="AG7" s="10">
        <v>90</v>
      </c>
      <c r="AH7" s="10">
        <v>141</v>
      </c>
      <c r="AI7" s="10">
        <v>126</v>
      </c>
      <c r="AJ7" s="10">
        <v>178</v>
      </c>
      <c r="AK7" s="10">
        <v>223</v>
      </c>
      <c r="AL7" s="10">
        <v>190</v>
      </c>
      <c r="AM7" s="10">
        <v>158</v>
      </c>
      <c r="AN7" s="10">
        <v>129</v>
      </c>
      <c r="AO7" s="10">
        <v>107</v>
      </c>
      <c r="AP7" s="10">
        <v>162</v>
      </c>
      <c r="AQ7" s="10">
        <v>112</v>
      </c>
      <c r="AR7" s="10">
        <v>98</v>
      </c>
      <c r="AS7" s="10">
        <v>49</v>
      </c>
      <c r="AT7" s="10">
        <v>60</v>
      </c>
      <c r="AU7" s="10">
        <v>97</v>
      </c>
      <c r="AV7" s="10"/>
      <c r="AW7" s="10">
        <v>1187</v>
      </c>
      <c r="AX7" s="10">
        <v>815</v>
      </c>
      <c r="AY7" s="10"/>
      <c r="AZ7" s="10">
        <v>359</v>
      </c>
      <c r="BA7" s="10">
        <v>1649</v>
      </c>
      <c r="BB7" s="10"/>
      <c r="BC7" s="10">
        <v>795</v>
      </c>
      <c r="BD7" s="10">
        <v>1190</v>
      </c>
      <c r="BE7" s="10"/>
      <c r="BF7" s="10">
        <v>146</v>
      </c>
      <c r="BG7" s="10">
        <v>1862</v>
      </c>
      <c r="BH7" s="10"/>
      <c r="BI7" s="10">
        <v>375</v>
      </c>
      <c r="BJ7" s="10">
        <v>660</v>
      </c>
      <c r="BK7" s="10">
        <v>175</v>
      </c>
      <c r="BL7" s="10">
        <v>263</v>
      </c>
      <c r="BM7" s="10">
        <v>109</v>
      </c>
      <c r="BN7" s="10"/>
      <c r="BO7" s="10">
        <v>493</v>
      </c>
      <c r="BP7" s="10">
        <v>376</v>
      </c>
      <c r="BQ7" s="10">
        <v>196</v>
      </c>
      <c r="BR7" s="10">
        <v>392</v>
      </c>
      <c r="BS7" s="10">
        <v>139</v>
      </c>
      <c r="BT7" s="10">
        <v>196</v>
      </c>
      <c r="BU7" s="10"/>
      <c r="BV7" s="10">
        <v>431</v>
      </c>
      <c r="BW7" s="10">
        <v>229</v>
      </c>
      <c r="BX7" s="10"/>
      <c r="BY7" s="10">
        <v>207</v>
      </c>
      <c r="BZ7" s="10"/>
      <c r="CA7" s="10">
        <v>315</v>
      </c>
      <c r="CB7" s="10"/>
      <c r="CC7" s="10">
        <v>343</v>
      </c>
    </row>
    <row r="8" spans="2:81" ht="30" customHeight="1" x14ac:dyDescent="0.3">
      <c r="B8" s="11" t="s">
        <v>20</v>
      </c>
      <c r="C8" s="11">
        <v>2008</v>
      </c>
      <c r="D8" s="11">
        <v>990</v>
      </c>
      <c r="E8" s="11">
        <v>1014</v>
      </c>
      <c r="F8" s="11"/>
      <c r="G8" s="11">
        <v>281</v>
      </c>
      <c r="H8" s="11">
        <v>342</v>
      </c>
      <c r="I8" s="11">
        <v>341</v>
      </c>
      <c r="J8" s="11">
        <v>341</v>
      </c>
      <c r="K8" s="11">
        <v>282</v>
      </c>
      <c r="L8" s="11">
        <v>421</v>
      </c>
      <c r="M8" s="11"/>
      <c r="N8" s="11">
        <v>541</v>
      </c>
      <c r="O8" s="11">
        <v>521</v>
      </c>
      <c r="P8" s="11">
        <v>441</v>
      </c>
      <c r="Q8" s="11">
        <v>501</v>
      </c>
      <c r="R8" s="11"/>
      <c r="S8" s="11">
        <v>281</v>
      </c>
      <c r="T8" s="11">
        <v>261</v>
      </c>
      <c r="U8" s="11">
        <v>161</v>
      </c>
      <c r="V8" s="11">
        <v>181</v>
      </c>
      <c r="W8" s="11">
        <v>140</v>
      </c>
      <c r="X8" s="11">
        <v>181</v>
      </c>
      <c r="Y8" s="11">
        <v>161</v>
      </c>
      <c r="Z8" s="11">
        <v>80</v>
      </c>
      <c r="AA8" s="11">
        <v>221</v>
      </c>
      <c r="AB8" s="11">
        <v>181</v>
      </c>
      <c r="AC8" s="11">
        <v>100</v>
      </c>
      <c r="AD8" s="11">
        <v>60</v>
      </c>
      <c r="AE8" s="11"/>
      <c r="AF8" s="11">
        <v>10</v>
      </c>
      <c r="AG8" s="11">
        <v>88</v>
      </c>
      <c r="AH8" s="11">
        <v>144</v>
      </c>
      <c r="AI8" s="11">
        <v>125</v>
      </c>
      <c r="AJ8" s="11">
        <v>179</v>
      </c>
      <c r="AK8" s="11">
        <v>227</v>
      </c>
      <c r="AL8" s="11">
        <v>189</v>
      </c>
      <c r="AM8" s="11">
        <v>160</v>
      </c>
      <c r="AN8" s="11">
        <v>128</v>
      </c>
      <c r="AO8" s="11">
        <v>106</v>
      </c>
      <c r="AP8" s="11">
        <v>161</v>
      </c>
      <c r="AQ8" s="11">
        <v>114</v>
      </c>
      <c r="AR8" s="11">
        <v>97</v>
      </c>
      <c r="AS8" s="11">
        <v>50</v>
      </c>
      <c r="AT8" s="11">
        <v>60</v>
      </c>
      <c r="AU8" s="11">
        <v>94</v>
      </c>
      <c r="AV8" s="11"/>
      <c r="AW8" s="11">
        <v>1186</v>
      </c>
      <c r="AX8" s="11">
        <v>816</v>
      </c>
      <c r="AY8" s="11"/>
      <c r="AZ8" s="11">
        <v>366</v>
      </c>
      <c r="BA8" s="11">
        <v>1642</v>
      </c>
      <c r="BB8" s="11"/>
      <c r="BC8" s="11">
        <v>808</v>
      </c>
      <c r="BD8" s="11">
        <v>1178</v>
      </c>
      <c r="BE8" s="11"/>
      <c r="BF8" s="11">
        <v>149</v>
      </c>
      <c r="BG8" s="11">
        <v>1859</v>
      </c>
      <c r="BH8" s="11"/>
      <c r="BI8" s="11">
        <v>367</v>
      </c>
      <c r="BJ8" s="11">
        <v>656</v>
      </c>
      <c r="BK8" s="11">
        <v>173</v>
      </c>
      <c r="BL8" s="11">
        <v>264</v>
      </c>
      <c r="BM8" s="11">
        <v>112</v>
      </c>
      <c r="BN8" s="11"/>
      <c r="BO8" s="11">
        <v>490</v>
      </c>
      <c r="BP8" s="11">
        <v>372</v>
      </c>
      <c r="BQ8" s="11">
        <v>193</v>
      </c>
      <c r="BR8" s="11">
        <v>392</v>
      </c>
      <c r="BS8" s="11">
        <v>143</v>
      </c>
      <c r="BT8" s="11">
        <v>195</v>
      </c>
      <c r="BU8" s="11"/>
      <c r="BV8" s="11">
        <v>426</v>
      </c>
      <c r="BW8" s="11">
        <v>230</v>
      </c>
      <c r="BX8" s="11"/>
      <c r="BY8" s="11">
        <v>212</v>
      </c>
      <c r="BZ8" s="11"/>
      <c r="CA8" s="11">
        <v>312</v>
      </c>
      <c r="CB8" s="11"/>
      <c r="CC8" s="11">
        <v>338</v>
      </c>
    </row>
    <row r="9" spans="2:81" ht="115.2" x14ac:dyDescent="0.3">
      <c r="B9" s="18" t="s">
        <v>454</v>
      </c>
      <c r="C9" s="17">
        <v>0.15766418133939999</v>
      </c>
      <c r="D9" s="17">
        <v>0.158471403651821</v>
      </c>
      <c r="E9" s="17">
        <v>0.15560816454953399</v>
      </c>
      <c r="F9" s="17"/>
      <c r="G9" s="17">
        <v>0.230507792696312</v>
      </c>
      <c r="H9" s="17">
        <v>0.20472738468753901</v>
      </c>
      <c r="I9" s="17">
        <v>0.15623926467981999</v>
      </c>
      <c r="J9" s="17">
        <v>0.15833448378908299</v>
      </c>
      <c r="K9" s="17">
        <v>0.138124059922933</v>
      </c>
      <c r="L9" s="17">
        <v>8.4500070529667903E-2</v>
      </c>
      <c r="M9" s="17"/>
      <c r="N9" s="17">
        <v>0.167938489421086</v>
      </c>
      <c r="O9" s="17">
        <v>0.154975480243804</v>
      </c>
      <c r="P9" s="17">
        <v>0.13876009419354701</v>
      </c>
      <c r="Q9" s="17">
        <v>0.16726452336087499</v>
      </c>
      <c r="R9" s="17"/>
      <c r="S9" s="17">
        <v>0.20586977728170899</v>
      </c>
      <c r="T9" s="17">
        <v>0.12720133680936599</v>
      </c>
      <c r="U9" s="17">
        <v>0.13710597445762299</v>
      </c>
      <c r="V9" s="17">
        <v>0.107452506236571</v>
      </c>
      <c r="W9" s="17">
        <v>0.13185387130520199</v>
      </c>
      <c r="X9" s="17">
        <v>0.153451180103539</v>
      </c>
      <c r="Y9" s="17">
        <v>0.170210902380036</v>
      </c>
      <c r="Z9" s="17">
        <v>0.208804288371395</v>
      </c>
      <c r="AA9" s="17">
        <v>0.17495398513122901</v>
      </c>
      <c r="AB9" s="17">
        <v>0.165839490461786</v>
      </c>
      <c r="AC9" s="17">
        <v>0.20348818507435301</v>
      </c>
      <c r="AD9" s="17">
        <v>7.7421750329968703E-2</v>
      </c>
      <c r="AE9" s="17"/>
      <c r="AF9" s="17">
        <v>0.121472445061673</v>
      </c>
      <c r="AG9" s="17">
        <v>0.24461541541786699</v>
      </c>
      <c r="AH9" s="17">
        <v>0.202585579990019</v>
      </c>
      <c r="AI9" s="17">
        <v>0.122765634810308</v>
      </c>
      <c r="AJ9" s="17">
        <v>0.13835974009561799</v>
      </c>
      <c r="AK9" s="17">
        <v>0.14162553151840901</v>
      </c>
      <c r="AL9" s="17">
        <v>0.199567941564083</v>
      </c>
      <c r="AM9" s="17">
        <v>0.128173955120269</v>
      </c>
      <c r="AN9" s="17">
        <v>0.12718958892506799</v>
      </c>
      <c r="AO9" s="17">
        <v>0.21513192891705399</v>
      </c>
      <c r="AP9" s="17">
        <v>0.16634281410110999</v>
      </c>
      <c r="AQ9" s="17">
        <v>0.14640976348845799</v>
      </c>
      <c r="AR9" s="17">
        <v>0.132110492386355</v>
      </c>
      <c r="AS9" s="17">
        <v>0.16090198708217199</v>
      </c>
      <c r="AT9" s="17">
        <v>0.130590270416127</v>
      </c>
      <c r="AU9" s="17">
        <v>0.162862508715091</v>
      </c>
      <c r="AV9" s="17"/>
      <c r="AW9" s="17">
        <v>0.16043379198461999</v>
      </c>
      <c r="AX9" s="17">
        <v>0.153379604677951</v>
      </c>
      <c r="AY9" s="17"/>
      <c r="AZ9" s="17">
        <v>0.170998196752425</v>
      </c>
      <c r="BA9" s="17">
        <v>0.15469442047600299</v>
      </c>
      <c r="BB9" s="17"/>
      <c r="BC9" s="17">
        <v>0.191220700660825</v>
      </c>
      <c r="BD9" s="17">
        <v>0.131047078156868</v>
      </c>
      <c r="BE9" s="17"/>
      <c r="BF9" s="17">
        <v>0.19543744628757201</v>
      </c>
      <c r="BG9" s="17">
        <v>0.15462880919046401</v>
      </c>
      <c r="BH9" s="17"/>
      <c r="BI9" s="17">
        <v>0.121997228621399</v>
      </c>
      <c r="BJ9" s="17">
        <v>0.18111559920971201</v>
      </c>
      <c r="BK9" s="17">
        <v>0.145330887059131</v>
      </c>
      <c r="BL9" s="17">
        <v>9.9552679275035597E-2</v>
      </c>
      <c r="BM9" s="17">
        <v>0.21770456379063599</v>
      </c>
      <c r="BN9" s="17"/>
      <c r="BO9" s="17">
        <v>0.184535022845742</v>
      </c>
      <c r="BP9" s="17">
        <v>0.13460713911054001</v>
      </c>
      <c r="BQ9" s="17">
        <v>0.13848343916130901</v>
      </c>
      <c r="BR9" s="17">
        <v>0.12648150131456401</v>
      </c>
      <c r="BS9" s="17">
        <v>0.238316461041547</v>
      </c>
      <c r="BT9" s="17">
        <v>0.119521731876033</v>
      </c>
      <c r="BU9" s="17"/>
      <c r="BV9" s="17">
        <v>0.178084641252297</v>
      </c>
      <c r="BW9" s="17">
        <v>0.18673720632924101</v>
      </c>
      <c r="BX9" s="17"/>
      <c r="BY9" s="17">
        <v>0.188707062056962</v>
      </c>
      <c r="BZ9" s="17"/>
      <c r="CA9" s="17">
        <v>0.167716308376263</v>
      </c>
      <c r="CB9" s="17"/>
      <c r="CC9" s="17">
        <v>0.15079347396769399</v>
      </c>
    </row>
    <row r="10" spans="2:81" ht="72" x14ac:dyDescent="0.3">
      <c r="B10" s="18" t="s">
        <v>455</v>
      </c>
      <c r="C10" s="17">
        <v>0.147056025898681</v>
      </c>
      <c r="D10" s="17">
        <v>0.14166197768547001</v>
      </c>
      <c r="E10" s="17">
        <v>0.15290287522156801</v>
      </c>
      <c r="F10" s="17"/>
      <c r="G10" s="17">
        <v>0.13852407457174201</v>
      </c>
      <c r="H10" s="17">
        <v>0.19142203829276799</v>
      </c>
      <c r="I10" s="17">
        <v>0.14040243994347801</v>
      </c>
      <c r="J10" s="17">
        <v>0.119570542347189</v>
      </c>
      <c r="K10" s="17">
        <v>0.103952563393874</v>
      </c>
      <c r="L10" s="17">
        <v>0.173231653694638</v>
      </c>
      <c r="M10" s="17"/>
      <c r="N10" s="17">
        <v>0.16298015937174601</v>
      </c>
      <c r="O10" s="17">
        <v>0.12237319934032199</v>
      </c>
      <c r="P10" s="17">
        <v>0.13632780602910399</v>
      </c>
      <c r="Q10" s="17">
        <v>0.16614617573604001</v>
      </c>
      <c r="R10" s="17"/>
      <c r="S10" s="17">
        <v>0.13018598992510499</v>
      </c>
      <c r="T10" s="17">
        <v>0.16473672141411599</v>
      </c>
      <c r="U10" s="17">
        <v>0.10515308224844799</v>
      </c>
      <c r="V10" s="17">
        <v>0.18729908830954101</v>
      </c>
      <c r="W10" s="17">
        <v>0.14756723317114701</v>
      </c>
      <c r="X10" s="17">
        <v>0.14273498585220201</v>
      </c>
      <c r="Y10" s="17">
        <v>0.17261525832289701</v>
      </c>
      <c r="Z10" s="17">
        <v>0.15564254868067701</v>
      </c>
      <c r="AA10" s="17">
        <v>0.118311485749113</v>
      </c>
      <c r="AB10" s="17">
        <v>0.179470062534101</v>
      </c>
      <c r="AC10" s="17">
        <v>0.102833411735338</v>
      </c>
      <c r="AD10" s="17">
        <v>0.15379880935028201</v>
      </c>
      <c r="AE10" s="17"/>
      <c r="AF10" s="17">
        <v>0.29493846240232102</v>
      </c>
      <c r="AG10" s="17">
        <v>0.16338990275414</v>
      </c>
      <c r="AH10" s="17">
        <v>0.14552148145574501</v>
      </c>
      <c r="AI10" s="17">
        <v>0.178839176308351</v>
      </c>
      <c r="AJ10" s="17">
        <v>0.122338734589598</v>
      </c>
      <c r="AK10" s="17">
        <v>0.123725731044452</v>
      </c>
      <c r="AL10" s="17">
        <v>0.13760853515904201</v>
      </c>
      <c r="AM10" s="17">
        <v>0.194185197443524</v>
      </c>
      <c r="AN10" s="17">
        <v>0.18495697092625399</v>
      </c>
      <c r="AO10" s="17">
        <v>0.14815872571802199</v>
      </c>
      <c r="AP10" s="17">
        <v>0.14237800769157599</v>
      </c>
      <c r="AQ10" s="17">
        <v>0.101290086041754</v>
      </c>
      <c r="AR10" s="17">
        <v>0.156122605853909</v>
      </c>
      <c r="AS10" s="17">
        <v>0.204451514821682</v>
      </c>
      <c r="AT10" s="17">
        <v>0.18281784812924401</v>
      </c>
      <c r="AU10" s="17">
        <v>0.174487658550772</v>
      </c>
      <c r="AV10" s="17"/>
      <c r="AW10" s="17">
        <v>0.16120455731381</v>
      </c>
      <c r="AX10" s="17">
        <v>0.127557608225597</v>
      </c>
      <c r="AY10" s="17"/>
      <c r="AZ10" s="17">
        <v>0.17507782748211501</v>
      </c>
      <c r="BA10" s="17">
        <v>0.14081499144006801</v>
      </c>
      <c r="BB10" s="17"/>
      <c r="BC10" s="17">
        <v>0.16783550339287701</v>
      </c>
      <c r="BD10" s="17">
        <v>0.135625289335532</v>
      </c>
      <c r="BE10" s="17"/>
      <c r="BF10" s="17">
        <v>0.21415561055402901</v>
      </c>
      <c r="BG10" s="17">
        <v>0.141664058570798</v>
      </c>
      <c r="BH10" s="17"/>
      <c r="BI10" s="17">
        <v>0.14007608380161499</v>
      </c>
      <c r="BJ10" s="17">
        <v>0.165392199731412</v>
      </c>
      <c r="BK10" s="17">
        <v>0.176289543747394</v>
      </c>
      <c r="BL10" s="17">
        <v>0.12109644067858399</v>
      </c>
      <c r="BM10" s="17">
        <v>0.16016497670515201</v>
      </c>
      <c r="BN10" s="17"/>
      <c r="BO10" s="17">
        <v>0.161826568597989</v>
      </c>
      <c r="BP10" s="17">
        <v>0.13187769433893301</v>
      </c>
      <c r="BQ10" s="17">
        <v>0.201875630616452</v>
      </c>
      <c r="BR10" s="17">
        <v>0.14741369708930299</v>
      </c>
      <c r="BS10" s="17">
        <v>0.15138510262315599</v>
      </c>
      <c r="BT10" s="17">
        <v>0.12864323073370301</v>
      </c>
      <c r="BU10" s="17"/>
      <c r="BV10" s="17">
        <v>0.17179521309010401</v>
      </c>
      <c r="BW10" s="17">
        <v>0.15351634200280401</v>
      </c>
      <c r="BX10" s="17"/>
      <c r="BY10" s="17">
        <v>0.14347338551439101</v>
      </c>
      <c r="BZ10" s="17"/>
      <c r="CA10" s="17">
        <v>0.18112800219325501</v>
      </c>
      <c r="CB10" s="17"/>
      <c r="CC10" s="17">
        <v>0.15692238740540199</v>
      </c>
    </row>
    <row r="11" spans="2:81" ht="43.2" x14ac:dyDescent="0.3">
      <c r="B11" s="18" t="s">
        <v>456</v>
      </c>
      <c r="C11" s="17">
        <v>0.32720175661315198</v>
      </c>
      <c r="D11" s="17">
        <v>0.328893293110881</v>
      </c>
      <c r="E11" s="17">
        <v>0.325805194597382</v>
      </c>
      <c r="F11" s="17"/>
      <c r="G11" s="17">
        <v>0.195342804552979</v>
      </c>
      <c r="H11" s="17">
        <v>0.241497179416609</v>
      </c>
      <c r="I11" s="17">
        <v>0.33546279897177</v>
      </c>
      <c r="J11" s="17">
        <v>0.34140061701554503</v>
      </c>
      <c r="K11" s="17">
        <v>0.412564414928902</v>
      </c>
      <c r="L11" s="17">
        <v>0.40948247778138602</v>
      </c>
      <c r="M11" s="17"/>
      <c r="N11" s="17">
        <v>0.33296904318623699</v>
      </c>
      <c r="O11" s="17">
        <v>0.35328602852233199</v>
      </c>
      <c r="P11" s="17">
        <v>0.30690619682068598</v>
      </c>
      <c r="Q11" s="17">
        <v>0.31226564079643898</v>
      </c>
      <c r="R11" s="17"/>
      <c r="S11" s="17">
        <v>0.28703526397721701</v>
      </c>
      <c r="T11" s="17">
        <v>0.37941110144014401</v>
      </c>
      <c r="U11" s="17">
        <v>0.398681034506845</v>
      </c>
      <c r="V11" s="17">
        <v>0.38066275420208301</v>
      </c>
      <c r="W11" s="17">
        <v>0.36303942106633402</v>
      </c>
      <c r="X11" s="17">
        <v>0.35759929521463502</v>
      </c>
      <c r="Y11" s="17">
        <v>0.28935268249500801</v>
      </c>
      <c r="Z11" s="17">
        <v>0.24767459594826599</v>
      </c>
      <c r="AA11" s="17">
        <v>0.29872935769660702</v>
      </c>
      <c r="AB11" s="17">
        <v>0.26685444302828598</v>
      </c>
      <c r="AC11" s="17">
        <v>0.28116244868547202</v>
      </c>
      <c r="AD11" s="17">
        <v>0.331048710655929</v>
      </c>
      <c r="AE11" s="17"/>
      <c r="AF11" s="17">
        <v>0.28369801821690799</v>
      </c>
      <c r="AG11" s="17">
        <v>0.21553868047562</v>
      </c>
      <c r="AH11" s="17">
        <v>0.25215383437431399</v>
      </c>
      <c r="AI11" s="17">
        <v>0.37743034496778</v>
      </c>
      <c r="AJ11" s="17">
        <v>0.35163183934344</v>
      </c>
      <c r="AK11" s="17">
        <v>0.33475749258858001</v>
      </c>
      <c r="AL11" s="17">
        <v>0.36271199687163003</v>
      </c>
      <c r="AM11" s="17">
        <v>0.31493264253921899</v>
      </c>
      <c r="AN11" s="17">
        <v>0.35144831425845302</v>
      </c>
      <c r="AO11" s="17">
        <v>0.30262057208483201</v>
      </c>
      <c r="AP11" s="17">
        <v>0.301124923214798</v>
      </c>
      <c r="AQ11" s="17">
        <v>0.33481995610401599</v>
      </c>
      <c r="AR11" s="17">
        <v>0.34998739161416498</v>
      </c>
      <c r="AS11" s="17">
        <v>0.31578182182727998</v>
      </c>
      <c r="AT11" s="17">
        <v>0.35153728728480199</v>
      </c>
      <c r="AU11" s="17">
        <v>0.33566580223414899</v>
      </c>
      <c r="AV11" s="17"/>
      <c r="AW11" s="17">
        <v>0.33970828482293802</v>
      </c>
      <c r="AX11" s="17">
        <v>0.31033946731982398</v>
      </c>
      <c r="AY11" s="17"/>
      <c r="AZ11" s="17">
        <v>0.31261641380098898</v>
      </c>
      <c r="BA11" s="17">
        <v>0.33045021395485302</v>
      </c>
      <c r="BB11" s="17"/>
      <c r="BC11" s="17">
        <v>0.29794594845323003</v>
      </c>
      <c r="BD11" s="17">
        <v>0.34917296167684803</v>
      </c>
      <c r="BE11" s="17"/>
      <c r="BF11" s="17">
        <v>0.28592049272022702</v>
      </c>
      <c r="BG11" s="17">
        <v>0.33051902343839001</v>
      </c>
      <c r="BH11" s="17"/>
      <c r="BI11" s="17">
        <v>0.41143543549896899</v>
      </c>
      <c r="BJ11" s="17">
        <v>0.29427481500991898</v>
      </c>
      <c r="BK11" s="17">
        <v>0.33829229706609698</v>
      </c>
      <c r="BL11" s="17">
        <v>0.39198779555221003</v>
      </c>
      <c r="BM11" s="17">
        <v>0.232260301550819</v>
      </c>
      <c r="BN11" s="17"/>
      <c r="BO11" s="17">
        <v>0.28922745760015001</v>
      </c>
      <c r="BP11" s="17">
        <v>0.42378979445426401</v>
      </c>
      <c r="BQ11" s="17">
        <v>0.31501662469984298</v>
      </c>
      <c r="BR11" s="17">
        <v>0.34839664708435603</v>
      </c>
      <c r="BS11" s="17">
        <v>0.204103418691192</v>
      </c>
      <c r="BT11" s="17">
        <v>0.32558404447408201</v>
      </c>
      <c r="BU11" s="17"/>
      <c r="BV11" s="17">
        <v>0.29980031134315399</v>
      </c>
      <c r="BW11" s="17">
        <v>0.28402651399015499</v>
      </c>
      <c r="BX11" s="17"/>
      <c r="BY11" s="17">
        <v>0.280992547737271</v>
      </c>
      <c r="BZ11" s="17"/>
      <c r="CA11" s="17">
        <v>0.26745776468883797</v>
      </c>
      <c r="CB11" s="17"/>
      <c r="CC11" s="17">
        <v>0.30086771724773897</v>
      </c>
    </row>
    <row r="12" spans="2:81" ht="57.6" x14ac:dyDescent="0.3">
      <c r="B12" s="18" t="s">
        <v>457</v>
      </c>
      <c r="C12" s="17">
        <v>6.7728978234698395E-2</v>
      </c>
      <c r="D12" s="17">
        <v>8.3375693198983095E-2</v>
      </c>
      <c r="E12" s="17">
        <v>5.2718427712435102E-2</v>
      </c>
      <c r="F12" s="17"/>
      <c r="G12" s="17">
        <v>8.8858388580098799E-2</v>
      </c>
      <c r="H12" s="17">
        <v>7.0618841286896994E-2</v>
      </c>
      <c r="I12" s="17">
        <v>6.6826850071213806E-2</v>
      </c>
      <c r="J12" s="17">
        <v>7.0142647206134195E-2</v>
      </c>
      <c r="K12" s="17">
        <v>6.4013031271376003E-2</v>
      </c>
      <c r="L12" s="17">
        <v>5.2541243269715203E-2</v>
      </c>
      <c r="M12" s="17"/>
      <c r="N12" s="17">
        <v>7.7311288165856404E-2</v>
      </c>
      <c r="O12" s="17">
        <v>5.2166720885300999E-2</v>
      </c>
      <c r="P12" s="17">
        <v>8.8282160369885496E-2</v>
      </c>
      <c r="Q12" s="17">
        <v>5.4218868826980397E-2</v>
      </c>
      <c r="R12" s="17"/>
      <c r="S12" s="17">
        <v>8.4667806145718699E-2</v>
      </c>
      <c r="T12" s="17">
        <v>5.8906036570322499E-2</v>
      </c>
      <c r="U12" s="17">
        <v>7.6994894396459498E-2</v>
      </c>
      <c r="V12" s="17">
        <v>9.3580233777052796E-2</v>
      </c>
      <c r="W12" s="17">
        <v>6.4048250640048293E-2</v>
      </c>
      <c r="X12" s="17">
        <v>6.5234148260927494E-2</v>
      </c>
      <c r="Y12" s="17">
        <v>5.4421120872213999E-2</v>
      </c>
      <c r="Z12" s="17">
        <v>2.3485336643274499E-2</v>
      </c>
      <c r="AA12" s="17">
        <v>7.2826314038661605E-2</v>
      </c>
      <c r="AB12" s="17">
        <v>5.0620467334534798E-2</v>
      </c>
      <c r="AC12" s="17">
        <v>5.8586249062322203E-2</v>
      </c>
      <c r="AD12" s="17">
        <v>8.2826854387972396E-2</v>
      </c>
      <c r="AE12" s="17"/>
      <c r="AF12" s="17">
        <v>0</v>
      </c>
      <c r="AG12" s="17">
        <v>6.4964601783671805E-2</v>
      </c>
      <c r="AH12" s="17">
        <v>6.6565291953824907E-2</v>
      </c>
      <c r="AI12" s="17">
        <v>6.6267512917453794E-2</v>
      </c>
      <c r="AJ12" s="17">
        <v>3.7949177987206199E-2</v>
      </c>
      <c r="AK12" s="17">
        <v>6.1539574266060902E-2</v>
      </c>
      <c r="AL12" s="17">
        <v>6.8199108021286897E-2</v>
      </c>
      <c r="AM12" s="17">
        <v>9.1213671411851896E-2</v>
      </c>
      <c r="AN12" s="17">
        <v>4.7131003277823699E-2</v>
      </c>
      <c r="AO12" s="17">
        <v>7.6702913666292699E-2</v>
      </c>
      <c r="AP12" s="17">
        <v>7.3171292924260403E-2</v>
      </c>
      <c r="AQ12" s="17">
        <v>0.115371258230339</v>
      </c>
      <c r="AR12" s="17">
        <v>6.8232162323044895E-2</v>
      </c>
      <c r="AS12" s="17">
        <v>4.8260803207017901E-2</v>
      </c>
      <c r="AT12" s="17">
        <v>7.8183313915716507E-2</v>
      </c>
      <c r="AU12" s="17">
        <v>0.100488160538085</v>
      </c>
      <c r="AV12" s="17"/>
      <c r="AW12" s="17">
        <v>6.06189987746217E-2</v>
      </c>
      <c r="AX12" s="17">
        <v>7.7501288960993203E-2</v>
      </c>
      <c r="AY12" s="17"/>
      <c r="AZ12" s="17">
        <v>4.9023566891172501E-2</v>
      </c>
      <c r="BA12" s="17">
        <v>7.18950600053469E-2</v>
      </c>
      <c r="BB12" s="17"/>
      <c r="BC12" s="17">
        <v>5.3673659605990499E-2</v>
      </c>
      <c r="BD12" s="17">
        <v>7.8666743577792603E-2</v>
      </c>
      <c r="BE12" s="17"/>
      <c r="BF12" s="17">
        <v>4.2034984585910297E-2</v>
      </c>
      <c r="BG12" s="17">
        <v>6.9793688098234996E-2</v>
      </c>
      <c r="BH12" s="17"/>
      <c r="BI12" s="17">
        <v>8.1877825680471E-2</v>
      </c>
      <c r="BJ12" s="17">
        <v>5.5675793446141097E-2</v>
      </c>
      <c r="BK12" s="17">
        <v>9.76073368030905E-2</v>
      </c>
      <c r="BL12" s="17">
        <v>7.3882435785512998E-2</v>
      </c>
      <c r="BM12" s="17">
        <v>5.6860710237198298E-2</v>
      </c>
      <c r="BN12" s="17"/>
      <c r="BO12" s="17">
        <v>6.5656477103978705E-2</v>
      </c>
      <c r="BP12" s="17">
        <v>9.5863564070505405E-2</v>
      </c>
      <c r="BQ12" s="17">
        <v>5.6891356603555598E-2</v>
      </c>
      <c r="BR12" s="17">
        <v>6.1443704248712198E-2</v>
      </c>
      <c r="BS12" s="17">
        <v>7.9428892106877994E-2</v>
      </c>
      <c r="BT12" s="17">
        <v>5.6282402515983897E-2</v>
      </c>
      <c r="BU12" s="17"/>
      <c r="BV12" s="17">
        <v>6.3174926598360798E-2</v>
      </c>
      <c r="BW12" s="17">
        <v>4.1766930007217803E-2</v>
      </c>
      <c r="BX12" s="17"/>
      <c r="BY12" s="17">
        <v>9.5167079734526594E-2</v>
      </c>
      <c r="BZ12" s="17"/>
      <c r="CA12" s="17">
        <v>7.2708136877266794E-2</v>
      </c>
      <c r="CB12" s="17"/>
      <c r="CC12" s="17">
        <v>6.7887955443580103E-2</v>
      </c>
    </row>
    <row r="13" spans="2:81" ht="72" x14ac:dyDescent="0.3">
      <c r="B13" s="18" t="s">
        <v>458</v>
      </c>
      <c r="C13" s="17">
        <v>0.141762777935069</v>
      </c>
      <c r="D13" s="17">
        <v>0.14586237802002999</v>
      </c>
      <c r="E13" s="17">
        <v>0.137299965901682</v>
      </c>
      <c r="F13" s="17"/>
      <c r="G13" s="17">
        <v>0.19699609324700901</v>
      </c>
      <c r="H13" s="17">
        <v>0.15375691935793601</v>
      </c>
      <c r="I13" s="17">
        <v>0.16160224568245901</v>
      </c>
      <c r="J13" s="17">
        <v>0.11786033848548801</v>
      </c>
      <c r="K13" s="17">
        <v>0.106516406686326</v>
      </c>
      <c r="L13" s="17">
        <v>0.122047055119097</v>
      </c>
      <c r="M13" s="17"/>
      <c r="N13" s="17">
        <v>0.131745920793986</v>
      </c>
      <c r="O13" s="17">
        <v>0.145002378704288</v>
      </c>
      <c r="P13" s="17">
        <v>0.14015909163058701</v>
      </c>
      <c r="Q13" s="17">
        <v>0.14762532006107101</v>
      </c>
      <c r="R13" s="17"/>
      <c r="S13" s="17">
        <v>0.146554027670348</v>
      </c>
      <c r="T13" s="17">
        <v>0.14151106264400601</v>
      </c>
      <c r="U13" s="17">
        <v>0.11941362357186699</v>
      </c>
      <c r="V13" s="17">
        <v>0.114279728106896</v>
      </c>
      <c r="W13" s="17">
        <v>0.13263911330335801</v>
      </c>
      <c r="X13" s="17">
        <v>0.141283135577084</v>
      </c>
      <c r="Y13" s="17">
        <v>0.11919872394495799</v>
      </c>
      <c r="Z13" s="17">
        <v>0.14598410604790901</v>
      </c>
      <c r="AA13" s="17">
        <v>0.14806966884407</v>
      </c>
      <c r="AB13" s="17">
        <v>0.19351180325966</v>
      </c>
      <c r="AC13" s="17">
        <v>0.149051181251763</v>
      </c>
      <c r="AD13" s="17">
        <v>0.149464751517567</v>
      </c>
      <c r="AE13" s="17"/>
      <c r="AF13" s="17">
        <v>0.29989107431909801</v>
      </c>
      <c r="AG13" s="17">
        <v>0.12941137656510601</v>
      </c>
      <c r="AH13" s="17">
        <v>0.15093456086908</v>
      </c>
      <c r="AI13" s="17">
        <v>0.12813568447388801</v>
      </c>
      <c r="AJ13" s="17">
        <v>0.198867261466912</v>
      </c>
      <c r="AK13" s="17">
        <v>0.13658852811621899</v>
      </c>
      <c r="AL13" s="17">
        <v>0.13271649493203999</v>
      </c>
      <c r="AM13" s="17">
        <v>0.118954670320843</v>
      </c>
      <c r="AN13" s="17">
        <v>0.12529587053539601</v>
      </c>
      <c r="AO13" s="17">
        <v>0.166738013381</v>
      </c>
      <c r="AP13" s="17">
        <v>0.12582502604592599</v>
      </c>
      <c r="AQ13" s="17">
        <v>0.15442600151418301</v>
      </c>
      <c r="AR13" s="17">
        <v>0.15673562018031301</v>
      </c>
      <c r="AS13" s="17">
        <v>9.3641512165179602E-2</v>
      </c>
      <c r="AT13" s="17">
        <v>9.3974263804850106E-2</v>
      </c>
      <c r="AU13" s="17">
        <v>0.16293392526942799</v>
      </c>
      <c r="AV13" s="17"/>
      <c r="AW13" s="17">
        <v>0.140534035980976</v>
      </c>
      <c r="AX13" s="17">
        <v>0.14321917001213799</v>
      </c>
      <c r="AY13" s="17"/>
      <c r="AZ13" s="17">
        <v>0.16134295581041799</v>
      </c>
      <c r="BA13" s="17">
        <v>0.13740186757525599</v>
      </c>
      <c r="BB13" s="17"/>
      <c r="BC13" s="17">
        <v>0.16194373470425399</v>
      </c>
      <c r="BD13" s="17">
        <v>0.12791609233048901</v>
      </c>
      <c r="BE13" s="17"/>
      <c r="BF13" s="17">
        <v>0.120548218307058</v>
      </c>
      <c r="BG13" s="17">
        <v>0.143467530847881</v>
      </c>
      <c r="BH13" s="17"/>
      <c r="BI13" s="17">
        <v>0.107432536881608</v>
      </c>
      <c r="BJ13" s="17">
        <v>0.168054866264532</v>
      </c>
      <c r="BK13" s="17">
        <v>8.9294987343732701E-2</v>
      </c>
      <c r="BL13" s="17">
        <v>0.104282905799178</v>
      </c>
      <c r="BM13" s="17">
        <v>0.154393328969604</v>
      </c>
      <c r="BN13" s="17"/>
      <c r="BO13" s="17">
        <v>0.18475187068131499</v>
      </c>
      <c r="BP13" s="17">
        <v>0.10926395752014401</v>
      </c>
      <c r="BQ13" s="17">
        <v>0.13435224246791999</v>
      </c>
      <c r="BR13" s="17">
        <v>0.12242507940964401</v>
      </c>
      <c r="BS13" s="17">
        <v>0.17303653825659401</v>
      </c>
      <c r="BT13" s="17">
        <v>0.120005259599168</v>
      </c>
      <c r="BU13" s="17"/>
      <c r="BV13" s="17">
        <v>0.171524852916453</v>
      </c>
      <c r="BW13" s="17">
        <v>0.16161897967647099</v>
      </c>
      <c r="BX13" s="17"/>
      <c r="BY13" s="17">
        <v>0.15763185730927101</v>
      </c>
      <c r="BZ13" s="17"/>
      <c r="CA13" s="17">
        <v>0.193738047962315</v>
      </c>
      <c r="CB13" s="17"/>
      <c r="CC13" s="17">
        <v>0.19271373481263601</v>
      </c>
    </row>
    <row r="14" spans="2:81" ht="43.2" x14ac:dyDescent="0.3">
      <c r="B14" s="18" t="s">
        <v>459</v>
      </c>
      <c r="C14" s="17">
        <v>5.88787022392077E-2</v>
      </c>
      <c r="D14" s="17">
        <v>5.8988524934716902E-2</v>
      </c>
      <c r="E14" s="17">
        <v>5.9003699559477103E-2</v>
      </c>
      <c r="F14" s="17"/>
      <c r="G14" s="17">
        <v>4.9710775920779403E-2</v>
      </c>
      <c r="H14" s="17">
        <v>4.1995330717572298E-2</v>
      </c>
      <c r="I14" s="17">
        <v>7.9110508618024197E-2</v>
      </c>
      <c r="J14" s="17">
        <v>6.5810695655608695E-2</v>
      </c>
      <c r="K14" s="17">
        <v>5.8224436561972098E-2</v>
      </c>
      <c r="L14" s="17">
        <v>5.7148313146071397E-2</v>
      </c>
      <c r="M14" s="17"/>
      <c r="N14" s="17">
        <v>5.10588837102827E-2</v>
      </c>
      <c r="O14" s="17">
        <v>4.94966448383828E-2</v>
      </c>
      <c r="P14" s="17">
        <v>7.8057018155092903E-2</v>
      </c>
      <c r="Q14" s="17">
        <v>6.0668026629319E-2</v>
      </c>
      <c r="R14" s="17"/>
      <c r="S14" s="17">
        <v>4.8850797843930698E-2</v>
      </c>
      <c r="T14" s="17">
        <v>5.2593047214279903E-2</v>
      </c>
      <c r="U14" s="17">
        <v>4.5892189358393599E-2</v>
      </c>
      <c r="V14" s="17">
        <v>6.9076508664373204E-2</v>
      </c>
      <c r="W14" s="17">
        <v>6.16416780145694E-2</v>
      </c>
      <c r="X14" s="17">
        <v>5.7310085888616399E-2</v>
      </c>
      <c r="Y14" s="17">
        <v>7.5650700763857395E-2</v>
      </c>
      <c r="Z14" s="17">
        <v>0.110809212372786</v>
      </c>
      <c r="AA14" s="17">
        <v>6.5319458574336797E-2</v>
      </c>
      <c r="AB14" s="17">
        <v>3.2651982579137401E-2</v>
      </c>
      <c r="AC14" s="17">
        <v>8.1353118567753194E-2</v>
      </c>
      <c r="AD14" s="17">
        <v>3.9241484255283898E-2</v>
      </c>
      <c r="AE14" s="17"/>
      <c r="AF14" s="17">
        <v>0</v>
      </c>
      <c r="AG14" s="17">
        <v>3.95871644718674E-2</v>
      </c>
      <c r="AH14" s="17">
        <v>5.2160915867370698E-2</v>
      </c>
      <c r="AI14" s="17">
        <v>2.3455068153976501E-2</v>
      </c>
      <c r="AJ14" s="17">
        <v>5.5683631856057202E-2</v>
      </c>
      <c r="AK14" s="17">
        <v>0.10129449979918</v>
      </c>
      <c r="AL14" s="17">
        <v>2.55640199428179E-2</v>
      </c>
      <c r="AM14" s="17">
        <v>5.0923397160444799E-2</v>
      </c>
      <c r="AN14" s="17">
        <v>7.3732090628104693E-2</v>
      </c>
      <c r="AO14" s="17">
        <v>3.4939502466955999E-2</v>
      </c>
      <c r="AP14" s="17">
        <v>8.5865159172345898E-2</v>
      </c>
      <c r="AQ14" s="17">
        <v>6.3344872779103195E-2</v>
      </c>
      <c r="AR14" s="17">
        <v>4.8841201169979198E-2</v>
      </c>
      <c r="AS14" s="17">
        <v>9.1077387520169903E-2</v>
      </c>
      <c r="AT14" s="17">
        <v>7.9747654666669804E-2</v>
      </c>
      <c r="AU14" s="17">
        <v>3.1396974756385101E-2</v>
      </c>
      <c r="AV14" s="17"/>
      <c r="AW14" s="17">
        <v>5.1965611230845803E-2</v>
      </c>
      <c r="AX14" s="17">
        <v>6.9356141656697096E-2</v>
      </c>
      <c r="AY14" s="17"/>
      <c r="AZ14" s="17">
        <v>4.3954764827900901E-2</v>
      </c>
      <c r="BA14" s="17">
        <v>6.2202571597315397E-2</v>
      </c>
      <c r="BB14" s="17"/>
      <c r="BC14" s="17">
        <v>5.0107291165500598E-2</v>
      </c>
      <c r="BD14" s="17">
        <v>6.29018153793581E-2</v>
      </c>
      <c r="BE14" s="17"/>
      <c r="BF14" s="17">
        <v>3.8024577642754902E-2</v>
      </c>
      <c r="BG14" s="17">
        <v>6.0554491427072997E-2</v>
      </c>
      <c r="BH14" s="17"/>
      <c r="BI14" s="17">
        <v>7.0229354303604705E-2</v>
      </c>
      <c r="BJ14" s="17">
        <v>4.6953703036128003E-2</v>
      </c>
      <c r="BK14" s="17">
        <v>5.0161122800570702E-2</v>
      </c>
      <c r="BL14" s="17">
        <v>0.104916983780726</v>
      </c>
      <c r="BM14" s="17">
        <v>5.8848267093426797E-2</v>
      </c>
      <c r="BN14" s="17"/>
      <c r="BO14" s="17">
        <v>4.3412189041098802E-2</v>
      </c>
      <c r="BP14" s="17">
        <v>5.4004977899813601E-2</v>
      </c>
      <c r="BQ14" s="17">
        <v>5.43370584729252E-2</v>
      </c>
      <c r="BR14" s="17">
        <v>0.103144189879501</v>
      </c>
      <c r="BS14" s="17">
        <v>4.5865831193592103E-2</v>
      </c>
      <c r="BT14" s="17">
        <v>4.6091821639481598E-2</v>
      </c>
      <c r="BU14" s="17"/>
      <c r="BV14" s="17">
        <v>3.90970326615388E-2</v>
      </c>
      <c r="BW14" s="17">
        <v>6.1525701306681599E-2</v>
      </c>
      <c r="BX14" s="17"/>
      <c r="BY14" s="17">
        <v>6.2904497743572194E-2</v>
      </c>
      <c r="BZ14" s="17"/>
      <c r="CA14" s="17">
        <v>5.3465653654134603E-2</v>
      </c>
      <c r="CB14" s="17"/>
      <c r="CC14" s="17">
        <v>5.22193394233108E-2</v>
      </c>
    </row>
    <row r="15" spans="2:81" x14ac:dyDescent="0.3">
      <c r="B15" s="18" t="s">
        <v>92</v>
      </c>
      <c r="C15" s="19">
        <v>9.9707577739791498E-2</v>
      </c>
      <c r="D15" s="19">
        <v>8.2746729398097699E-2</v>
      </c>
      <c r="E15" s="19">
        <v>0.116661672457923</v>
      </c>
      <c r="F15" s="19"/>
      <c r="G15" s="19">
        <v>0.10006007043108001</v>
      </c>
      <c r="H15" s="19">
        <v>9.5982306240679299E-2</v>
      </c>
      <c r="I15" s="19">
        <v>6.0355892033235103E-2</v>
      </c>
      <c r="J15" s="19">
        <v>0.126880675500953</v>
      </c>
      <c r="K15" s="19">
        <v>0.116605087234618</v>
      </c>
      <c r="L15" s="19">
        <v>0.101049186459425</v>
      </c>
      <c r="M15" s="19"/>
      <c r="N15" s="19">
        <v>7.5996215350804794E-2</v>
      </c>
      <c r="O15" s="19">
        <v>0.12269954746557001</v>
      </c>
      <c r="P15" s="19">
        <v>0.111507632801098</v>
      </c>
      <c r="Q15" s="19">
        <v>9.1811444589275995E-2</v>
      </c>
      <c r="R15" s="19"/>
      <c r="S15" s="19">
        <v>9.6836337155972604E-2</v>
      </c>
      <c r="T15" s="19">
        <v>7.5640693907765594E-2</v>
      </c>
      <c r="U15" s="19">
        <v>0.116759201460365</v>
      </c>
      <c r="V15" s="19">
        <v>4.7649180703482903E-2</v>
      </c>
      <c r="W15" s="19">
        <v>9.9210432499341306E-2</v>
      </c>
      <c r="X15" s="19">
        <v>8.23871691029959E-2</v>
      </c>
      <c r="Y15" s="19">
        <v>0.118550611221029</v>
      </c>
      <c r="Z15" s="19">
        <v>0.107599911935692</v>
      </c>
      <c r="AA15" s="19">
        <v>0.121789729965982</v>
      </c>
      <c r="AB15" s="19">
        <v>0.11105175080249501</v>
      </c>
      <c r="AC15" s="19">
        <v>0.123525405622999</v>
      </c>
      <c r="AD15" s="19">
        <v>0.16619763950299701</v>
      </c>
      <c r="AE15" s="19"/>
      <c r="AF15" s="19">
        <v>0</v>
      </c>
      <c r="AG15" s="19">
        <v>0.142492858531727</v>
      </c>
      <c r="AH15" s="19">
        <v>0.13007833548964601</v>
      </c>
      <c r="AI15" s="19">
        <v>0.103106578368243</v>
      </c>
      <c r="AJ15" s="19">
        <v>9.5169614661167398E-2</v>
      </c>
      <c r="AK15" s="19">
        <v>0.1004686426671</v>
      </c>
      <c r="AL15" s="19">
        <v>7.3631903509100802E-2</v>
      </c>
      <c r="AM15" s="19">
        <v>0.10161646600384799</v>
      </c>
      <c r="AN15" s="19">
        <v>9.0246161448900797E-2</v>
      </c>
      <c r="AO15" s="19">
        <v>5.5708343765843001E-2</v>
      </c>
      <c r="AP15" s="19">
        <v>0.105292776849984</v>
      </c>
      <c r="AQ15" s="19">
        <v>8.4338061842147705E-2</v>
      </c>
      <c r="AR15" s="19">
        <v>8.7970526472233398E-2</v>
      </c>
      <c r="AS15" s="19">
        <v>8.58849733764981E-2</v>
      </c>
      <c r="AT15" s="19">
        <v>8.3149361782590997E-2</v>
      </c>
      <c r="AU15" s="19">
        <v>3.2164969936089798E-2</v>
      </c>
      <c r="AV15" s="19"/>
      <c r="AW15" s="19">
        <v>8.5534719892187902E-2</v>
      </c>
      <c r="AX15" s="19">
        <v>0.1186467191468</v>
      </c>
      <c r="AY15" s="19"/>
      <c r="AZ15" s="19">
        <v>8.6986274434979999E-2</v>
      </c>
      <c r="BA15" s="19">
        <v>0.102540874951158</v>
      </c>
      <c r="BB15" s="19"/>
      <c r="BC15" s="19">
        <v>7.7273162017323302E-2</v>
      </c>
      <c r="BD15" s="19">
        <v>0.114670019543113</v>
      </c>
      <c r="BE15" s="19"/>
      <c r="BF15" s="19">
        <v>0.103878669902449</v>
      </c>
      <c r="BG15" s="19">
        <v>9.9372398427160002E-2</v>
      </c>
      <c r="BH15" s="19"/>
      <c r="BI15" s="19">
        <v>6.6951535212334101E-2</v>
      </c>
      <c r="BJ15" s="19">
        <v>8.8533023302155803E-2</v>
      </c>
      <c r="BK15" s="19">
        <v>0.103023825179985</v>
      </c>
      <c r="BL15" s="19">
        <v>0.104280759128753</v>
      </c>
      <c r="BM15" s="19">
        <v>0.119767851653163</v>
      </c>
      <c r="BN15" s="19"/>
      <c r="BO15" s="19">
        <v>7.0590414129726095E-2</v>
      </c>
      <c r="BP15" s="19">
        <v>5.0592872605799102E-2</v>
      </c>
      <c r="BQ15" s="19">
        <v>9.90436479779956E-2</v>
      </c>
      <c r="BR15" s="19">
        <v>9.0695180973920694E-2</v>
      </c>
      <c r="BS15" s="19">
        <v>0.107863756087041</v>
      </c>
      <c r="BT15" s="19">
        <v>0.203871509161549</v>
      </c>
      <c r="BU15" s="19"/>
      <c r="BV15" s="19">
        <v>7.6523022138093394E-2</v>
      </c>
      <c r="BW15" s="19">
        <v>0.110808326687429</v>
      </c>
      <c r="BX15" s="19"/>
      <c r="BY15" s="19">
        <v>7.1123569904006007E-2</v>
      </c>
      <c r="BZ15" s="19"/>
      <c r="CA15" s="19">
        <v>6.3786086247927198E-2</v>
      </c>
      <c r="CB15" s="19"/>
      <c r="CC15" s="19">
        <v>7.8595391699637807E-2</v>
      </c>
    </row>
    <row r="16" spans="2:81" x14ac:dyDescent="0.3">
      <c r="B16" s="16"/>
    </row>
    <row r="17" spans="2:2" x14ac:dyDescent="0.3">
      <c r="B17" t="s">
        <v>95</v>
      </c>
    </row>
    <row r="18" spans="2:2" x14ac:dyDescent="0.3">
      <c r="B18" t="s">
        <v>96</v>
      </c>
    </row>
    <row r="20" spans="2:2" x14ac:dyDescent="0.3">
      <c r="B20"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1003</v>
      </c>
      <c r="D7" s="10">
        <v>493</v>
      </c>
      <c r="E7" s="10">
        <v>510</v>
      </c>
      <c r="F7" s="10"/>
      <c r="G7" s="10">
        <v>132</v>
      </c>
      <c r="H7" s="10">
        <v>182</v>
      </c>
      <c r="I7" s="10">
        <v>148</v>
      </c>
      <c r="J7" s="10">
        <v>174</v>
      </c>
      <c r="K7" s="10">
        <v>156</v>
      </c>
      <c r="L7" s="10">
        <v>211</v>
      </c>
      <c r="M7" s="10"/>
      <c r="N7" s="10">
        <v>291</v>
      </c>
      <c r="O7" s="10">
        <v>268</v>
      </c>
      <c r="P7" s="10">
        <v>188</v>
      </c>
      <c r="Q7" s="10">
        <v>255</v>
      </c>
      <c r="R7" s="10"/>
      <c r="S7" s="10">
        <v>124</v>
      </c>
      <c r="T7" s="10">
        <v>130</v>
      </c>
      <c r="U7" s="10">
        <v>84</v>
      </c>
      <c r="V7" s="10">
        <v>85</v>
      </c>
      <c r="W7" s="10">
        <v>86</v>
      </c>
      <c r="X7" s="10">
        <v>94</v>
      </c>
      <c r="Y7" s="10">
        <v>87</v>
      </c>
      <c r="Z7" s="10">
        <v>41</v>
      </c>
      <c r="AA7" s="10">
        <v>113</v>
      </c>
      <c r="AB7" s="10">
        <v>78</v>
      </c>
      <c r="AC7" s="10">
        <v>55</v>
      </c>
      <c r="AD7" s="10">
        <v>26</v>
      </c>
      <c r="AE7" s="10"/>
      <c r="AF7" s="10">
        <v>4</v>
      </c>
      <c r="AG7" s="10">
        <v>48</v>
      </c>
      <c r="AH7" s="10">
        <v>71</v>
      </c>
      <c r="AI7" s="10">
        <v>70</v>
      </c>
      <c r="AJ7" s="10">
        <v>83</v>
      </c>
      <c r="AK7" s="10">
        <v>96</v>
      </c>
      <c r="AL7" s="10">
        <v>95</v>
      </c>
      <c r="AM7" s="10">
        <v>86</v>
      </c>
      <c r="AN7" s="10">
        <v>72</v>
      </c>
      <c r="AO7" s="10">
        <v>56</v>
      </c>
      <c r="AP7" s="10">
        <v>79</v>
      </c>
      <c r="AQ7" s="10">
        <v>55</v>
      </c>
      <c r="AR7" s="10">
        <v>49</v>
      </c>
      <c r="AS7" s="10">
        <v>28</v>
      </c>
      <c r="AT7" s="10">
        <v>30</v>
      </c>
      <c r="AU7" s="10">
        <v>39</v>
      </c>
      <c r="AV7" s="10"/>
      <c r="AW7" s="10">
        <v>583</v>
      </c>
      <c r="AX7" s="10">
        <v>417</v>
      </c>
      <c r="AY7" s="10"/>
      <c r="AZ7" s="10">
        <v>182</v>
      </c>
      <c r="BA7" s="10">
        <v>821</v>
      </c>
      <c r="BB7" s="10"/>
      <c r="BC7" s="10">
        <v>408</v>
      </c>
      <c r="BD7" s="10">
        <v>583</v>
      </c>
      <c r="BE7" s="10"/>
      <c r="BF7" s="10">
        <v>70</v>
      </c>
      <c r="BG7" s="10">
        <v>933</v>
      </c>
      <c r="BH7" s="10"/>
      <c r="BI7" s="10">
        <v>191</v>
      </c>
      <c r="BJ7" s="10">
        <v>320</v>
      </c>
      <c r="BK7" s="10">
        <v>96</v>
      </c>
      <c r="BL7" s="10">
        <v>128</v>
      </c>
      <c r="BM7" s="10">
        <v>50</v>
      </c>
      <c r="BN7" s="10"/>
      <c r="BO7" s="10">
        <v>249</v>
      </c>
      <c r="BP7" s="10">
        <v>196</v>
      </c>
      <c r="BQ7" s="10">
        <v>101</v>
      </c>
      <c r="BR7" s="10">
        <v>185</v>
      </c>
      <c r="BS7" s="10">
        <v>65</v>
      </c>
      <c r="BT7" s="10">
        <v>96</v>
      </c>
      <c r="BU7" s="10"/>
      <c r="BV7" s="10">
        <v>216</v>
      </c>
      <c r="BW7" s="10">
        <v>104</v>
      </c>
      <c r="BX7" s="10"/>
      <c r="BY7" s="10">
        <v>92</v>
      </c>
      <c r="BZ7" s="10"/>
      <c r="CA7" s="10">
        <v>157</v>
      </c>
      <c r="CB7" s="10"/>
      <c r="CC7" s="10">
        <v>160</v>
      </c>
    </row>
    <row r="8" spans="2:81" ht="30" customHeight="1" x14ac:dyDescent="0.3">
      <c r="B8" s="11" t="s">
        <v>20</v>
      </c>
      <c r="C8" s="11">
        <v>1004</v>
      </c>
      <c r="D8" s="11">
        <v>491</v>
      </c>
      <c r="E8" s="11">
        <v>513</v>
      </c>
      <c r="F8" s="11"/>
      <c r="G8" s="11">
        <v>132</v>
      </c>
      <c r="H8" s="11">
        <v>184</v>
      </c>
      <c r="I8" s="11">
        <v>169</v>
      </c>
      <c r="J8" s="11">
        <v>168</v>
      </c>
      <c r="K8" s="11">
        <v>143</v>
      </c>
      <c r="L8" s="11">
        <v>208</v>
      </c>
      <c r="M8" s="11"/>
      <c r="N8" s="11">
        <v>273</v>
      </c>
      <c r="O8" s="11">
        <v>255</v>
      </c>
      <c r="P8" s="11">
        <v>212</v>
      </c>
      <c r="Q8" s="11">
        <v>262</v>
      </c>
      <c r="R8" s="11"/>
      <c r="S8" s="11">
        <v>127</v>
      </c>
      <c r="T8" s="11">
        <v>132</v>
      </c>
      <c r="U8" s="11">
        <v>83</v>
      </c>
      <c r="V8" s="11">
        <v>88</v>
      </c>
      <c r="W8" s="11">
        <v>83</v>
      </c>
      <c r="X8" s="11">
        <v>92</v>
      </c>
      <c r="Y8" s="11">
        <v>84</v>
      </c>
      <c r="Z8" s="11">
        <v>38</v>
      </c>
      <c r="AA8" s="11">
        <v>113</v>
      </c>
      <c r="AB8" s="11">
        <v>83</v>
      </c>
      <c r="AC8" s="11">
        <v>50</v>
      </c>
      <c r="AD8" s="11">
        <v>31</v>
      </c>
      <c r="AE8" s="11"/>
      <c r="AF8" s="11">
        <v>4</v>
      </c>
      <c r="AG8" s="11">
        <v>47</v>
      </c>
      <c r="AH8" s="11">
        <v>73</v>
      </c>
      <c r="AI8" s="11">
        <v>70</v>
      </c>
      <c r="AJ8" s="11">
        <v>84</v>
      </c>
      <c r="AK8" s="11">
        <v>97</v>
      </c>
      <c r="AL8" s="11">
        <v>94</v>
      </c>
      <c r="AM8" s="11">
        <v>87</v>
      </c>
      <c r="AN8" s="11">
        <v>71</v>
      </c>
      <c r="AO8" s="11">
        <v>55</v>
      </c>
      <c r="AP8" s="11">
        <v>78</v>
      </c>
      <c r="AQ8" s="11">
        <v>56</v>
      </c>
      <c r="AR8" s="11">
        <v>48</v>
      </c>
      <c r="AS8" s="11">
        <v>29</v>
      </c>
      <c r="AT8" s="11">
        <v>30</v>
      </c>
      <c r="AU8" s="11">
        <v>38</v>
      </c>
      <c r="AV8" s="11"/>
      <c r="AW8" s="11">
        <v>582</v>
      </c>
      <c r="AX8" s="11">
        <v>418</v>
      </c>
      <c r="AY8" s="11"/>
      <c r="AZ8" s="11">
        <v>185</v>
      </c>
      <c r="BA8" s="11">
        <v>819</v>
      </c>
      <c r="BB8" s="11"/>
      <c r="BC8" s="11">
        <v>414</v>
      </c>
      <c r="BD8" s="11">
        <v>578</v>
      </c>
      <c r="BE8" s="11"/>
      <c r="BF8" s="11">
        <v>72</v>
      </c>
      <c r="BG8" s="11">
        <v>931</v>
      </c>
      <c r="BH8" s="11"/>
      <c r="BI8" s="11">
        <v>190</v>
      </c>
      <c r="BJ8" s="11">
        <v>319</v>
      </c>
      <c r="BK8" s="11">
        <v>95</v>
      </c>
      <c r="BL8" s="11">
        <v>126</v>
      </c>
      <c r="BM8" s="11">
        <v>51</v>
      </c>
      <c r="BN8" s="11"/>
      <c r="BO8" s="11">
        <v>248</v>
      </c>
      <c r="BP8" s="11">
        <v>195</v>
      </c>
      <c r="BQ8" s="11">
        <v>100</v>
      </c>
      <c r="BR8" s="11">
        <v>182</v>
      </c>
      <c r="BS8" s="11">
        <v>67</v>
      </c>
      <c r="BT8" s="11">
        <v>97</v>
      </c>
      <c r="BU8" s="11"/>
      <c r="BV8" s="11">
        <v>214</v>
      </c>
      <c r="BW8" s="11">
        <v>105</v>
      </c>
      <c r="BX8" s="11"/>
      <c r="BY8" s="11">
        <v>94</v>
      </c>
      <c r="BZ8" s="11"/>
      <c r="CA8" s="11">
        <v>157</v>
      </c>
      <c r="CB8" s="11"/>
      <c r="CC8" s="11">
        <v>160</v>
      </c>
    </row>
    <row r="9" spans="2:81" ht="28.8" x14ac:dyDescent="0.3">
      <c r="B9" s="18" t="s">
        <v>449</v>
      </c>
      <c r="C9" s="17">
        <v>0.14803719385574601</v>
      </c>
      <c r="D9" s="17">
        <v>0.16126448758137901</v>
      </c>
      <c r="E9" s="17">
        <v>0.135377510832346</v>
      </c>
      <c r="F9" s="17"/>
      <c r="G9" s="17">
        <v>0.19792060746225801</v>
      </c>
      <c r="H9" s="17">
        <v>0.16642637177662301</v>
      </c>
      <c r="I9" s="17">
        <v>0.173019105383213</v>
      </c>
      <c r="J9" s="17">
        <v>0.19305590996667299</v>
      </c>
      <c r="K9" s="17">
        <v>9.8695907313625306E-2</v>
      </c>
      <c r="L9" s="17">
        <v>7.7537912096129202E-2</v>
      </c>
      <c r="M9" s="17"/>
      <c r="N9" s="17">
        <v>0.14759763393177899</v>
      </c>
      <c r="O9" s="17">
        <v>0.14776722590233399</v>
      </c>
      <c r="P9" s="17">
        <v>0.14927535569842401</v>
      </c>
      <c r="Q9" s="17">
        <v>0.14825527173761099</v>
      </c>
      <c r="R9" s="17"/>
      <c r="S9" s="17">
        <v>0.24785834152014699</v>
      </c>
      <c r="T9" s="17">
        <v>0.12586186302402599</v>
      </c>
      <c r="U9" s="17">
        <v>7.7043155437768407E-2</v>
      </c>
      <c r="V9" s="17">
        <v>0.123263730651447</v>
      </c>
      <c r="W9" s="17">
        <v>4.5250593452118099E-2</v>
      </c>
      <c r="X9" s="17">
        <v>0.15337236448800001</v>
      </c>
      <c r="Y9" s="17">
        <v>0.169158530998467</v>
      </c>
      <c r="Z9" s="17">
        <v>0.23140992358745599</v>
      </c>
      <c r="AA9" s="17">
        <v>0.12196935262712</v>
      </c>
      <c r="AB9" s="17">
        <v>0.20665611480954399</v>
      </c>
      <c r="AC9" s="17">
        <v>0.20384667630657599</v>
      </c>
      <c r="AD9" s="17">
        <v>4.1393123884547203E-2</v>
      </c>
      <c r="AE9" s="17"/>
      <c r="AF9" s="17">
        <v>0.54067864377974795</v>
      </c>
      <c r="AG9" s="17">
        <v>0.27503554883741999</v>
      </c>
      <c r="AH9" s="17">
        <v>0.119551226806864</v>
      </c>
      <c r="AI9" s="17">
        <v>8.24921713363274E-2</v>
      </c>
      <c r="AJ9" s="17">
        <v>0.15679844307665999</v>
      </c>
      <c r="AK9" s="17">
        <v>0.14217446626903099</v>
      </c>
      <c r="AL9" s="17">
        <v>0.13565444784971301</v>
      </c>
      <c r="AM9" s="17">
        <v>0.177398173376796</v>
      </c>
      <c r="AN9" s="17">
        <v>8.3401509462275994E-2</v>
      </c>
      <c r="AO9" s="17">
        <v>0.173453714474092</v>
      </c>
      <c r="AP9" s="17">
        <v>0.19911352869372301</v>
      </c>
      <c r="AQ9" s="17">
        <v>0.14935466587557999</v>
      </c>
      <c r="AR9" s="17">
        <v>0.15947745525235399</v>
      </c>
      <c r="AS9" s="17">
        <v>0.14448715461633799</v>
      </c>
      <c r="AT9" s="17">
        <v>0.197172867243851</v>
      </c>
      <c r="AU9" s="17">
        <v>0.14030241833463999</v>
      </c>
      <c r="AV9" s="17"/>
      <c r="AW9" s="17">
        <v>0.14482529296160901</v>
      </c>
      <c r="AX9" s="17">
        <v>0.15100534704714599</v>
      </c>
      <c r="AY9" s="17"/>
      <c r="AZ9" s="17">
        <v>0.19699520685602101</v>
      </c>
      <c r="BA9" s="17">
        <v>0.13697882821590801</v>
      </c>
      <c r="BB9" s="17"/>
      <c r="BC9" s="17">
        <v>0.193424066865963</v>
      </c>
      <c r="BD9" s="17">
        <v>0.111198931732477</v>
      </c>
      <c r="BE9" s="17"/>
      <c r="BF9" s="17">
        <v>0.185805513196454</v>
      </c>
      <c r="BG9" s="17">
        <v>0.14510221233016801</v>
      </c>
      <c r="BH9" s="17"/>
      <c r="BI9" s="17">
        <v>0.109449829229339</v>
      </c>
      <c r="BJ9" s="17">
        <v>0.18164436627026601</v>
      </c>
      <c r="BK9" s="17">
        <v>0.12928540103385899</v>
      </c>
      <c r="BL9" s="17">
        <v>0.14434593870725901</v>
      </c>
      <c r="BM9" s="17">
        <v>0.144833680274562</v>
      </c>
      <c r="BN9" s="17"/>
      <c r="BO9" s="17">
        <v>0.186061552754235</v>
      </c>
      <c r="BP9" s="17">
        <v>0.135927487739152</v>
      </c>
      <c r="BQ9" s="17">
        <v>0.138127098341598</v>
      </c>
      <c r="BR9" s="17">
        <v>0.12661747382041599</v>
      </c>
      <c r="BS9" s="17">
        <v>0.13183296685229601</v>
      </c>
      <c r="BT9" s="17">
        <v>0.12738146503912601</v>
      </c>
      <c r="BU9" s="17"/>
      <c r="BV9" s="17">
        <v>0.18159424367020199</v>
      </c>
      <c r="BW9" s="17">
        <v>0.18174649775249199</v>
      </c>
      <c r="BX9" s="17"/>
      <c r="BY9" s="17">
        <v>0.181923650939319</v>
      </c>
      <c r="BZ9" s="17"/>
      <c r="CA9" s="17">
        <v>0.22910661914901401</v>
      </c>
      <c r="CB9" s="17"/>
      <c r="CC9" s="17">
        <v>0.16176331533378699</v>
      </c>
    </row>
    <row r="10" spans="2:81" x14ac:dyDescent="0.3">
      <c r="B10" s="18" t="s">
        <v>450</v>
      </c>
      <c r="C10" s="17">
        <v>0.195869248816601</v>
      </c>
      <c r="D10" s="17">
        <v>0.192391259156937</v>
      </c>
      <c r="E10" s="17">
        <v>0.199197990701623</v>
      </c>
      <c r="F10" s="17"/>
      <c r="G10" s="17">
        <v>0.28831861120243502</v>
      </c>
      <c r="H10" s="17">
        <v>0.24688935226488601</v>
      </c>
      <c r="I10" s="17">
        <v>0.20261979072485101</v>
      </c>
      <c r="J10" s="17">
        <v>0.165347567944439</v>
      </c>
      <c r="K10" s="17">
        <v>0.13751519098433901</v>
      </c>
      <c r="L10" s="17">
        <v>0.151480072249011</v>
      </c>
      <c r="M10" s="17"/>
      <c r="N10" s="17">
        <v>0.181985862195538</v>
      </c>
      <c r="O10" s="17">
        <v>0.206907855303293</v>
      </c>
      <c r="P10" s="17">
        <v>0.18887349400216999</v>
      </c>
      <c r="Q10" s="17">
        <v>0.205929128615565</v>
      </c>
      <c r="R10" s="17"/>
      <c r="S10" s="17">
        <v>0.176283114107397</v>
      </c>
      <c r="T10" s="17">
        <v>0.149113258704242</v>
      </c>
      <c r="U10" s="17">
        <v>0.12860216823019399</v>
      </c>
      <c r="V10" s="17">
        <v>0.15379294256978099</v>
      </c>
      <c r="W10" s="17">
        <v>0.311359039496372</v>
      </c>
      <c r="X10" s="17">
        <v>0.20628998349880301</v>
      </c>
      <c r="Y10" s="17">
        <v>0.208143833183461</v>
      </c>
      <c r="Z10" s="17">
        <v>0.36528691359606602</v>
      </c>
      <c r="AA10" s="17">
        <v>0.21772443512964201</v>
      </c>
      <c r="AB10" s="17">
        <v>0.21037663402797499</v>
      </c>
      <c r="AC10" s="17">
        <v>9.8129263040647299E-2</v>
      </c>
      <c r="AD10" s="17">
        <v>0.23137135601189901</v>
      </c>
      <c r="AE10" s="17"/>
      <c r="AF10" s="17">
        <v>0.242446110569081</v>
      </c>
      <c r="AG10" s="17">
        <v>0.18326080492608399</v>
      </c>
      <c r="AH10" s="17">
        <v>0.20938940975081399</v>
      </c>
      <c r="AI10" s="17">
        <v>0.206075308257579</v>
      </c>
      <c r="AJ10" s="17">
        <v>0.23240198536975101</v>
      </c>
      <c r="AK10" s="17">
        <v>0.16387750162558801</v>
      </c>
      <c r="AL10" s="17">
        <v>0.21779960024254999</v>
      </c>
      <c r="AM10" s="17">
        <v>0.15988228809021399</v>
      </c>
      <c r="AN10" s="17">
        <v>0.16229427740080399</v>
      </c>
      <c r="AO10" s="17">
        <v>0.29773835441354202</v>
      </c>
      <c r="AP10" s="17">
        <v>0.191188988439942</v>
      </c>
      <c r="AQ10" s="17">
        <v>0.159042374979768</v>
      </c>
      <c r="AR10" s="17">
        <v>0.18176574566545101</v>
      </c>
      <c r="AS10" s="17">
        <v>0.265442209093321</v>
      </c>
      <c r="AT10" s="17">
        <v>0.214186891351315</v>
      </c>
      <c r="AU10" s="17">
        <v>0.13987191439629401</v>
      </c>
      <c r="AV10" s="17"/>
      <c r="AW10" s="17">
        <v>0.19499654743967099</v>
      </c>
      <c r="AX10" s="17">
        <v>0.19861007713083101</v>
      </c>
      <c r="AY10" s="17"/>
      <c r="AZ10" s="17">
        <v>0.191026630921352</v>
      </c>
      <c r="BA10" s="17">
        <v>0.196963072606782</v>
      </c>
      <c r="BB10" s="17"/>
      <c r="BC10" s="17">
        <v>0.20700825026209599</v>
      </c>
      <c r="BD10" s="17">
        <v>0.18860181022491401</v>
      </c>
      <c r="BE10" s="17"/>
      <c r="BF10" s="17">
        <v>0.21145411361484301</v>
      </c>
      <c r="BG10" s="17">
        <v>0.19465814673263299</v>
      </c>
      <c r="BH10" s="17"/>
      <c r="BI10" s="17">
        <v>0.17278334997231101</v>
      </c>
      <c r="BJ10" s="17">
        <v>0.21579881327928399</v>
      </c>
      <c r="BK10" s="17">
        <v>0.220586650714198</v>
      </c>
      <c r="BL10" s="17">
        <v>0.13728142746133601</v>
      </c>
      <c r="BM10" s="17">
        <v>0.226794138317577</v>
      </c>
      <c r="BN10" s="17"/>
      <c r="BO10" s="17">
        <v>0.22793726624348001</v>
      </c>
      <c r="BP10" s="17">
        <v>0.194962103860185</v>
      </c>
      <c r="BQ10" s="17">
        <v>0.19896629795762499</v>
      </c>
      <c r="BR10" s="17">
        <v>0.19163890131113101</v>
      </c>
      <c r="BS10" s="17">
        <v>0.25640128912101101</v>
      </c>
      <c r="BT10" s="17">
        <v>0.15226256426314499</v>
      </c>
      <c r="BU10" s="17"/>
      <c r="BV10" s="17">
        <v>0.20447215719130599</v>
      </c>
      <c r="BW10" s="17">
        <v>0.23887838563727401</v>
      </c>
      <c r="BX10" s="17"/>
      <c r="BY10" s="17">
        <v>0.194515706098252</v>
      </c>
      <c r="BZ10" s="17"/>
      <c r="CA10" s="17">
        <v>0.22622564980580501</v>
      </c>
      <c r="CB10" s="17"/>
      <c r="CC10" s="17">
        <v>0.23169438579948901</v>
      </c>
    </row>
    <row r="11" spans="2:81" x14ac:dyDescent="0.3">
      <c r="B11" s="18" t="s">
        <v>445</v>
      </c>
      <c r="C11" s="17">
        <v>0.24474806979098501</v>
      </c>
      <c r="D11" s="17">
        <v>0.245660727236683</v>
      </c>
      <c r="E11" s="17">
        <v>0.24387457637569299</v>
      </c>
      <c r="F11" s="17"/>
      <c r="G11" s="17">
        <v>0.31496067477566297</v>
      </c>
      <c r="H11" s="17">
        <v>0.25491854511071999</v>
      </c>
      <c r="I11" s="17">
        <v>0.24157017467172101</v>
      </c>
      <c r="J11" s="17">
        <v>0.22908813125560301</v>
      </c>
      <c r="K11" s="17">
        <v>0.17138493218950199</v>
      </c>
      <c r="L11" s="17">
        <v>0.25686362176459998</v>
      </c>
      <c r="M11" s="17"/>
      <c r="N11" s="17">
        <v>0.22809477566129599</v>
      </c>
      <c r="O11" s="17">
        <v>0.23005892502526201</v>
      </c>
      <c r="P11" s="17">
        <v>0.263898530062881</v>
      </c>
      <c r="Q11" s="17">
        <v>0.25836667700236898</v>
      </c>
      <c r="R11" s="17"/>
      <c r="S11" s="17">
        <v>0.25268727834556398</v>
      </c>
      <c r="T11" s="17">
        <v>0.25601663940550001</v>
      </c>
      <c r="U11" s="17">
        <v>0.29929370968463198</v>
      </c>
      <c r="V11" s="17">
        <v>0.17463622484593999</v>
      </c>
      <c r="W11" s="17">
        <v>0.244826302453896</v>
      </c>
      <c r="X11" s="17">
        <v>0.25739872181004098</v>
      </c>
      <c r="Y11" s="17">
        <v>0.226731521144863</v>
      </c>
      <c r="Z11" s="17">
        <v>0.122362498347715</v>
      </c>
      <c r="AA11" s="17">
        <v>0.28497457112978403</v>
      </c>
      <c r="AB11" s="17">
        <v>0.19482229872314999</v>
      </c>
      <c r="AC11" s="17">
        <v>0.30747202067600998</v>
      </c>
      <c r="AD11" s="17">
        <v>0.26600542183472198</v>
      </c>
      <c r="AE11" s="17"/>
      <c r="AF11" s="17">
        <v>0</v>
      </c>
      <c r="AG11" s="17">
        <v>0.266569577738895</v>
      </c>
      <c r="AH11" s="17">
        <v>0.21636131951740201</v>
      </c>
      <c r="AI11" s="17">
        <v>0.31236733120313398</v>
      </c>
      <c r="AJ11" s="17">
        <v>0.31107561733348299</v>
      </c>
      <c r="AK11" s="17">
        <v>0.22938077604033699</v>
      </c>
      <c r="AL11" s="17">
        <v>0.223319256146818</v>
      </c>
      <c r="AM11" s="17">
        <v>0.18842546076957201</v>
      </c>
      <c r="AN11" s="17">
        <v>0.23905427731458201</v>
      </c>
      <c r="AO11" s="17">
        <v>0.18121130821555301</v>
      </c>
      <c r="AP11" s="17">
        <v>0.23592748887856399</v>
      </c>
      <c r="AQ11" s="17">
        <v>0.23000276631262501</v>
      </c>
      <c r="AR11" s="17">
        <v>0.33894899853462901</v>
      </c>
      <c r="AS11" s="17">
        <v>0.20388870799659001</v>
      </c>
      <c r="AT11" s="17">
        <v>0.20395985404304601</v>
      </c>
      <c r="AU11" s="17">
        <v>0.36534427147390602</v>
      </c>
      <c r="AV11" s="17"/>
      <c r="AW11" s="17">
        <v>0.22958659185101099</v>
      </c>
      <c r="AX11" s="17">
        <v>0.26774203110587103</v>
      </c>
      <c r="AY11" s="17"/>
      <c r="AZ11" s="17">
        <v>0.18792103398068299</v>
      </c>
      <c r="BA11" s="17">
        <v>0.25758384685193197</v>
      </c>
      <c r="BB11" s="17"/>
      <c r="BC11" s="17">
        <v>0.22794790848271701</v>
      </c>
      <c r="BD11" s="17">
        <v>0.254867141942205</v>
      </c>
      <c r="BE11" s="17"/>
      <c r="BF11" s="17">
        <v>0.26467018484145599</v>
      </c>
      <c r="BG11" s="17">
        <v>0.24319991936638999</v>
      </c>
      <c r="BH11" s="17"/>
      <c r="BI11" s="17">
        <v>0.206595338508021</v>
      </c>
      <c r="BJ11" s="17">
        <v>0.28894055649587003</v>
      </c>
      <c r="BK11" s="17">
        <v>0.181140467744585</v>
      </c>
      <c r="BL11" s="17">
        <v>0.19335650718424099</v>
      </c>
      <c r="BM11" s="17">
        <v>0.25237100257855899</v>
      </c>
      <c r="BN11" s="17"/>
      <c r="BO11" s="17">
        <v>0.274189394586975</v>
      </c>
      <c r="BP11" s="17">
        <v>0.199554225301074</v>
      </c>
      <c r="BQ11" s="17">
        <v>0.237400818680332</v>
      </c>
      <c r="BR11" s="17">
        <v>0.19157314696122901</v>
      </c>
      <c r="BS11" s="17">
        <v>0.316399128053656</v>
      </c>
      <c r="BT11" s="17">
        <v>0.24988548151954601</v>
      </c>
      <c r="BU11" s="17"/>
      <c r="BV11" s="17">
        <v>0.28984354568565701</v>
      </c>
      <c r="BW11" s="17">
        <v>0.28710059559458501</v>
      </c>
      <c r="BX11" s="17"/>
      <c r="BY11" s="17">
        <v>0.31826910604700298</v>
      </c>
      <c r="BZ11" s="17"/>
      <c r="CA11" s="17">
        <v>0.28641634290762702</v>
      </c>
      <c r="CB11" s="17"/>
      <c r="CC11" s="17">
        <v>0.30902609714330098</v>
      </c>
    </row>
    <row r="12" spans="2:81" x14ac:dyDescent="0.3">
      <c r="B12" s="18" t="s">
        <v>451</v>
      </c>
      <c r="C12" s="17">
        <v>0.17246489780965801</v>
      </c>
      <c r="D12" s="17">
        <v>0.172614119474051</v>
      </c>
      <c r="E12" s="17">
        <v>0.172322079557442</v>
      </c>
      <c r="F12" s="17"/>
      <c r="G12" s="17">
        <v>7.0662596029009594E-2</v>
      </c>
      <c r="H12" s="17">
        <v>0.15170362827448899</v>
      </c>
      <c r="I12" s="17">
        <v>0.15118814994033999</v>
      </c>
      <c r="J12" s="17">
        <v>0.2036418275702</v>
      </c>
      <c r="K12" s="17">
        <v>0.22786834044589899</v>
      </c>
      <c r="L12" s="17">
        <v>0.209329922111542</v>
      </c>
      <c r="M12" s="17"/>
      <c r="N12" s="17">
        <v>0.22248275298112399</v>
      </c>
      <c r="O12" s="17">
        <v>0.168463031116971</v>
      </c>
      <c r="P12" s="17">
        <v>0.13235031263066099</v>
      </c>
      <c r="Q12" s="17">
        <v>0.15732085702707399</v>
      </c>
      <c r="R12" s="17"/>
      <c r="S12" s="17">
        <v>0.14038275527809199</v>
      </c>
      <c r="T12" s="17">
        <v>0.18440714435664099</v>
      </c>
      <c r="U12" s="17">
        <v>0.16712696017513101</v>
      </c>
      <c r="V12" s="17">
        <v>0.27282704662915203</v>
      </c>
      <c r="W12" s="17">
        <v>0.15938337619384099</v>
      </c>
      <c r="X12" s="17">
        <v>0.123357113923262</v>
      </c>
      <c r="Y12" s="17">
        <v>0.20306755172562499</v>
      </c>
      <c r="Z12" s="17">
        <v>0.14099356053554801</v>
      </c>
      <c r="AA12" s="17">
        <v>0.14782673493102499</v>
      </c>
      <c r="AB12" s="17">
        <v>0.19456002946961801</v>
      </c>
      <c r="AC12" s="17">
        <v>0.14374236414772401</v>
      </c>
      <c r="AD12" s="17">
        <v>0.19539664181824901</v>
      </c>
      <c r="AE12" s="17"/>
      <c r="AF12" s="17">
        <v>0.216875245651171</v>
      </c>
      <c r="AG12" s="17">
        <v>0.17320462757758201</v>
      </c>
      <c r="AH12" s="17">
        <v>0.18899332402001601</v>
      </c>
      <c r="AI12" s="17">
        <v>0.188883789727919</v>
      </c>
      <c r="AJ12" s="17">
        <v>0.11470857387736</v>
      </c>
      <c r="AK12" s="17">
        <v>0.187937018692373</v>
      </c>
      <c r="AL12" s="17">
        <v>0.13015784843721301</v>
      </c>
      <c r="AM12" s="17">
        <v>0.190121890219206</v>
      </c>
      <c r="AN12" s="17">
        <v>0.234737623591766</v>
      </c>
      <c r="AO12" s="17">
        <v>0.19827103206865501</v>
      </c>
      <c r="AP12" s="17">
        <v>0.11419720134556199</v>
      </c>
      <c r="AQ12" s="17">
        <v>0.21451270070836501</v>
      </c>
      <c r="AR12" s="17">
        <v>0.15486170956404199</v>
      </c>
      <c r="AS12" s="17">
        <v>0.224797233799026</v>
      </c>
      <c r="AT12" s="17">
        <v>0.12866928501751601</v>
      </c>
      <c r="AU12" s="17">
        <v>0.18275961849223701</v>
      </c>
      <c r="AV12" s="17"/>
      <c r="AW12" s="17">
        <v>0.18538006824995301</v>
      </c>
      <c r="AX12" s="17">
        <v>0.150704167372264</v>
      </c>
      <c r="AY12" s="17"/>
      <c r="AZ12" s="17">
        <v>0.16442279256490699</v>
      </c>
      <c r="BA12" s="17">
        <v>0.174281404135395</v>
      </c>
      <c r="BB12" s="17"/>
      <c r="BC12" s="17">
        <v>0.16555978209462899</v>
      </c>
      <c r="BD12" s="17">
        <v>0.18095483348990499</v>
      </c>
      <c r="BE12" s="17"/>
      <c r="BF12" s="17">
        <v>0.12605980637947101</v>
      </c>
      <c r="BG12" s="17">
        <v>0.17607104413593999</v>
      </c>
      <c r="BH12" s="17"/>
      <c r="BI12" s="17">
        <v>0.205894251982458</v>
      </c>
      <c r="BJ12" s="17">
        <v>0.17775098320152699</v>
      </c>
      <c r="BK12" s="17">
        <v>0.217621738256047</v>
      </c>
      <c r="BL12" s="17">
        <v>0.18542363167654599</v>
      </c>
      <c r="BM12" s="17">
        <v>0.1313516642784</v>
      </c>
      <c r="BN12" s="17"/>
      <c r="BO12" s="17">
        <v>0.178015661357981</v>
      </c>
      <c r="BP12" s="17">
        <v>0.205214857638151</v>
      </c>
      <c r="BQ12" s="17">
        <v>0.15628851684976799</v>
      </c>
      <c r="BR12" s="17">
        <v>0.1816625064722</v>
      </c>
      <c r="BS12" s="17">
        <v>0.124217753723477</v>
      </c>
      <c r="BT12" s="17">
        <v>0.2206374202069</v>
      </c>
      <c r="BU12" s="17"/>
      <c r="BV12" s="17">
        <v>0.18921254475875801</v>
      </c>
      <c r="BW12" s="17">
        <v>0.154396522958273</v>
      </c>
      <c r="BX12" s="17"/>
      <c r="BY12" s="17">
        <v>0.13911734686676999</v>
      </c>
      <c r="BZ12" s="17"/>
      <c r="CA12" s="17">
        <v>0.155476260791136</v>
      </c>
      <c r="CB12" s="17"/>
      <c r="CC12" s="17">
        <v>0.17601297033764501</v>
      </c>
    </row>
    <row r="13" spans="2:81" ht="28.8" x14ac:dyDescent="0.3">
      <c r="B13" s="18" t="s">
        <v>452</v>
      </c>
      <c r="C13" s="17">
        <v>0.159190275683293</v>
      </c>
      <c r="D13" s="17">
        <v>0.167388014581665</v>
      </c>
      <c r="E13" s="17">
        <v>0.151344318822075</v>
      </c>
      <c r="F13" s="17"/>
      <c r="G13" s="17">
        <v>5.0057963602475102E-2</v>
      </c>
      <c r="H13" s="17">
        <v>9.49092649125889E-2</v>
      </c>
      <c r="I13" s="17">
        <v>0.16377188801687001</v>
      </c>
      <c r="J13" s="17">
        <v>0.135315238885689</v>
      </c>
      <c r="K13" s="17">
        <v>0.26027962966423301</v>
      </c>
      <c r="L13" s="17">
        <v>0.23115543847950801</v>
      </c>
      <c r="M13" s="17"/>
      <c r="N13" s="17">
        <v>0.14993227983416599</v>
      </c>
      <c r="O13" s="17">
        <v>0.16479368162182101</v>
      </c>
      <c r="P13" s="17">
        <v>0.16528805658516699</v>
      </c>
      <c r="Q13" s="17">
        <v>0.15896982049946301</v>
      </c>
      <c r="R13" s="17"/>
      <c r="S13" s="17">
        <v>9.3677814233926904E-2</v>
      </c>
      <c r="T13" s="17">
        <v>0.220639910145881</v>
      </c>
      <c r="U13" s="17">
        <v>0.211358775199603</v>
      </c>
      <c r="V13" s="17">
        <v>0.22827180050329099</v>
      </c>
      <c r="W13" s="17">
        <v>0.160602404665804</v>
      </c>
      <c r="X13" s="17">
        <v>0.15437364532867101</v>
      </c>
      <c r="Y13" s="17">
        <v>0.13237224085268301</v>
      </c>
      <c r="Z13" s="17">
        <v>6.8257671343992896E-2</v>
      </c>
      <c r="AA13" s="17">
        <v>0.155722608616612</v>
      </c>
      <c r="AB13" s="17">
        <v>0.120153053532084</v>
      </c>
      <c r="AC13" s="17">
        <v>0.17345179837642999</v>
      </c>
      <c r="AD13" s="17">
        <v>0.11830775855033999</v>
      </c>
      <c r="AE13" s="17"/>
      <c r="AF13" s="17">
        <v>0</v>
      </c>
      <c r="AG13" s="17">
        <v>0</v>
      </c>
      <c r="AH13" s="17">
        <v>0.164278332104734</v>
      </c>
      <c r="AI13" s="17">
        <v>0.15312618365181099</v>
      </c>
      <c r="AJ13" s="17">
        <v>0.117902136206139</v>
      </c>
      <c r="AK13" s="17">
        <v>0.18071710417690001</v>
      </c>
      <c r="AL13" s="17">
        <v>0.208223475574844</v>
      </c>
      <c r="AM13" s="17">
        <v>0.171501355667978</v>
      </c>
      <c r="AN13" s="17">
        <v>0.21106512959898499</v>
      </c>
      <c r="AO13" s="17">
        <v>0.11855470446544999</v>
      </c>
      <c r="AP13" s="17">
        <v>0.15732104226457</v>
      </c>
      <c r="AQ13" s="17">
        <v>0.207611081172938</v>
      </c>
      <c r="AR13" s="17">
        <v>0.164946090983523</v>
      </c>
      <c r="AS13" s="17">
        <v>8.0937516808999396E-2</v>
      </c>
      <c r="AT13" s="17">
        <v>0.15999362585676999</v>
      </c>
      <c r="AU13" s="17">
        <v>0.14580795007518699</v>
      </c>
      <c r="AV13" s="17"/>
      <c r="AW13" s="17">
        <v>0.164442826013974</v>
      </c>
      <c r="AX13" s="17">
        <v>0.15312646886607101</v>
      </c>
      <c r="AY13" s="17"/>
      <c r="AZ13" s="17">
        <v>0.15586984482277</v>
      </c>
      <c r="BA13" s="17">
        <v>0.15994027627129201</v>
      </c>
      <c r="BB13" s="17"/>
      <c r="BC13" s="17">
        <v>0.122811300458032</v>
      </c>
      <c r="BD13" s="17">
        <v>0.187219191904717</v>
      </c>
      <c r="BE13" s="17"/>
      <c r="BF13" s="17">
        <v>0.110683145510432</v>
      </c>
      <c r="BG13" s="17">
        <v>0.16295977174246001</v>
      </c>
      <c r="BH13" s="17"/>
      <c r="BI13" s="17">
        <v>0.25609977270786</v>
      </c>
      <c r="BJ13" s="17">
        <v>8.48111749498974E-2</v>
      </c>
      <c r="BK13" s="17">
        <v>0.14350451320381399</v>
      </c>
      <c r="BL13" s="17">
        <v>0.27418442984527502</v>
      </c>
      <c r="BM13" s="17">
        <v>0.115324431777085</v>
      </c>
      <c r="BN13" s="17"/>
      <c r="BO13" s="17">
        <v>8.3877680673714705E-2</v>
      </c>
      <c r="BP13" s="17">
        <v>0.21467041034280901</v>
      </c>
      <c r="BQ13" s="17">
        <v>0.15736190333497199</v>
      </c>
      <c r="BR13" s="17">
        <v>0.257392680459474</v>
      </c>
      <c r="BS13" s="17">
        <v>8.7065045978738001E-2</v>
      </c>
      <c r="BT13" s="17">
        <v>8.0530202757456301E-2</v>
      </c>
      <c r="BU13" s="17"/>
      <c r="BV13" s="17">
        <v>8.7811145422284104E-2</v>
      </c>
      <c r="BW13" s="17">
        <v>7.8698335021547397E-2</v>
      </c>
      <c r="BX13" s="17"/>
      <c r="BY13" s="17">
        <v>0.12192512174237401</v>
      </c>
      <c r="BZ13" s="17"/>
      <c r="CA13" s="17">
        <v>7.5852524403069804E-2</v>
      </c>
      <c r="CB13" s="17"/>
      <c r="CC13" s="17">
        <v>8.8787975517615594E-2</v>
      </c>
    </row>
    <row r="14" spans="2:81" x14ac:dyDescent="0.3">
      <c r="B14" s="18" t="s">
        <v>92</v>
      </c>
      <c r="C14" s="19">
        <v>7.9690314043716903E-2</v>
      </c>
      <c r="D14" s="19">
        <v>6.0681391969284897E-2</v>
      </c>
      <c r="E14" s="19">
        <v>9.7883523710821194E-2</v>
      </c>
      <c r="F14" s="19"/>
      <c r="G14" s="19">
        <v>7.8079546928160007E-2</v>
      </c>
      <c r="H14" s="19">
        <v>8.5152837660693606E-2</v>
      </c>
      <c r="I14" s="19">
        <v>6.7830891263004706E-2</v>
      </c>
      <c r="J14" s="19">
        <v>7.3551324377396796E-2</v>
      </c>
      <c r="K14" s="19">
        <v>0.104255999402402</v>
      </c>
      <c r="L14" s="19">
        <v>7.36330332992092E-2</v>
      </c>
      <c r="M14" s="19"/>
      <c r="N14" s="19">
        <v>6.9906695396097202E-2</v>
      </c>
      <c r="O14" s="19">
        <v>8.2009281030320305E-2</v>
      </c>
      <c r="P14" s="19">
        <v>0.10031425102069701</v>
      </c>
      <c r="Q14" s="19">
        <v>7.1158245117919003E-2</v>
      </c>
      <c r="R14" s="19"/>
      <c r="S14" s="19">
        <v>8.9110696514873203E-2</v>
      </c>
      <c r="T14" s="19">
        <v>6.39611843637099E-2</v>
      </c>
      <c r="U14" s="19">
        <v>0.116575231272672</v>
      </c>
      <c r="V14" s="19">
        <v>4.7208254800388399E-2</v>
      </c>
      <c r="W14" s="19">
        <v>7.8578283737969504E-2</v>
      </c>
      <c r="X14" s="19">
        <v>0.10520817095122301</v>
      </c>
      <c r="Y14" s="19">
        <v>6.0526322094900699E-2</v>
      </c>
      <c r="Z14" s="19">
        <v>7.1689432589222696E-2</v>
      </c>
      <c r="AA14" s="19">
        <v>7.1782297565816E-2</v>
      </c>
      <c r="AB14" s="19">
        <v>7.3431869437629305E-2</v>
      </c>
      <c r="AC14" s="19">
        <v>7.3357877452612394E-2</v>
      </c>
      <c r="AD14" s="19">
        <v>0.147525697900243</v>
      </c>
      <c r="AE14" s="19"/>
      <c r="AF14" s="19">
        <v>0</v>
      </c>
      <c r="AG14" s="19">
        <v>0.101929440920019</v>
      </c>
      <c r="AH14" s="19">
        <v>0.101426387800172</v>
      </c>
      <c r="AI14" s="19">
        <v>5.7055215823230199E-2</v>
      </c>
      <c r="AJ14" s="19">
        <v>6.7113244136607506E-2</v>
      </c>
      <c r="AK14" s="19">
        <v>9.5913133195770203E-2</v>
      </c>
      <c r="AL14" s="19">
        <v>8.4845371748861906E-2</v>
      </c>
      <c r="AM14" s="19">
        <v>0.112670831876234</v>
      </c>
      <c r="AN14" s="19">
        <v>6.9447182631586696E-2</v>
      </c>
      <c r="AO14" s="19">
        <v>3.0770886362708499E-2</v>
      </c>
      <c r="AP14" s="19">
        <v>0.10225175037763901</v>
      </c>
      <c r="AQ14" s="19">
        <v>3.9476410950724003E-2</v>
      </c>
      <c r="AR14" s="19">
        <v>0</v>
      </c>
      <c r="AS14" s="19">
        <v>8.0447177685726304E-2</v>
      </c>
      <c r="AT14" s="19">
        <v>9.6017476487501696E-2</v>
      </c>
      <c r="AU14" s="19">
        <v>2.5913827227736198E-2</v>
      </c>
      <c r="AV14" s="19"/>
      <c r="AW14" s="19">
        <v>8.0768673483782305E-2</v>
      </c>
      <c r="AX14" s="19">
        <v>7.88119084778173E-2</v>
      </c>
      <c r="AY14" s="19"/>
      <c r="AZ14" s="19">
        <v>0.10376449085426701</v>
      </c>
      <c r="BA14" s="19">
        <v>7.4252571918690696E-2</v>
      </c>
      <c r="BB14" s="19"/>
      <c r="BC14" s="19">
        <v>8.3248691836562805E-2</v>
      </c>
      <c r="BD14" s="19">
        <v>7.7158090705780905E-2</v>
      </c>
      <c r="BE14" s="19"/>
      <c r="BF14" s="19">
        <v>0.101327236457344</v>
      </c>
      <c r="BG14" s="19">
        <v>7.8008905692408106E-2</v>
      </c>
      <c r="BH14" s="19"/>
      <c r="BI14" s="19">
        <v>4.9177457600011298E-2</v>
      </c>
      <c r="BJ14" s="19">
        <v>5.10541058031573E-2</v>
      </c>
      <c r="BK14" s="19">
        <v>0.107861229047497</v>
      </c>
      <c r="BL14" s="19">
        <v>6.5408065125342293E-2</v>
      </c>
      <c r="BM14" s="19">
        <v>0.12932508277381699</v>
      </c>
      <c r="BN14" s="19"/>
      <c r="BO14" s="19">
        <v>4.9918444383615201E-2</v>
      </c>
      <c r="BP14" s="19">
        <v>4.9670915118627999E-2</v>
      </c>
      <c r="BQ14" s="19">
        <v>0.111855364835705</v>
      </c>
      <c r="BR14" s="19">
        <v>5.1115290975548899E-2</v>
      </c>
      <c r="BS14" s="19">
        <v>8.4083816270821898E-2</v>
      </c>
      <c r="BT14" s="19">
        <v>0.16930286621382601</v>
      </c>
      <c r="BU14" s="19"/>
      <c r="BV14" s="19">
        <v>4.7066363271793102E-2</v>
      </c>
      <c r="BW14" s="19">
        <v>5.9179663035829097E-2</v>
      </c>
      <c r="BX14" s="19"/>
      <c r="BY14" s="19">
        <v>4.4249068306281697E-2</v>
      </c>
      <c r="BZ14" s="19"/>
      <c r="CA14" s="19">
        <v>2.69226029433479E-2</v>
      </c>
      <c r="CB14" s="19"/>
      <c r="CC14" s="19">
        <v>3.2715255868162499E-2</v>
      </c>
    </row>
    <row r="15" spans="2:81" x14ac:dyDescent="0.3">
      <c r="B15" s="16" t="s">
        <v>214</v>
      </c>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C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30" width="10.6640625" customWidth="1"/>
    <col min="31" max="31" width="2.21875" customWidth="1"/>
    <col min="32" max="47" width="10.6640625" customWidth="1"/>
    <col min="48" max="48" width="2.21875" customWidth="1"/>
    <col min="49" max="50" width="10.6640625" customWidth="1"/>
    <col min="51" max="51" width="2.21875" customWidth="1"/>
    <col min="52" max="53" width="10.6640625" customWidth="1"/>
    <col min="54" max="54" width="2.21875" customWidth="1"/>
    <col min="55" max="56" width="10.6640625" customWidth="1"/>
    <col min="57" max="57" width="2.21875" customWidth="1"/>
    <col min="58" max="59" width="10.6640625" customWidth="1"/>
    <col min="60" max="60" width="2.21875" customWidth="1"/>
    <col min="61" max="65" width="10.6640625" customWidth="1"/>
    <col min="66" max="66" width="2.21875" customWidth="1"/>
    <col min="67" max="72" width="10.6640625" customWidth="1"/>
    <col min="73" max="73" width="2.21875" customWidth="1"/>
    <col min="74" max="75" width="10.6640625" customWidth="1"/>
    <col min="76" max="76" width="2.21875" customWidth="1"/>
    <col min="77" max="77" width="10.6640625" customWidth="1"/>
    <col min="78" max="78" width="2.21875" customWidth="1"/>
    <col min="79" max="79" width="10.6640625" customWidth="1"/>
    <col min="80" max="80" width="2.21875" customWidth="1"/>
    <col min="81" max="81" width="10.6640625" customWidth="1"/>
    <col min="82" max="82" width="2.21875" customWidth="1"/>
  </cols>
  <sheetData>
    <row r="2" spans="2:81" ht="40.049999999999997" customHeight="1" x14ac:dyDescent="0.3">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row>
    <row r="5" spans="2:81" ht="30" customHeight="1" x14ac:dyDescent="0.3">
      <c r="B5" s="15"/>
      <c r="C5" s="15"/>
      <c r="D5" s="29" t="s">
        <v>75</v>
      </c>
      <c r="E5" s="29"/>
      <c r="F5" s="15"/>
      <c r="G5" s="29" t="s">
        <v>76</v>
      </c>
      <c r="H5" s="29"/>
      <c r="I5" s="29"/>
      <c r="J5" s="29"/>
      <c r="K5" s="29"/>
      <c r="L5" s="29"/>
      <c r="M5" s="15"/>
      <c r="N5" s="29" t="s">
        <v>77</v>
      </c>
      <c r="O5" s="29"/>
      <c r="P5" s="29"/>
      <c r="Q5" s="29"/>
      <c r="R5" s="15"/>
      <c r="S5" s="29" t="s">
        <v>78</v>
      </c>
      <c r="T5" s="29"/>
      <c r="U5" s="29"/>
      <c r="V5" s="29"/>
      <c r="W5" s="29"/>
      <c r="X5" s="29"/>
      <c r="Y5" s="29"/>
      <c r="Z5" s="29"/>
      <c r="AA5" s="29"/>
      <c r="AB5" s="29"/>
      <c r="AC5" s="29"/>
      <c r="AD5" s="29"/>
      <c r="AE5" s="15"/>
      <c r="AF5" s="29" t="s">
        <v>79</v>
      </c>
      <c r="AG5" s="29"/>
      <c r="AH5" s="29"/>
      <c r="AI5" s="29"/>
      <c r="AJ5" s="29"/>
      <c r="AK5" s="29"/>
      <c r="AL5" s="29"/>
      <c r="AM5" s="29"/>
      <c r="AN5" s="29"/>
      <c r="AO5" s="29"/>
      <c r="AP5" s="29"/>
      <c r="AQ5" s="29"/>
      <c r="AR5" s="29"/>
      <c r="AS5" s="29"/>
      <c r="AT5" s="29"/>
      <c r="AU5" s="29"/>
      <c r="AV5" s="15"/>
      <c r="AW5" s="29" t="s">
        <v>80</v>
      </c>
      <c r="AX5" s="29"/>
      <c r="AY5" s="15"/>
      <c r="AZ5" s="29" t="s">
        <v>81</v>
      </c>
      <c r="BA5" s="29"/>
      <c r="BB5" s="15"/>
      <c r="BC5" s="29" t="s">
        <v>82</v>
      </c>
      <c r="BD5" s="29"/>
      <c r="BE5" s="15"/>
      <c r="BF5" s="29" t="s">
        <v>83</v>
      </c>
      <c r="BG5" s="29"/>
      <c r="BH5" s="15"/>
      <c r="BI5" s="29" t="s">
        <v>84</v>
      </c>
      <c r="BJ5" s="29"/>
      <c r="BK5" s="29"/>
      <c r="BL5" s="29"/>
      <c r="BM5" s="29"/>
      <c r="BN5" s="15"/>
      <c r="BO5" s="29" t="s">
        <v>85</v>
      </c>
      <c r="BP5" s="29"/>
      <c r="BQ5" s="29"/>
      <c r="BR5" s="29"/>
      <c r="BS5" s="29"/>
      <c r="BT5" s="29"/>
      <c r="BU5" s="15"/>
      <c r="BV5" s="29" t="s">
        <v>86</v>
      </c>
      <c r="BW5" s="29"/>
      <c r="BX5" s="15"/>
      <c r="BY5" s="29" t="s">
        <v>72</v>
      </c>
      <c r="BZ5" s="15"/>
      <c r="CA5" s="29" t="s">
        <v>73</v>
      </c>
      <c r="CB5" s="15"/>
      <c r="CC5" s="29" t="s">
        <v>74</v>
      </c>
    </row>
    <row r="6" spans="2:81" ht="43.2" x14ac:dyDescent="0.3">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I6" s="12" t="s">
        <v>46</v>
      </c>
      <c r="AJ6" s="12" t="s">
        <v>47</v>
      </c>
      <c r="AK6" s="12" t="s">
        <v>48</v>
      </c>
      <c r="AL6" s="12" t="s">
        <v>49</v>
      </c>
      <c r="AM6" s="12" t="s">
        <v>50</v>
      </c>
      <c r="AN6" s="12" t="s">
        <v>51</v>
      </c>
      <c r="AO6" s="12" t="s">
        <v>52</v>
      </c>
      <c r="AP6" s="12" t="s">
        <v>53</v>
      </c>
      <c r="AQ6" s="12" t="s">
        <v>54</v>
      </c>
      <c r="AR6" s="12" t="s">
        <v>55</v>
      </c>
      <c r="AS6" s="12" t="s">
        <v>56</v>
      </c>
      <c r="AT6" s="12" t="s">
        <v>57</v>
      </c>
      <c r="AU6" s="12" t="s">
        <v>58</v>
      </c>
      <c r="AW6" s="12" t="s">
        <v>59</v>
      </c>
      <c r="AX6" s="12" t="s">
        <v>60</v>
      </c>
      <c r="AZ6" s="12" t="s">
        <v>59</v>
      </c>
      <c r="BA6" s="12" t="s">
        <v>60</v>
      </c>
      <c r="BC6" s="12" t="s">
        <v>59</v>
      </c>
      <c r="BD6" s="12" t="s">
        <v>60</v>
      </c>
      <c r="BF6" s="12" t="s">
        <v>59</v>
      </c>
      <c r="BG6" s="12" t="s">
        <v>60</v>
      </c>
      <c r="BI6" s="12" t="s">
        <v>61</v>
      </c>
      <c r="BJ6" s="12" t="s">
        <v>62</v>
      </c>
      <c r="BK6" s="12" t="s">
        <v>63</v>
      </c>
      <c r="BL6" s="12" t="s">
        <v>64</v>
      </c>
      <c r="BM6" s="12" t="s">
        <v>65</v>
      </c>
      <c r="BO6" s="12" t="s">
        <v>66</v>
      </c>
      <c r="BP6" s="12" t="s">
        <v>67</v>
      </c>
      <c r="BQ6" s="12" t="s">
        <v>63</v>
      </c>
      <c r="BR6" s="12" t="s">
        <v>64</v>
      </c>
      <c r="BS6" s="12" t="s">
        <v>68</v>
      </c>
      <c r="BT6" s="12" t="s">
        <v>69</v>
      </c>
      <c r="BV6" s="12" t="s">
        <v>70</v>
      </c>
      <c r="BW6" s="12" t="s">
        <v>71</v>
      </c>
      <c r="BY6" s="12" t="s">
        <v>72</v>
      </c>
      <c r="CA6" s="12" t="s">
        <v>73</v>
      </c>
      <c r="CC6" s="12" t="s">
        <v>74</v>
      </c>
    </row>
    <row r="7" spans="2:81" ht="30" customHeight="1" x14ac:dyDescent="0.3">
      <c r="B7" s="10" t="s">
        <v>19</v>
      </c>
      <c r="C7" s="10">
        <v>1005</v>
      </c>
      <c r="D7" s="10">
        <v>500</v>
      </c>
      <c r="E7" s="10">
        <v>501</v>
      </c>
      <c r="F7" s="10"/>
      <c r="G7" s="10">
        <v>151</v>
      </c>
      <c r="H7" s="10">
        <v>158</v>
      </c>
      <c r="I7" s="10">
        <v>149</v>
      </c>
      <c r="J7" s="10">
        <v>177</v>
      </c>
      <c r="K7" s="10">
        <v>154</v>
      </c>
      <c r="L7" s="10">
        <v>216</v>
      </c>
      <c r="M7" s="10"/>
      <c r="N7" s="10">
        <v>286</v>
      </c>
      <c r="O7" s="10">
        <v>283</v>
      </c>
      <c r="P7" s="10">
        <v>201</v>
      </c>
      <c r="Q7" s="10">
        <v>232</v>
      </c>
      <c r="R7" s="10"/>
      <c r="S7" s="10">
        <v>150</v>
      </c>
      <c r="T7" s="10">
        <v>126</v>
      </c>
      <c r="U7" s="10">
        <v>80</v>
      </c>
      <c r="V7" s="10">
        <v>90</v>
      </c>
      <c r="W7" s="10">
        <v>57</v>
      </c>
      <c r="X7" s="10">
        <v>92</v>
      </c>
      <c r="Y7" s="10">
        <v>81</v>
      </c>
      <c r="Z7" s="10">
        <v>47</v>
      </c>
      <c r="AA7" s="10">
        <v>109</v>
      </c>
      <c r="AB7" s="10">
        <v>94</v>
      </c>
      <c r="AC7" s="10">
        <v>56</v>
      </c>
      <c r="AD7" s="10">
        <v>23</v>
      </c>
      <c r="AE7" s="10"/>
      <c r="AF7" s="10">
        <v>6</v>
      </c>
      <c r="AG7" s="10">
        <v>42</v>
      </c>
      <c r="AH7" s="10">
        <v>70</v>
      </c>
      <c r="AI7" s="10">
        <v>56</v>
      </c>
      <c r="AJ7" s="10">
        <v>95</v>
      </c>
      <c r="AK7" s="10">
        <v>127</v>
      </c>
      <c r="AL7" s="10">
        <v>95</v>
      </c>
      <c r="AM7" s="10">
        <v>72</v>
      </c>
      <c r="AN7" s="10">
        <v>57</v>
      </c>
      <c r="AO7" s="10">
        <v>51</v>
      </c>
      <c r="AP7" s="10">
        <v>83</v>
      </c>
      <c r="AQ7" s="10">
        <v>57</v>
      </c>
      <c r="AR7" s="10">
        <v>49</v>
      </c>
      <c r="AS7" s="10">
        <v>21</v>
      </c>
      <c r="AT7" s="10">
        <v>30</v>
      </c>
      <c r="AU7" s="10">
        <v>58</v>
      </c>
      <c r="AV7" s="10"/>
      <c r="AW7" s="10">
        <v>604</v>
      </c>
      <c r="AX7" s="10">
        <v>398</v>
      </c>
      <c r="AY7" s="10"/>
      <c r="AZ7" s="10">
        <v>177</v>
      </c>
      <c r="BA7" s="10">
        <v>828</v>
      </c>
      <c r="BB7" s="10"/>
      <c r="BC7" s="10">
        <v>387</v>
      </c>
      <c r="BD7" s="10">
        <v>607</v>
      </c>
      <c r="BE7" s="10"/>
      <c r="BF7" s="10">
        <v>76</v>
      </c>
      <c r="BG7" s="10">
        <v>929</v>
      </c>
      <c r="BH7" s="10"/>
      <c r="BI7" s="10">
        <v>184</v>
      </c>
      <c r="BJ7" s="10">
        <v>340</v>
      </c>
      <c r="BK7" s="10">
        <v>79</v>
      </c>
      <c r="BL7" s="10">
        <v>135</v>
      </c>
      <c r="BM7" s="10">
        <v>59</v>
      </c>
      <c r="BN7" s="10"/>
      <c r="BO7" s="10">
        <v>244</v>
      </c>
      <c r="BP7" s="10">
        <v>180</v>
      </c>
      <c r="BQ7" s="10">
        <v>95</v>
      </c>
      <c r="BR7" s="10">
        <v>207</v>
      </c>
      <c r="BS7" s="10">
        <v>74</v>
      </c>
      <c r="BT7" s="10">
        <v>100</v>
      </c>
      <c r="BU7" s="10"/>
      <c r="BV7" s="10">
        <v>215</v>
      </c>
      <c r="BW7" s="10">
        <v>125</v>
      </c>
      <c r="BX7" s="10"/>
      <c r="BY7" s="10">
        <v>115</v>
      </c>
      <c r="BZ7" s="10"/>
      <c r="CA7" s="10">
        <v>158</v>
      </c>
      <c r="CB7" s="10"/>
      <c r="CC7" s="10">
        <v>183</v>
      </c>
    </row>
    <row r="8" spans="2:81" ht="30" customHeight="1" x14ac:dyDescent="0.3">
      <c r="B8" s="11" t="s">
        <v>20</v>
      </c>
      <c r="C8" s="11">
        <v>1004</v>
      </c>
      <c r="D8" s="11">
        <v>499</v>
      </c>
      <c r="E8" s="11">
        <v>501</v>
      </c>
      <c r="F8" s="11"/>
      <c r="G8" s="11">
        <v>149</v>
      </c>
      <c r="H8" s="11">
        <v>158</v>
      </c>
      <c r="I8" s="11">
        <v>172</v>
      </c>
      <c r="J8" s="11">
        <v>173</v>
      </c>
      <c r="K8" s="11">
        <v>139</v>
      </c>
      <c r="L8" s="11">
        <v>213</v>
      </c>
      <c r="M8" s="11"/>
      <c r="N8" s="11">
        <v>268</v>
      </c>
      <c r="O8" s="11">
        <v>266</v>
      </c>
      <c r="P8" s="11">
        <v>229</v>
      </c>
      <c r="Q8" s="11">
        <v>239</v>
      </c>
      <c r="R8" s="11"/>
      <c r="S8" s="11">
        <v>154</v>
      </c>
      <c r="T8" s="11">
        <v>129</v>
      </c>
      <c r="U8" s="11">
        <v>78</v>
      </c>
      <c r="V8" s="11">
        <v>93</v>
      </c>
      <c r="W8" s="11">
        <v>57</v>
      </c>
      <c r="X8" s="11">
        <v>89</v>
      </c>
      <c r="Y8" s="11">
        <v>77</v>
      </c>
      <c r="Z8" s="11">
        <v>42</v>
      </c>
      <c r="AA8" s="11">
        <v>108</v>
      </c>
      <c r="AB8" s="11">
        <v>98</v>
      </c>
      <c r="AC8" s="11">
        <v>50</v>
      </c>
      <c r="AD8" s="11">
        <v>29</v>
      </c>
      <c r="AE8" s="11"/>
      <c r="AF8" s="11">
        <v>6</v>
      </c>
      <c r="AG8" s="11">
        <v>41</v>
      </c>
      <c r="AH8" s="11">
        <v>71</v>
      </c>
      <c r="AI8" s="11">
        <v>54</v>
      </c>
      <c r="AJ8" s="11">
        <v>95</v>
      </c>
      <c r="AK8" s="11">
        <v>130</v>
      </c>
      <c r="AL8" s="11">
        <v>95</v>
      </c>
      <c r="AM8" s="11">
        <v>73</v>
      </c>
      <c r="AN8" s="11">
        <v>57</v>
      </c>
      <c r="AO8" s="11">
        <v>51</v>
      </c>
      <c r="AP8" s="11">
        <v>83</v>
      </c>
      <c r="AQ8" s="11">
        <v>58</v>
      </c>
      <c r="AR8" s="11">
        <v>49</v>
      </c>
      <c r="AS8" s="11">
        <v>21</v>
      </c>
      <c r="AT8" s="11">
        <v>30</v>
      </c>
      <c r="AU8" s="11">
        <v>56</v>
      </c>
      <c r="AV8" s="11"/>
      <c r="AW8" s="11">
        <v>604</v>
      </c>
      <c r="AX8" s="11">
        <v>398</v>
      </c>
      <c r="AY8" s="11"/>
      <c r="AZ8" s="11">
        <v>181</v>
      </c>
      <c r="BA8" s="11">
        <v>824</v>
      </c>
      <c r="BB8" s="11"/>
      <c r="BC8" s="11">
        <v>394</v>
      </c>
      <c r="BD8" s="11">
        <v>600</v>
      </c>
      <c r="BE8" s="11"/>
      <c r="BF8" s="11">
        <v>77</v>
      </c>
      <c r="BG8" s="11">
        <v>927</v>
      </c>
      <c r="BH8" s="11"/>
      <c r="BI8" s="11">
        <v>177</v>
      </c>
      <c r="BJ8" s="11">
        <v>337</v>
      </c>
      <c r="BK8" s="11">
        <v>78</v>
      </c>
      <c r="BL8" s="11">
        <v>138</v>
      </c>
      <c r="BM8" s="11">
        <v>61</v>
      </c>
      <c r="BN8" s="11"/>
      <c r="BO8" s="11">
        <v>242</v>
      </c>
      <c r="BP8" s="11">
        <v>177</v>
      </c>
      <c r="BQ8" s="11">
        <v>93</v>
      </c>
      <c r="BR8" s="11">
        <v>210</v>
      </c>
      <c r="BS8" s="11">
        <v>76</v>
      </c>
      <c r="BT8" s="11">
        <v>98</v>
      </c>
      <c r="BU8" s="11"/>
      <c r="BV8" s="11">
        <v>212</v>
      </c>
      <c r="BW8" s="11">
        <v>125</v>
      </c>
      <c r="BX8" s="11"/>
      <c r="BY8" s="11">
        <v>118</v>
      </c>
      <c r="BZ8" s="11"/>
      <c r="CA8" s="11">
        <v>155</v>
      </c>
      <c r="CB8" s="11"/>
      <c r="CC8" s="11">
        <v>178</v>
      </c>
    </row>
    <row r="9" spans="2:81" ht="28.8" x14ac:dyDescent="0.3">
      <c r="B9" s="18" t="s">
        <v>449</v>
      </c>
      <c r="C9" s="17">
        <v>0.13115382973930101</v>
      </c>
      <c r="D9" s="17">
        <v>0.138663311821798</v>
      </c>
      <c r="E9" s="17">
        <v>0.120621934484408</v>
      </c>
      <c r="F9" s="17"/>
      <c r="G9" s="17">
        <v>0.17186330499792801</v>
      </c>
      <c r="H9" s="17">
        <v>0.19067592043831</v>
      </c>
      <c r="I9" s="17">
        <v>0.160825108874491</v>
      </c>
      <c r="J9" s="17">
        <v>6.0608365087986199E-2</v>
      </c>
      <c r="K9" s="17">
        <v>7.6245201548990296E-2</v>
      </c>
      <c r="L9" s="17">
        <v>0.12777677763711101</v>
      </c>
      <c r="M9" s="17"/>
      <c r="N9" s="17">
        <v>0.15334070582745199</v>
      </c>
      <c r="O9" s="17">
        <v>0.116456543845085</v>
      </c>
      <c r="P9" s="17">
        <v>0.13202615293398201</v>
      </c>
      <c r="Q9" s="17">
        <v>0.123501842775449</v>
      </c>
      <c r="R9" s="17"/>
      <c r="S9" s="17">
        <v>0.14397117606339599</v>
      </c>
      <c r="T9" s="17">
        <v>0.151562039284212</v>
      </c>
      <c r="U9" s="17">
        <v>6.2940278452721904E-2</v>
      </c>
      <c r="V9" s="17">
        <v>0.16210964825990001</v>
      </c>
      <c r="W9" s="17">
        <v>0.12617874601536599</v>
      </c>
      <c r="X9" s="17">
        <v>0.15656786143701801</v>
      </c>
      <c r="Y9" s="17">
        <v>6.4097362362823804E-2</v>
      </c>
      <c r="Z9" s="17">
        <v>0.108920410525165</v>
      </c>
      <c r="AA9" s="17">
        <v>0.12140454871390199</v>
      </c>
      <c r="AB9" s="17">
        <v>0.16065126659873499</v>
      </c>
      <c r="AC9" s="17">
        <v>0.135659754839629</v>
      </c>
      <c r="AD9" s="17">
        <v>0.12678854316045601</v>
      </c>
      <c r="AE9" s="17"/>
      <c r="AF9" s="17">
        <v>0</v>
      </c>
      <c r="AG9" s="17">
        <v>0.14389922215399301</v>
      </c>
      <c r="AH9" s="17">
        <v>0.195368078338753</v>
      </c>
      <c r="AI9" s="17">
        <v>7.8698962777615594E-2</v>
      </c>
      <c r="AJ9" s="17">
        <v>0.13552651307814301</v>
      </c>
      <c r="AK9" s="17">
        <v>0.102168654825549</v>
      </c>
      <c r="AL9" s="17">
        <v>0.163928853699042</v>
      </c>
      <c r="AM9" s="17">
        <v>0.129420536360176</v>
      </c>
      <c r="AN9" s="17">
        <v>7.1315177875620903E-2</v>
      </c>
      <c r="AO9" s="17">
        <v>0.20906451323498501</v>
      </c>
      <c r="AP9" s="17">
        <v>0.106121478326552</v>
      </c>
      <c r="AQ9" s="17">
        <v>9.9909805581782599E-2</v>
      </c>
      <c r="AR9" s="17">
        <v>0.122101308557389</v>
      </c>
      <c r="AS9" s="17">
        <v>0.105063609363126</v>
      </c>
      <c r="AT9" s="17">
        <v>0.194146224436929</v>
      </c>
      <c r="AU9" s="17">
        <v>0.154130775812444</v>
      </c>
      <c r="AV9" s="17"/>
      <c r="AW9" s="17">
        <v>0.143331869304411</v>
      </c>
      <c r="AX9" s="17">
        <v>0.11352493475379601</v>
      </c>
      <c r="AY9" s="17"/>
      <c r="AZ9" s="17">
        <v>0.14992901860167401</v>
      </c>
      <c r="BA9" s="17">
        <v>0.127031059933984</v>
      </c>
      <c r="BB9" s="17"/>
      <c r="BC9" s="17">
        <v>0.14621537896999101</v>
      </c>
      <c r="BD9" s="17">
        <v>0.122184374076673</v>
      </c>
      <c r="BE9" s="17"/>
      <c r="BF9" s="17">
        <v>0.134894779946412</v>
      </c>
      <c r="BG9" s="17">
        <v>0.1308432721392</v>
      </c>
      <c r="BH9" s="17"/>
      <c r="BI9" s="17">
        <v>9.4536267673782107E-2</v>
      </c>
      <c r="BJ9" s="17">
        <v>0.149185030095318</v>
      </c>
      <c r="BK9" s="17">
        <v>6.9458154215444601E-2</v>
      </c>
      <c r="BL9" s="17">
        <v>8.3660187982772694E-2</v>
      </c>
      <c r="BM9" s="17">
        <v>0.169031069488456</v>
      </c>
      <c r="BN9" s="17"/>
      <c r="BO9" s="17">
        <v>0.155029657634153</v>
      </c>
      <c r="BP9" s="17">
        <v>9.7439416022322797E-2</v>
      </c>
      <c r="BQ9" s="17">
        <v>0.11106838741278501</v>
      </c>
      <c r="BR9" s="17">
        <v>0.117125991072437</v>
      </c>
      <c r="BS9" s="17">
        <v>0.19807117580827099</v>
      </c>
      <c r="BT9" s="17">
        <v>9.0752195139809297E-2</v>
      </c>
      <c r="BU9" s="17"/>
      <c r="BV9" s="17">
        <v>0.13868510495252701</v>
      </c>
      <c r="BW9" s="17">
        <v>0.167042701513096</v>
      </c>
      <c r="BX9" s="17"/>
      <c r="BY9" s="17">
        <v>0.16759554018543299</v>
      </c>
      <c r="BZ9" s="17"/>
      <c r="CA9" s="17">
        <v>0.19941012863476201</v>
      </c>
      <c r="CB9" s="17"/>
      <c r="CC9" s="17">
        <v>0.14393576474332501</v>
      </c>
    </row>
    <row r="10" spans="2:81" x14ac:dyDescent="0.3">
      <c r="B10" s="18" t="s">
        <v>450</v>
      </c>
      <c r="C10" s="17">
        <v>0.19193103154306801</v>
      </c>
      <c r="D10" s="17">
        <v>0.20791430974723701</v>
      </c>
      <c r="E10" s="17">
        <v>0.17575317014495601</v>
      </c>
      <c r="F10" s="17"/>
      <c r="G10" s="17">
        <v>0.228859291811914</v>
      </c>
      <c r="H10" s="17">
        <v>0.258450753903259</v>
      </c>
      <c r="I10" s="17">
        <v>0.19215881721627601</v>
      </c>
      <c r="J10" s="17">
        <v>0.16656905352731</v>
      </c>
      <c r="K10" s="17">
        <v>0.16831354099185</v>
      </c>
      <c r="L10" s="17">
        <v>0.15249196266822501</v>
      </c>
      <c r="M10" s="17"/>
      <c r="N10" s="17">
        <v>0.21491463101355399</v>
      </c>
      <c r="O10" s="17">
        <v>0.162594440391574</v>
      </c>
      <c r="P10" s="17">
        <v>0.198972839456457</v>
      </c>
      <c r="Q10" s="17">
        <v>0.18958641799326201</v>
      </c>
      <c r="R10" s="17"/>
      <c r="S10" s="17">
        <v>0.26690622688112398</v>
      </c>
      <c r="T10" s="17">
        <v>8.6346863741398702E-2</v>
      </c>
      <c r="U10" s="17">
        <v>0.18713741777658599</v>
      </c>
      <c r="V10" s="17">
        <v>0.12577790010802101</v>
      </c>
      <c r="W10" s="17">
        <v>0.24357836824454501</v>
      </c>
      <c r="X10" s="17">
        <v>0.204275324416101</v>
      </c>
      <c r="Y10" s="17">
        <v>0.21119243595986301</v>
      </c>
      <c r="Z10" s="17">
        <v>0.22406260117551899</v>
      </c>
      <c r="AA10" s="17">
        <v>0.21532984309390299</v>
      </c>
      <c r="AB10" s="17">
        <v>0.19527760935203101</v>
      </c>
      <c r="AC10" s="17">
        <v>0.14454229264895599</v>
      </c>
      <c r="AD10" s="17">
        <v>0.23367644387769201</v>
      </c>
      <c r="AE10" s="17"/>
      <c r="AF10" s="17">
        <v>0.50375364495733399</v>
      </c>
      <c r="AG10" s="17">
        <v>0.26806763265703698</v>
      </c>
      <c r="AH10" s="17">
        <v>0.18111508240854601</v>
      </c>
      <c r="AI10" s="17">
        <v>0.206165924586444</v>
      </c>
      <c r="AJ10" s="17">
        <v>0.16898013110926</v>
      </c>
      <c r="AK10" s="17">
        <v>0.210597404474206</v>
      </c>
      <c r="AL10" s="17">
        <v>0.176976972904651</v>
      </c>
      <c r="AM10" s="17">
        <v>0.16876426235057801</v>
      </c>
      <c r="AN10" s="17">
        <v>0.170168829549637</v>
      </c>
      <c r="AO10" s="17">
        <v>0.114977521998372</v>
      </c>
      <c r="AP10" s="17">
        <v>0.18452657055221899</v>
      </c>
      <c r="AQ10" s="17">
        <v>0.32601702033324598</v>
      </c>
      <c r="AR10" s="17">
        <v>0.17260524921450199</v>
      </c>
      <c r="AS10" s="17">
        <v>0.25450537811695101</v>
      </c>
      <c r="AT10" s="17">
        <v>0.26701478273859602</v>
      </c>
      <c r="AU10" s="17">
        <v>0.14296918727237201</v>
      </c>
      <c r="AV10" s="17"/>
      <c r="AW10" s="17">
        <v>0.190651235027295</v>
      </c>
      <c r="AX10" s="17">
        <v>0.19516496565297101</v>
      </c>
      <c r="AY10" s="17"/>
      <c r="AZ10" s="17">
        <v>0.24062472457565401</v>
      </c>
      <c r="BA10" s="17">
        <v>0.181238575194655</v>
      </c>
      <c r="BB10" s="17"/>
      <c r="BC10" s="17">
        <v>0.245423436345408</v>
      </c>
      <c r="BD10" s="17">
        <v>0.15479422302568999</v>
      </c>
      <c r="BE10" s="17"/>
      <c r="BF10" s="17">
        <v>0.27054847887887401</v>
      </c>
      <c r="BG10" s="17">
        <v>0.18540454912041801</v>
      </c>
      <c r="BH10" s="17"/>
      <c r="BI10" s="17">
        <v>0.114111003032979</v>
      </c>
      <c r="BJ10" s="17">
        <v>0.25848869846823302</v>
      </c>
      <c r="BK10" s="17">
        <v>0.21436746032727599</v>
      </c>
      <c r="BL10" s="17">
        <v>0.121702919860265</v>
      </c>
      <c r="BM10" s="17">
        <v>0.241791271197385</v>
      </c>
      <c r="BN10" s="17"/>
      <c r="BO10" s="17">
        <v>0.243445907970813</v>
      </c>
      <c r="BP10" s="17">
        <v>0.17025609821739199</v>
      </c>
      <c r="BQ10" s="17">
        <v>0.24873348074711599</v>
      </c>
      <c r="BR10" s="17">
        <v>0.17275380666892501</v>
      </c>
      <c r="BS10" s="17">
        <v>0.21909628258759101</v>
      </c>
      <c r="BT10" s="17">
        <v>0.10844385993552801</v>
      </c>
      <c r="BU10" s="17"/>
      <c r="BV10" s="17">
        <v>0.25088346053535598</v>
      </c>
      <c r="BW10" s="17">
        <v>0.27142325164003001</v>
      </c>
      <c r="BX10" s="17"/>
      <c r="BY10" s="17">
        <v>0.27909999380634498</v>
      </c>
      <c r="BZ10" s="17"/>
      <c r="CA10" s="17">
        <v>0.30137903766097401</v>
      </c>
      <c r="CB10" s="17"/>
      <c r="CC10" s="17">
        <v>0.27705056371332898</v>
      </c>
    </row>
    <row r="11" spans="2:81" x14ac:dyDescent="0.3">
      <c r="B11" s="18" t="s">
        <v>445</v>
      </c>
      <c r="C11" s="17">
        <v>0.257106740187028</v>
      </c>
      <c r="D11" s="17">
        <v>0.252226683000982</v>
      </c>
      <c r="E11" s="17">
        <v>0.26401975461267801</v>
      </c>
      <c r="F11" s="17"/>
      <c r="G11" s="17">
        <v>0.25287225234467797</v>
      </c>
      <c r="H11" s="17">
        <v>0.24886191004375099</v>
      </c>
      <c r="I11" s="17">
        <v>0.24695143214826301</v>
      </c>
      <c r="J11" s="17">
        <v>0.31985082215881699</v>
      </c>
      <c r="K11" s="17">
        <v>0.26567993598388101</v>
      </c>
      <c r="L11" s="17">
        <v>0.21767921234609799</v>
      </c>
      <c r="M11" s="17"/>
      <c r="N11" s="17">
        <v>0.21008482471350901</v>
      </c>
      <c r="O11" s="17">
        <v>0.30060579832697398</v>
      </c>
      <c r="P11" s="17">
        <v>0.24621312491529199</v>
      </c>
      <c r="Q11" s="17">
        <v>0.27521957225063398</v>
      </c>
      <c r="R11" s="17"/>
      <c r="S11" s="17">
        <v>0.251730762318779</v>
      </c>
      <c r="T11" s="17">
        <v>0.25251019961358201</v>
      </c>
      <c r="U11" s="17">
        <v>0.22836240491221099</v>
      </c>
      <c r="V11" s="17">
        <v>0.33480551873438302</v>
      </c>
      <c r="W11" s="17">
        <v>0.29745119242726598</v>
      </c>
      <c r="X11" s="17">
        <v>0.19117252390608599</v>
      </c>
      <c r="Y11" s="17">
        <v>0.28215540528274002</v>
      </c>
      <c r="Z11" s="17">
        <v>0.24599952718187201</v>
      </c>
      <c r="AA11" s="17">
        <v>0.28611792455708301</v>
      </c>
      <c r="AB11" s="17">
        <v>0.20320457600745601</v>
      </c>
      <c r="AC11" s="17">
        <v>0.24159439370473501</v>
      </c>
      <c r="AD11" s="17">
        <v>0.30837477946931902</v>
      </c>
      <c r="AE11" s="17"/>
      <c r="AF11" s="17">
        <v>0.31725966681587697</v>
      </c>
      <c r="AG11" s="17">
        <v>0.22003763712476701</v>
      </c>
      <c r="AH11" s="17">
        <v>0.26052635530057899</v>
      </c>
      <c r="AI11" s="17">
        <v>0.20315722885187301</v>
      </c>
      <c r="AJ11" s="17">
        <v>0.29381710038688502</v>
      </c>
      <c r="AK11" s="17">
        <v>0.26782481436533601</v>
      </c>
      <c r="AL11" s="17">
        <v>0.237811810043215</v>
      </c>
      <c r="AM11" s="17">
        <v>0.25326485410715699</v>
      </c>
      <c r="AN11" s="17">
        <v>0.338992021795812</v>
      </c>
      <c r="AO11" s="17">
        <v>0.23539302191356301</v>
      </c>
      <c r="AP11" s="17">
        <v>0.29606330728505498</v>
      </c>
      <c r="AQ11" s="17">
        <v>0.19995796083508899</v>
      </c>
      <c r="AR11" s="17">
        <v>0.17085746525960599</v>
      </c>
      <c r="AS11" s="17">
        <v>0.27941195219919301</v>
      </c>
      <c r="AT11" s="17">
        <v>0.180982383631237</v>
      </c>
      <c r="AU11" s="17">
        <v>0.30770788308616798</v>
      </c>
      <c r="AV11" s="17"/>
      <c r="AW11" s="17">
        <v>0.25500996816627203</v>
      </c>
      <c r="AX11" s="17">
        <v>0.259843722106397</v>
      </c>
      <c r="AY11" s="17"/>
      <c r="AZ11" s="17">
        <v>0.218108593623494</v>
      </c>
      <c r="BA11" s="17">
        <v>0.26567018965717898</v>
      </c>
      <c r="BB11" s="17"/>
      <c r="BC11" s="17">
        <v>0.23037863130296701</v>
      </c>
      <c r="BD11" s="17">
        <v>0.27568437157007297</v>
      </c>
      <c r="BE11" s="17"/>
      <c r="BF11" s="17">
        <v>0.25772756816678599</v>
      </c>
      <c r="BG11" s="17">
        <v>0.25705520171771001</v>
      </c>
      <c r="BH11" s="17"/>
      <c r="BI11" s="17">
        <v>0.23469304710573199</v>
      </c>
      <c r="BJ11" s="17">
        <v>0.26071750450002401</v>
      </c>
      <c r="BK11" s="17">
        <v>0.32917269929534299</v>
      </c>
      <c r="BL11" s="17">
        <v>0.25800862101950001</v>
      </c>
      <c r="BM11" s="17">
        <v>0.203400077167806</v>
      </c>
      <c r="BN11" s="17"/>
      <c r="BO11" s="17">
        <v>0.27628161109565103</v>
      </c>
      <c r="BP11" s="17">
        <v>0.23998275399185201</v>
      </c>
      <c r="BQ11" s="17">
        <v>0.25288278665337</v>
      </c>
      <c r="BR11" s="17">
        <v>0.25500393756791101</v>
      </c>
      <c r="BS11" s="17">
        <v>0.23994679383589501</v>
      </c>
      <c r="BT11" s="17">
        <v>0.28304103944742298</v>
      </c>
      <c r="BU11" s="17"/>
      <c r="BV11" s="17">
        <v>0.27756100233745701</v>
      </c>
      <c r="BW11" s="17">
        <v>0.232071047899957</v>
      </c>
      <c r="BX11" s="17"/>
      <c r="BY11" s="17">
        <v>0.26979845226104798</v>
      </c>
      <c r="BZ11" s="17"/>
      <c r="CA11" s="17">
        <v>0.22634132117709099</v>
      </c>
      <c r="CB11" s="17"/>
      <c r="CC11" s="17">
        <v>0.25784183943406302</v>
      </c>
    </row>
    <row r="12" spans="2:81" x14ac:dyDescent="0.3">
      <c r="B12" s="18" t="s">
        <v>451</v>
      </c>
      <c r="C12" s="17">
        <v>0.16662224222413799</v>
      </c>
      <c r="D12" s="17">
        <v>0.17140110319837301</v>
      </c>
      <c r="E12" s="17">
        <v>0.161096312493199</v>
      </c>
      <c r="F12" s="17"/>
      <c r="G12" s="17">
        <v>0.16189187580727199</v>
      </c>
      <c r="H12" s="17">
        <v>0.13021969635188599</v>
      </c>
      <c r="I12" s="17">
        <v>0.22056729472164399</v>
      </c>
      <c r="J12" s="17">
        <v>0.148050915469676</v>
      </c>
      <c r="K12" s="17">
        <v>0.13656411125972201</v>
      </c>
      <c r="L12" s="17">
        <v>0.18823259704394901</v>
      </c>
      <c r="M12" s="17"/>
      <c r="N12" s="17">
        <v>0.189562761245858</v>
      </c>
      <c r="O12" s="17">
        <v>0.169492135362528</v>
      </c>
      <c r="P12" s="17">
        <v>0.16792598613467699</v>
      </c>
      <c r="Q12" s="17">
        <v>0.134379955614086</v>
      </c>
      <c r="R12" s="17"/>
      <c r="S12" s="17">
        <v>0.15124548960259199</v>
      </c>
      <c r="T12" s="17">
        <v>0.18393307599474601</v>
      </c>
      <c r="U12" s="17">
        <v>0.26773186874105798</v>
      </c>
      <c r="V12" s="17">
        <v>0.13544555418877199</v>
      </c>
      <c r="W12" s="17">
        <v>0.13625251159007901</v>
      </c>
      <c r="X12" s="17">
        <v>0.20376196680785499</v>
      </c>
      <c r="Y12" s="17">
        <v>0.17102483968507301</v>
      </c>
      <c r="Z12" s="17">
        <v>0.14408967947857301</v>
      </c>
      <c r="AA12" s="17">
        <v>9.5273211384245604E-2</v>
      </c>
      <c r="AB12" s="17">
        <v>0.20855864236941701</v>
      </c>
      <c r="AC12" s="17">
        <v>0.146640040070003</v>
      </c>
      <c r="AD12" s="17">
        <v>0.123965775111885</v>
      </c>
      <c r="AE12" s="17"/>
      <c r="AF12" s="17">
        <v>0</v>
      </c>
      <c r="AG12" s="17">
        <v>8.3682134587017495E-2</v>
      </c>
      <c r="AH12" s="17">
        <v>0.115362719071019</v>
      </c>
      <c r="AI12" s="17">
        <v>0.159912316451749</v>
      </c>
      <c r="AJ12" s="17">
        <v>0.13330104707597901</v>
      </c>
      <c r="AK12" s="17">
        <v>0.19069444580345099</v>
      </c>
      <c r="AL12" s="17">
        <v>0.18626962891037699</v>
      </c>
      <c r="AM12" s="17">
        <v>0.159554262269192</v>
      </c>
      <c r="AN12" s="17">
        <v>0.24954224392763499</v>
      </c>
      <c r="AO12" s="17">
        <v>0.20897080417606301</v>
      </c>
      <c r="AP12" s="17">
        <v>0.19671517105196201</v>
      </c>
      <c r="AQ12" s="17">
        <v>0.15509527622800301</v>
      </c>
      <c r="AR12" s="17">
        <v>0.200884110122374</v>
      </c>
      <c r="AS12" s="17">
        <v>0.187098971652914</v>
      </c>
      <c r="AT12" s="17">
        <v>0.20148868071683601</v>
      </c>
      <c r="AU12" s="17">
        <v>0.17010356018813699</v>
      </c>
      <c r="AV12" s="17"/>
      <c r="AW12" s="17">
        <v>0.16686174532908701</v>
      </c>
      <c r="AX12" s="17">
        <v>0.16737703381229199</v>
      </c>
      <c r="AY12" s="17"/>
      <c r="AZ12" s="17">
        <v>0.167069534200462</v>
      </c>
      <c r="BA12" s="17">
        <v>0.16652402314002299</v>
      </c>
      <c r="BB12" s="17"/>
      <c r="BC12" s="17">
        <v>0.15944382067769899</v>
      </c>
      <c r="BD12" s="17">
        <v>0.171392859982199</v>
      </c>
      <c r="BE12" s="17"/>
      <c r="BF12" s="17">
        <v>0.15721010707202299</v>
      </c>
      <c r="BG12" s="17">
        <v>0.167403597212268</v>
      </c>
      <c r="BH12" s="17"/>
      <c r="BI12" s="17">
        <v>0.20790238965143901</v>
      </c>
      <c r="BJ12" s="17">
        <v>0.166770670490543</v>
      </c>
      <c r="BK12" s="17">
        <v>0.16646941000087501</v>
      </c>
      <c r="BL12" s="17">
        <v>0.12727479036877301</v>
      </c>
      <c r="BM12" s="17">
        <v>0.22521503925519001</v>
      </c>
      <c r="BN12" s="17"/>
      <c r="BO12" s="17">
        <v>0.16924289944707699</v>
      </c>
      <c r="BP12" s="17">
        <v>0.17504040794560899</v>
      </c>
      <c r="BQ12" s="17">
        <v>0.20454066641483501</v>
      </c>
      <c r="BR12" s="17">
        <v>0.12484423479677401</v>
      </c>
      <c r="BS12" s="17">
        <v>0.21319943561334601</v>
      </c>
      <c r="BT12" s="17">
        <v>0.182121038099677</v>
      </c>
      <c r="BU12" s="17"/>
      <c r="BV12" s="17">
        <v>0.179841233029336</v>
      </c>
      <c r="BW12" s="17">
        <v>0.144541006193982</v>
      </c>
      <c r="BX12" s="17"/>
      <c r="BY12" s="17">
        <v>0.12619381158738599</v>
      </c>
      <c r="BZ12" s="17"/>
      <c r="CA12" s="17">
        <v>0.148143228814235</v>
      </c>
      <c r="CB12" s="17"/>
      <c r="CC12" s="17">
        <v>0.17098067214957999</v>
      </c>
    </row>
    <row r="13" spans="2:81" ht="28.8" x14ac:dyDescent="0.3">
      <c r="B13" s="18" t="s">
        <v>452</v>
      </c>
      <c r="C13" s="17">
        <v>0.14601332676943499</v>
      </c>
      <c r="D13" s="17">
        <v>0.145372190739121</v>
      </c>
      <c r="E13" s="17">
        <v>0.14781711889379001</v>
      </c>
      <c r="F13" s="17"/>
      <c r="G13" s="17">
        <v>6.0618268314425197E-2</v>
      </c>
      <c r="H13" s="17">
        <v>6.4773589514338897E-2</v>
      </c>
      <c r="I13" s="17">
        <v>0.100124555910286</v>
      </c>
      <c r="J13" s="17">
        <v>0.172892214618697</v>
      </c>
      <c r="K13" s="17">
        <v>0.26975192721374802</v>
      </c>
      <c r="L13" s="17">
        <v>0.200530085423378</v>
      </c>
      <c r="M13" s="17"/>
      <c r="N13" s="17">
        <v>0.14387844619870899</v>
      </c>
      <c r="O13" s="17">
        <v>0.130848424883628</v>
      </c>
      <c r="P13" s="17">
        <v>0.17239984075909501</v>
      </c>
      <c r="Q13" s="17">
        <v>0.13817803593922301</v>
      </c>
      <c r="R13" s="17"/>
      <c r="S13" s="17">
        <v>0.105042796445527</v>
      </c>
      <c r="T13" s="17">
        <v>0.21117200261058799</v>
      </c>
      <c r="U13" s="17">
        <v>0.138037150535221</v>
      </c>
      <c r="V13" s="17">
        <v>0.16817469528655499</v>
      </c>
      <c r="W13" s="17">
        <v>9.8567066224629504E-2</v>
      </c>
      <c r="X13" s="17">
        <v>0.121730386228859</v>
      </c>
      <c r="Y13" s="17">
        <v>0.165036470447535</v>
      </c>
      <c r="Z13" s="17">
        <v>0.10524147333221399</v>
      </c>
      <c r="AA13" s="17">
        <v>0.15160523543301199</v>
      </c>
      <c r="AB13" s="17">
        <v>0.15059044819921499</v>
      </c>
      <c r="AC13" s="17">
        <v>0.16670202992423</v>
      </c>
      <c r="AD13" s="17">
        <v>0.12866481416893599</v>
      </c>
      <c r="AE13" s="17"/>
      <c r="AF13" s="17">
        <v>0.17898668822678901</v>
      </c>
      <c r="AG13" s="17">
        <v>0.18837799503476099</v>
      </c>
      <c r="AH13" s="17">
        <v>8.2273171084584304E-2</v>
      </c>
      <c r="AI13" s="17">
        <v>0.15698682171452599</v>
      </c>
      <c r="AJ13" s="17">
        <v>0.15235178500409099</v>
      </c>
      <c r="AK13" s="17">
        <v>0.139594067922515</v>
      </c>
      <c r="AL13" s="17">
        <v>0.12235136324332101</v>
      </c>
      <c r="AM13" s="17">
        <v>0.195404677694128</v>
      </c>
      <c r="AN13" s="17">
        <v>0.120617434931945</v>
      </c>
      <c r="AO13" s="17">
        <v>0.16846387532558699</v>
      </c>
      <c r="AP13" s="17">
        <v>0.12834461885211401</v>
      </c>
      <c r="AQ13" s="17">
        <v>0.16198752273060801</v>
      </c>
      <c r="AR13" s="17">
        <v>0.22864115107074001</v>
      </c>
      <c r="AS13" s="17">
        <v>0.12617021015798399</v>
      </c>
      <c r="AT13" s="17">
        <v>8.6308638579998001E-2</v>
      </c>
      <c r="AU13" s="17">
        <v>0.150907438613163</v>
      </c>
      <c r="AV13" s="17"/>
      <c r="AW13" s="17">
        <v>0.14023279323233001</v>
      </c>
      <c r="AX13" s="17">
        <v>0.15361300250628099</v>
      </c>
      <c r="AY13" s="17"/>
      <c r="AZ13" s="17">
        <v>0.13105512965419999</v>
      </c>
      <c r="BA13" s="17">
        <v>0.149297938384302</v>
      </c>
      <c r="BB13" s="17"/>
      <c r="BC13" s="17">
        <v>0.115955443009746</v>
      </c>
      <c r="BD13" s="17">
        <v>0.165483638415902</v>
      </c>
      <c r="BE13" s="17"/>
      <c r="BF13" s="17">
        <v>0.116616993227139</v>
      </c>
      <c r="BG13" s="17">
        <v>0.148453683975828</v>
      </c>
      <c r="BH13" s="17"/>
      <c r="BI13" s="17">
        <v>0.262165344471186</v>
      </c>
      <c r="BJ13" s="17">
        <v>6.9694767780875994E-2</v>
      </c>
      <c r="BK13" s="17">
        <v>0.129498019620988</v>
      </c>
      <c r="BL13" s="17">
        <v>0.26619891879886098</v>
      </c>
      <c r="BM13" s="17">
        <v>0.116871915518274</v>
      </c>
      <c r="BN13" s="17"/>
      <c r="BO13" s="17">
        <v>6.7109104775082196E-2</v>
      </c>
      <c r="BP13" s="17">
        <v>0.24287738973985201</v>
      </c>
      <c r="BQ13" s="17">
        <v>0.118892380934795</v>
      </c>
      <c r="BR13" s="17">
        <v>0.22211820482796299</v>
      </c>
      <c r="BS13" s="17">
        <v>5.5230401035568102E-2</v>
      </c>
      <c r="BT13" s="17">
        <v>0.112471935130055</v>
      </c>
      <c r="BU13" s="17"/>
      <c r="BV13" s="17">
        <v>6.1776274497809397E-2</v>
      </c>
      <c r="BW13" s="17">
        <v>8.3162087714101302E-2</v>
      </c>
      <c r="BX13" s="17"/>
      <c r="BY13" s="17">
        <v>8.1028348989834603E-2</v>
      </c>
      <c r="BZ13" s="17"/>
      <c r="CA13" s="17">
        <v>6.4522198513978404E-2</v>
      </c>
      <c r="CB13" s="17"/>
      <c r="CC13" s="17">
        <v>6.8603863372379004E-2</v>
      </c>
    </row>
    <row r="14" spans="2:81" x14ac:dyDescent="0.3">
      <c r="B14" s="18" t="s">
        <v>92</v>
      </c>
      <c r="C14" s="19">
        <v>0.10717282953703</v>
      </c>
      <c r="D14" s="19">
        <v>8.4422401492488905E-2</v>
      </c>
      <c r="E14" s="19">
        <v>0.13069170937096899</v>
      </c>
      <c r="F14" s="19"/>
      <c r="G14" s="19">
        <v>0.12389500672378299</v>
      </c>
      <c r="H14" s="19">
        <v>0.107018129748455</v>
      </c>
      <c r="I14" s="19">
        <v>7.9372791129040998E-2</v>
      </c>
      <c r="J14" s="19">
        <v>0.13202862913751301</v>
      </c>
      <c r="K14" s="19">
        <v>8.3445283001808895E-2</v>
      </c>
      <c r="L14" s="19">
        <v>0.113289364881239</v>
      </c>
      <c r="M14" s="19"/>
      <c r="N14" s="19">
        <v>8.8218631000918105E-2</v>
      </c>
      <c r="O14" s="19">
        <v>0.120002657190212</v>
      </c>
      <c r="P14" s="19">
        <v>8.2462055800497397E-2</v>
      </c>
      <c r="Q14" s="19">
        <v>0.13913417542734599</v>
      </c>
      <c r="R14" s="19"/>
      <c r="S14" s="19">
        <v>8.1103548688582702E-2</v>
      </c>
      <c r="T14" s="19">
        <v>0.114475818755473</v>
      </c>
      <c r="U14" s="19">
        <v>0.11579087958220199</v>
      </c>
      <c r="V14" s="19">
        <v>7.3686683422369503E-2</v>
      </c>
      <c r="W14" s="19">
        <v>9.7972115498114506E-2</v>
      </c>
      <c r="X14" s="19">
        <v>0.122491937204081</v>
      </c>
      <c r="Y14" s="19">
        <v>0.106493486261966</v>
      </c>
      <c r="Z14" s="19">
        <v>0.17168630830665799</v>
      </c>
      <c r="AA14" s="19">
        <v>0.13026923681785499</v>
      </c>
      <c r="AB14" s="19">
        <v>8.1717457473145502E-2</v>
      </c>
      <c r="AC14" s="19">
        <v>0.164861488812447</v>
      </c>
      <c r="AD14" s="19">
        <v>7.8529644211712504E-2</v>
      </c>
      <c r="AE14" s="19"/>
      <c r="AF14" s="19">
        <v>0</v>
      </c>
      <c r="AG14" s="19">
        <v>9.5935378442425098E-2</v>
      </c>
      <c r="AH14" s="19">
        <v>0.16535459379651801</v>
      </c>
      <c r="AI14" s="19">
        <v>0.19507874561779301</v>
      </c>
      <c r="AJ14" s="19">
        <v>0.116023423345642</v>
      </c>
      <c r="AK14" s="19">
        <v>8.9120612608941496E-2</v>
      </c>
      <c r="AL14" s="19">
        <v>0.112661371199395</v>
      </c>
      <c r="AM14" s="19">
        <v>9.3591407218769407E-2</v>
      </c>
      <c r="AN14" s="19">
        <v>4.9364291919350503E-2</v>
      </c>
      <c r="AO14" s="19">
        <v>6.31302633514296E-2</v>
      </c>
      <c r="AP14" s="19">
        <v>8.8228853932097104E-2</v>
      </c>
      <c r="AQ14" s="19">
        <v>5.7032414291271601E-2</v>
      </c>
      <c r="AR14" s="19">
        <v>0.10491071577539</v>
      </c>
      <c r="AS14" s="19">
        <v>4.7749878509831999E-2</v>
      </c>
      <c r="AT14" s="19">
        <v>7.0059289896404406E-2</v>
      </c>
      <c r="AU14" s="19">
        <v>7.4181155027716203E-2</v>
      </c>
      <c r="AV14" s="19"/>
      <c r="AW14" s="19">
        <v>0.10391238894060401</v>
      </c>
      <c r="AX14" s="19">
        <v>0.11047634116826301</v>
      </c>
      <c r="AY14" s="19"/>
      <c r="AZ14" s="19">
        <v>9.3212999344516004E-2</v>
      </c>
      <c r="BA14" s="19">
        <v>0.11023821368985701</v>
      </c>
      <c r="BB14" s="19"/>
      <c r="BC14" s="19">
        <v>0.10258328969418901</v>
      </c>
      <c r="BD14" s="19">
        <v>0.11046053292946401</v>
      </c>
      <c r="BE14" s="19"/>
      <c r="BF14" s="19">
        <v>6.3002072708765594E-2</v>
      </c>
      <c r="BG14" s="19">
        <v>0.11083969583457701</v>
      </c>
      <c r="BH14" s="19"/>
      <c r="BI14" s="19">
        <v>8.6591948064882504E-2</v>
      </c>
      <c r="BJ14" s="19">
        <v>9.5143328665005397E-2</v>
      </c>
      <c r="BK14" s="19">
        <v>9.1034256540073896E-2</v>
      </c>
      <c r="BL14" s="19">
        <v>0.14315456196982901</v>
      </c>
      <c r="BM14" s="19">
        <v>4.3690627372888098E-2</v>
      </c>
      <c r="BN14" s="19"/>
      <c r="BO14" s="19">
        <v>8.8890819077224806E-2</v>
      </c>
      <c r="BP14" s="19">
        <v>7.4403934082973494E-2</v>
      </c>
      <c r="BQ14" s="19">
        <v>6.3882297837099505E-2</v>
      </c>
      <c r="BR14" s="19">
        <v>0.10815382506599</v>
      </c>
      <c r="BS14" s="19">
        <v>7.4455911119327894E-2</v>
      </c>
      <c r="BT14" s="19">
        <v>0.223169932247507</v>
      </c>
      <c r="BU14" s="19"/>
      <c r="BV14" s="19">
        <v>9.1252924647514305E-2</v>
      </c>
      <c r="BW14" s="19">
        <v>0.101759905038834</v>
      </c>
      <c r="BX14" s="19"/>
      <c r="BY14" s="19">
        <v>7.6283853169952995E-2</v>
      </c>
      <c r="BZ14" s="19"/>
      <c r="CA14" s="19">
        <v>6.0204085198959499E-2</v>
      </c>
      <c r="CB14" s="19"/>
      <c r="CC14" s="19">
        <v>8.1587296587323596E-2</v>
      </c>
    </row>
    <row r="15" spans="2:81" x14ac:dyDescent="0.3">
      <c r="B15" s="16" t="s">
        <v>214</v>
      </c>
    </row>
    <row r="16" spans="2:81" x14ac:dyDescent="0.3">
      <c r="B16" t="s">
        <v>95</v>
      </c>
    </row>
    <row r="17" spans="2:2" x14ac:dyDescent="0.3">
      <c r="B17" t="s">
        <v>96</v>
      </c>
    </row>
    <row r="19" spans="2:2" x14ac:dyDescent="0.3">
      <c r="B19" s="8" t="str">
        <f>HYPERLINK("#'Contents'!A1", "Return to Contents")</f>
        <v>Return to Contents</v>
      </c>
    </row>
  </sheetData>
  <mergeCells count="16">
    <mergeCell ref="D2:BP2"/>
    <mergeCell ref="BO5:BT5"/>
    <mergeCell ref="BV5:BW5"/>
    <mergeCell ref="BY5"/>
    <mergeCell ref="CA5"/>
    <mergeCell ref="CC5"/>
    <mergeCell ref="AW5:AX5"/>
    <mergeCell ref="AZ5:BA5"/>
    <mergeCell ref="BC5:BD5"/>
    <mergeCell ref="BF5:BG5"/>
    <mergeCell ref="BI5:BM5"/>
    <mergeCell ref="D5:E5"/>
    <mergeCell ref="G5:L5"/>
    <mergeCell ref="N5:Q5"/>
    <mergeCell ref="S5:AD5"/>
    <mergeCell ref="AF5:AU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130</vt:i4>
      </vt:variant>
    </vt:vector>
  </HeadingPairs>
  <TitlesOfParts>
    <vt:vector size="13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2025-05-02T12:59:01Z</dcterms:created>
  <dcterms:modified xsi:type="dcterms:W3CDTF">2025-05-14T07:10:41Z</dcterms:modified>
</cp:coreProperties>
</file>